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Мои Документы\МУНПРОГРАММЫ\2022 год\ОТЧЕТЫ на сайт\"/>
    </mc:Choice>
  </mc:AlternateContent>
  <bookViews>
    <workbookView xWindow="285" yWindow="345" windowWidth="19425" windowHeight="9285" tabRatio="714" activeTab="4"/>
  </bookViews>
  <sheets>
    <sheet name="Целевые показатели" sheetId="4" r:id="rId1"/>
    <sheet name="Основные мероприятия" sheetId="18" r:id="rId2"/>
    <sheet name="Ресурсное обеспечение" sheetId="16" r:id="rId3"/>
    <sheet name="Субсидия" sheetId="23" r:id="rId4"/>
    <sheet name="Аналитическая" sheetId="24" r:id="rId5"/>
    <sheet name="комп.план" sheetId="17" state="hidden" r:id="rId6"/>
  </sheets>
  <definedNames>
    <definedName name="_xlnm.Print_Titles" localSheetId="5">комп.план!$9:$12</definedName>
    <definedName name="_xlnm.Print_Titles" localSheetId="1">'Основные мероприятия'!$3:$5</definedName>
    <definedName name="_xlnm.Print_Titles" localSheetId="2">'Ресурсное обеспечение'!$3:$5</definedName>
    <definedName name="_xlnm.Print_Titles" localSheetId="0">'Целевые показатели'!$5:$8</definedName>
    <definedName name="кп">#REF!</definedName>
    <definedName name="_xlnm.Print_Area" localSheetId="1">'Основные мероприятия'!$A$1:$J$25</definedName>
    <definedName name="_xlnm.Print_Area" localSheetId="2">'Ресурсное обеспечение'!$A$1:$F$53</definedName>
    <definedName name="_xlnm.Print_Area" localSheetId="0">'Целевые показатели'!$A$1:$H$40</definedName>
    <definedName name="округлить" localSheetId="5">#REF!</definedName>
    <definedName name="округлить">#REF!</definedName>
  </definedNames>
  <calcPr calcId="152511"/>
</workbook>
</file>

<file path=xl/calcChain.xml><?xml version="1.0" encoding="utf-8"?>
<calcChain xmlns="http://schemas.openxmlformats.org/spreadsheetml/2006/main">
  <c r="G20" i="4" l="1"/>
  <c r="E20" i="4"/>
  <c r="F20" i="4"/>
  <c r="E29" i="4" l="1"/>
  <c r="G29" i="4"/>
  <c r="F29" i="4"/>
  <c r="D12" i="16" l="1"/>
  <c r="D9" i="16"/>
  <c r="D13" i="16"/>
  <c r="D15" i="16"/>
  <c r="D14" i="16" s="1"/>
  <c r="D19" i="16"/>
  <c r="D18" i="16" s="1"/>
  <c r="D23" i="16"/>
  <c r="D22" i="16" s="1"/>
  <c r="D27" i="16"/>
  <c r="D26" i="16" s="1"/>
  <c r="D41" i="16"/>
  <c r="D40" i="16"/>
  <c r="D43" i="16"/>
  <c r="D42" i="16" s="1"/>
  <c r="D47" i="16"/>
  <c r="D46" i="16" s="1"/>
  <c r="D51" i="16"/>
  <c r="D50" i="16" s="1"/>
  <c r="D8" i="16" l="1"/>
  <c r="D7" i="16"/>
  <c r="D6" i="16" s="1"/>
  <c r="D39" i="16"/>
  <c r="D38" i="16" s="1"/>
  <c r="D11" i="16"/>
  <c r="D10" i="16" s="1"/>
  <c r="F16" i="16"/>
  <c r="E16" i="16"/>
  <c r="E15" i="16" s="1"/>
  <c r="E14" i="16" s="1"/>
  <c r="F20" i="16"/>
  <c r="F19" i="16" s="1"/>
  <c r="E20" i="16"/>
  <c r="E19" i="16" s="1"/>
  <c r="F24" i="16"/>
  <c r="F23" i="16" s="1"/>
  <c r="E24" i="16"/>
  <c r="E23" i="16" s="1"/>
  <c r="F35" i="16"/>
  <c r="E35" i="16"/>
  <c r="F31" i="16"/>
  <c r="E31" i="16"/>
  <c r="F28" i="16"/>
  <c r="E28" i="16"/>
  <c r="F12" i="16" l="1"/>
  <c r="F15" i="16"/>
  <c r="E12" i="16"/>
  <c r="E25" i="4" l="1"/>
  <c r="J47" i="17" l="1"/>
  <c r="I47" i="17"/>
  <c r="H45" i="17"/>
  <c r="H43" i="17"/>
  <c r="H38" i="17"/>
  <c r="H36" i="17"/>
  <c r="K35" i="17"/>
  <c r="H35" i="17" l="1"/>
  <c r="H47" i="17" s="1"/>
  <c r="K47" i="17"/>
  <c r="J48" i="17"/>
  <c r="J33" i="17"/>
  <c r="I33" i="17"/>
  <c r="H31" i="17"/>
  <c r="H29" i="17"/>
  <c r="H26" i="17"/>
  <c r="H24" i="17"/>
  <c r="K23" i="17"/>
  <c r="H23" i="17" s="1"/>
  <c r="J23" i="17"/>
  <c r="H21" i="17"/>
  <c r="K20" i="17"/>
  <c r="K33" i="17" s="1"/>
  <c r="J20" i="17"/>
  <c r="H16" i="17"/>
  <c r="H15" i="17"/>
  <c r="H14" i="17"/>
  <c r="I48" i="17" l="1"/>
  <c r="K48" i="17"/>
  <c r="H20" i="17"/>
  <c r="H33" i="17" s="1"/>
  <c r="H48" i="17" s="1"/>
  <c r="F51" i="16" l="1"/>
  <c r="E51" i="16"/>
  <c r="F47" i="16"/>
  <c r="E47" i="16"/>
  <c r="F43" i="16"/>
  <c r="E43" i="16"/>
  <c r="F41" i="16"/>
  <c r="E41" i="16"/>
  <c r="F40" i="16"/>
  <c r="E40" i="16"/>
  <c r="E27" i="16"/>
  <c r="F27" i="16"/>
  <c r="F14" i="16"/>
  <c r="F13" i="16"/>
  <c r="F11" i="16" s="1"/>
  <c r="E13" i="16"/>
  <c r="E11" i="16" s="1"/>
  <c r="F26" i="16" l="1"/>
  <c r="E26" i="16" s="1"/>
  <c r="F10" i="16"/>
  <c r="F34" i="16"/>
  <c r="E34" i="16" s="1"/>
  <c r="F22" i="16"/>
  <c r="E22" i="16" s="1"/>
  <c r="F42" i="16"/>
  <c r="E42" i="16" s="1"/>
  <c r="F46" i="16"/>
  <c r="E46" i="16" s="1"/>
  <c r="F18" i="16"/>
  <c r="E18" i="16" s="1"/>
  <c r="F30" i="16"/>
  <c r="E30" i="16" s="1"/>
  <c r="F50" i="16"/>
  <c r="F9" i="16"/>
  <c r="E9" i="16"/>
  <c r="F8" i="16"/>
  <c r="F7" i="16" l="1"/>
  <c r="G11" i="16"/>
  <c r="E10" i="16"/>
  <c r="E50" i="16"/>
  <c r="E39" i="16" s="1"/>
  <c r="F39" i="16"/>
  <c r="E8" i="16"/>
  <c r="E7" i="16" s="1"/>
  <c r="G8" i="16" l="1"/>
  <c r="G7" i="16" l="1"/>
  <c r="F6" i="16"/>
  <c r="G38" i="4"/>
  <c r="E6" i="16" l="1"/>
  <c r="G10" i="16"/>
  <c r="F38" i="4"/>
  <c r="E38" i="4"/>
  <c r="G28" i="4" l="1"/>
  <c r="F28" i="4"/>
  <c r="G27" i="4" l="1"/>
  <c r="F27" i="4"/>
  <c r="G26" i="4" l="1"/>
  <c r="F26" i="4"/>
  <c r="G25" i="4"/>
  <c r="G16" i="4"/>
  <c r="F16" i="4"/>
  <c r="E16" i="4" l="1"/>
  <c r="F38" i="16"/>
  <c r="G38" i="16" s="1"/>
  <c r="E38" i="16"/>
</calcChain>
</file>

<file path=xl/sharedStrings.xml><?xml version="1.0" encoding="utf-8"?>
<sst xmlns="http://schemas.openxmlformats.org/spreadsheetml/2006/main" count="648" uniqueCount="274">
  <si>
    <t>№ п/п</t>
  </si>
  <si>
    <t>%</t>
  </si>
  <si>
    <t>Ед. измерения</t>
  </si>
  <si>
    <t>Источник финансирования</t>
  </si>
  <si>
    <t>Муниципальная программа</t>
  </si>
  <si>
    <t>Срок начала реализации</t>
  </si>
  <si>
    <t>Статус</t>
  </si>
  <si>
    <t>Содержание автомобильных дорог общего пользования местного значения</t>
  </si>
  <si>
    <t>Основное мероприятие 1.3.</t>
  </si>
  <si>
    <t>Мероприятия, направленные на предупреждение опасного поведения участников дорожного движения</t>
  </si>
  <si>
    <t>Мероприятия, направленные на предупреждение детского дорожно-транспортного травматизма</t>
  </si>
  <si>
    <t>Муниципальная программа «Развитие транспортной системы»</t>
  </si>
  <si>
    <t>Доля протяженности автомобильных дорог общего пользования местного значения, отвечающих нормативным требованиям, в общей протяженности автомобильных дорог общего пользования местного значения</t>
  </si>
  <si>
    <t>Расчёт показателя</t>
  </si>
  <si>
    <t>общая протяженность автомобильных дорог общего пользования местного значения</t>
  </si>
  <si>
    <t>протяженность автомобильных дорог общего пользования местного значения, отвечающих нормативным требованиям</t>
  </si>
  <si>
    <t>км</t>
  </si>
  <si>
    <t>Обеспечение сохранности объектов транспортной инфраструктуры, повышение безопасности дорожного движения, повышение эффективности содержания и обслуживания, оптимизация расходов на дорожную деятельность</t>
  </si>
  <si>
    <t>Подпрограмма 1.</t>
  </si>
  <si>
    <t>Основное мероприятие 1.1.</t>
  </si>
  <si>
    <t>Основное мероприятие 1.2.</t>
  </si>
  <si>
    <t>Основное мероприятие 2.1.</t>
  </si>
  <si>
    <t>Основное мероприятие 2.2.</t>
  </si>
  <si>
    <t>Всего в том числе:</t>
  </si>
  <si>
    <t>Бюджет муниципального образования, из них за счет средств:</t>
  </si>
  <si>
    <t>Местного бюджета</t>
  </si>
  <si>
    <t>Федерального бюджета</t>
  </si>
  <si>
    <t>Развитие транспортной системы</t>
  </si>
  <si>
    <t>Подпрограмма 2</t>
  </si>
  <si>
    <t>Подпрограмма 1 «Развитие транспортной инфраструктуры и транспортного обслуживания населения»</t>
  </si>
  <si>
    <t>Общая протяженность улиц</t>
  </si>
  <si>
    <t>Основное мероприятие 1.4.</t>
  </si>
  <si>
    <t>Повышение безопасности дорожного движения</t>
  </si>
  <si>
    <t>Оборудование и содержание ледовых переправ и зимних автомобильных дорог общего пользования местного значения</t>
  </si>
  <si>
    <t xml:space="preserve">Задача 1.  Создание условий для устойчивого функционирования транспортной системы                                                                                                                                          
</t>
  </si>
  <si>
    <t>(%, в год)</t>
  </si>
  <si>
    <t>Реализация мероприятий по приведению в нормативное состояние автомобильных дорог местного значения и улиц в населенных пунктах административных центров муниципальных районов и городских (муниципальных) округов Республики Коми</t>
  </si>
  <si>
    <t>Приобретение оборудования, позволяющего в игровой форме формировать навыки безопасного поведения на уличной – дорожной сети</t>
  </si>
  <si>
    <t>Развитие транспортной инфраструктуры и транспортного обслуживания населения</t>
  </si>
  <si>
    <t>Основное мероприятие 1.5.</t>
  </si>
  <si>
    <t>Реализация отдельных мероприятий регионального проекта «Дорожная сеть» в части приведения в нормативное состояние автомобильных дорог местного значения и улиц в населенных пунктах административных центров муниципальных образований (R1)</t>
  </si>
  <si>
    <t>Транспортное обслуживание населения в границах МО ГО  «Усинск»</t>
  </si>
  <si>
    <t>Таблица 5</t>
  </si>
  <si>
    <t xml:space="preserve">Сведения
о достижении значений целевых показателей (индикаторов)
</t>
  </si>
  <si>
    <t>Наименование целевого показателя (индикатора)</t>
  </si>
  <si>
    <t>Значения целевых показателей (индикаторов) муниципальной программы, подпрограммы муниципальной программы</t>
  </si>
  <si>
    <t>Отчетный год</t>
  </si>
  <si>
    <t>Обоснование отклонений значений целевого показателя (индикатора) на конец отчетного года (при наличии)</t>
  </si>
  <si>
    <t xml:space="preserve">                  УТВЕРЖДЕНО</t>
  </si>
  <si>
    <t xml:space="preserve">              Заместитель руководителя администрации МО ГО «Усинск»</t>
  </si>
  <si>
    <t>________________/В.Г. Руденко</t>
  </si>
  <si>
    <t>«____»________________2020 г.</t>
  </si>
  <si>
    <t xml:space="preserve">Комплексный план действий по реализации муниципальной программы </t>
  </si>
  <si>
    <t>«Развитие транспортной системы» на 2020 год</t>
  </si>
  <si>
    <t>№</t>
  </si>
  <si>
    <t>Наименование основного мероприятия, ВЦП, мероприятия, контрольного события программы</t>
  </si>
  <si>
    <t>Ответственный руководитель, заместитель руководителя ОМСУ (Ф.И.О., должность)</t>
  </si>
  <si>
    <t>Ответственное структурное подразделение ОМСУ</t>
  </si>
  <si>
    <t>Ожидаемый непосредственный результат реализации основного мероприятия, ВЦП, мероприятия</t>
  </si>
  <si>
    <t>Срок окончания реализации (дата контрольного события)</t>
  </si>
  <si>
    <t>Объем ресурсного обеспечения на очередной финансовый год, тыс. руб.</t>
  </si>
  <si>
    <t>График реализации на очередной финансовый год, квартал</t>
  </si>
  <si>
    <t>Всего:</t>
  </si>
  <si>
    <t>в том числе за счет средств:</t>
  </si>
  <si>
    <t>Республиканского бюджета</t>
  </si>
  <si>
    <t>1.</t>
  </si>
  <si>
    <t>Основное мероприе 1.1.                                     Оборудование и содержание ледовых переправ и зимних автомобильных дорог общего пользования местного значения</t>
  </si>
  <si>
    <t xml:space="preserve">Бейков Е.Л., руководитель </t>
  </si>
  <si>
    <t xml:space="preserve">Управление жилищно - коммунального хозяйства </t>
  </si>
  <si>
    <t>01.01.2020 год</t>
  </si>
  <si>
    <t>31.12.2020 год</t>
  </si>
  <si>
    <t xml:space="preserve"> Филиппов Ю.В., руководитель территориального органа</t>
  </si>
  <si>
    <t>Администрация               с. Щельябож</t>
  </si>
  <si>
    <t>Старыгин В.Е., руководитель</t>
  </si>
  <si>
    <t>Отдел транспорта и связи</t>
  </si>
  <si>
    <t>Контрольное событие № 1                             Оборудование и содержание ледовых переправ - 2,75 км., содержание зимних автомобильных дорог-148,0 км</t>
  </si>
  <si>
    <t>X</t>
  </si>
  <si>
    <t>Х</t>
  </si>
  <si>
    <t>V</t>
  </si>
  <si>
    <t xml:space="preserve">Контрольное событие № 2                                 Содержание и обустройство зимней автомобильной дороги в с. Щельябож   </t>
  </si>
  <si>
    <t>Контрольное событие № 3                                Выполнение проектно-изыскательских работ по объекту: устройство и содержание  ледовой переправы через р. Печора напротив с. Щельябож протяженностью 2,2 км</t>
  </si>
  <si>
    <t>30.09.2020 год</t>
  </si>
  <si>
    <t>2.</t>
  </si>
  <si>
    <t>Основное мероприятие 1.2.                                                          Содержание автомобильных дорог общего пользования местного значения</t>
  </si>
  <si>
    <t>2.1</t>
  </si>
  <si>
    <t>Мероприятие 1.2.1. Содержание автомобильных дорог общего пользования местного значения за счет средств бюджета МО ГО «Усинск» (содержание «Подъезда к водозабору на р. Усе (от автомобильной дороги Усть-Уса - Усинск от поворота на Харьягинский - Усинск, исключая городскую черту г. Усинска)», «Подъезд к д. Акись (от автомобильной дороги «Акись - Ошкурья»), «Подъезд к д. Новикбож (от автомобильной дороги «Усть-Уса - Харьягинский»)</t>
  </si>
  <si>
    <t>Контрольное событие № 1                      Софинансирование из Республиканского бюджета на содержание автомобильных дорог общего пользования местного значения - 99%</t>
  </si>
  <si>
    <t>Основное мероприятие 1.3. Транспортное обслуживание населения в границах муниципального образования городского округа «Усинск»</t>
  </si>
  <si>
    <t>3.1</t>
  </si>
  <si>
    <t>Мероприятие 1.3.1. Пассажирские воздушные перевозки</t>
  </si>
  <si>
    <t xml:space="preserve">Контрольное событие №1                                             Доля фактически выполненных рейсов, утвержденных транспортной схемой внутримуниципальных пассажирских перевозок воздушным транспортом в труднодоступные населенные пункты не менее 90 %
</t>
  </si>
  <si>
    <t>3.2</t>
  </si>
  <si>
    <t>Мероприятие 1.3.2. Организация обслуживания населения автомобильным и речным транспортом на территории МО ГО «Усинск»</t>
  </si>
  <si>
    <t>Контрольное событие №1                                  Транспортная подвижность населения на автомобильном транспорте в общей численности населения (количество поездок на 1 чел.) не менее 7 поездок в год</t>
  </si>
  <si>
    <t>Контрольное событие №2                                                  Доля фактически выполненных рейсов, утвержденных расписанием внутримуниципальных пассажирских перевозок речным транспортом в труднодоступные населенные пункты не менее 95%</t>
  </si>
  <si>
    <t>31.10.2020 год</t>
  </si>
  <si>
    <t>Основное мероприятие 1.4. Реализация мероприятий по приведению в нормативное состояние автомобильных дорог местного значения и улиц в населенных пунктах административных центров муниципальных районов и городских (муниципальных) округов Республики Коми</t>
  </si>
  <si>
    <t>01.06.2020 год</t>
  </si>
  <si>
    <t>Контрольное событие №1                                       Ремонт  автомобильных дорог местного значения и улиц не менее 4,997 км</t>
  </si>
  <si>
    <t>Основное мероприятие 1.5.  Реализация отдельных мероприятий регионального проекта «Дорожная сеть» в части приведения в нормативное состояние автомобильных дорог местного значения и улиц в населенных пунктах административных центров муниципальных образований</t>
  </si>
  <si>
    <t>Контрольное событие №1                                        Ремонт  автомобильных дорог местного значения и улиц не менее 4,997 км</t>
  </si>
  <si>
    <t>Итого по подпрограмме 1</t>
  </si>
  <si>
    <t>Подпрограмма 2 «Повышение безопасности дорожного движения»</t>
  </si>
  <si>
    <t>4.</t>
  </si>
  <si>
    <t>Основное меропритие 2.1.  Мероприятия, направленные на предупреждение опасного поведения участников дорожного движения</t>
  </si>
  <si>
    <t>Выполнение работ по обустройству улично-дорожной сети «искусственными неровностями», обновление существующей и нанесение  новой дорожной разметки, обслуживание, изготовление и монтаж знаков дорожного движения, светофорных объектов</t>
  </si>
  <si>
    <t>4.1</t>
  </si>
  <si>
    <t>Мероприятие 2.1.1. Обслуживание и обустройство улично-дорожной сети «искусственными неровностями», обновление существующей и нанесение  новой дорожной разметки</t>
  </si>
  <si>
    <t>01.05.2020 год</t>
  </si>
  <si>
    <r>
      <t>Контрольное событие № 1                                        Выполнение работ по нанесению разметки пешеходных переходов (за 1 нанесение составляет 2877,6 м</t>
    </r>
    <r>
      <rPr>
        <i/>
        <vertAlign val="superscript"/>
        <sz val="9"/>
        <rFont val="Times New Roman"/>
        <family val="1"/>
        <charset val="204"/>
      </rPr>
      <t>2</t>
    </r>
    <r>
      <rPr>
        <i/>
        <sz val="9"/>
        <rFont val="Times New Roman"/>
        <family val="1"/>
        <charset val="204"/>
      </rPr>
      <t xml:space="preserve">, разметка наносится 3 раза за летний период); обслуживание искусственных неровностей; нанесение горизонтальной дорожной разметки проезжей части - 6024 м </t>
    </r>
    <r>
      <rPr>
        <i/>
        <vertAlign val="superscript"/>
        <sz val="9"/>
        <rFont val="Times New Roman"/>
        <family val="1"/>
        <charset val="204"/>
      </rPr>
      <t>2</t>
    </r>
  </si>
  <si>
    <t>4.2</t>
  </si>
  <si>
    <t>Мероприятие 2.1.2.  Обслуживание, изготовление и монтаж знаков дорожного движения</t>
  </si>
  <si>
    <t>Контрольное событие №1                                                  Установка новых дорожных знаков без стоек в количестве 40 шт.</t>
  </si>
  <si>
    <t xml:space="preserve">Контрольное событие № 2                                               Установка дорожных стоек в количестве 5 шт. </t>
  </si>
  <si>
    <t>Контрольное событие № 3                                     Обслуживание и текущий ремонт в количестве   696 дорожных знаков.</t>
  </si>
  <si>
    <r>
      <rPr>
        <i/>
        <sz val="9"/>
        <rFont val="Times New Roman"/>
        <family val="1"/>
        <charset val="204"/>
      </rPr>
      <t>Контрольное событие № 4</t>
    </r>
    <r>
      <rPr>
        <sz val="9"/>
        <rFont val="Times New Roman"/>
        <family val="1"/>
        <charset val="204"/>
      </rPr>
      <t xml:space="preserve">                                          </t>
    </r>
    <r>
      <rPr>
        <i/>
        <sz val="9"/>
        <rFont val="Times New Roman"/>
        <family val="1"/>
        <charset val="204"/>
      </rPr>
      <t>Замена поврежленных дорожных знаков и /или щитков в количестве 45 шт</t>
    </r>
  </si>
  <si>
    <t>4.3</t>
  </si>
  <si>
    <t>Мероприятие 2.1.3. Техническое обслуживание светофорных объектов</t>
  </si>
  <si>
    <t xml:space="preserve">01.01.2020 год </t>
  </si>
  <si>
    <t>Контрольное событие №1                           Обслуживание светофорных объектов в количестве 124 шт</t>
  </si>
  <si>
    <t>5.</t>
  </si>
  <si>
    <t>Основное мероприятие 2.2. Мероприятия, направленные на предупреждение детского дорожно-транспортного травматизма</t>
  </si>
  <si>
    <t>Орлов Ю.А., руководитель</t>
  </si>
  <si>
    <t xml:space="preserve">Управление образования </t>
  </si>
  <si>
    <t>30.06.2020 год</t>
  </si>
  <si>
    <t>Контрольное событие №1                                Приобретение мобильного автогородка в МБОУ «СОШ № 4 с углубленным изучением отдельных предметов».</t>
  </si>
  <si>
    <t xml:space="preserve">Управление образования  </t>
  </si>
  <si>
    <t>Итого по подпрограмме 2</t>
  </si>
  <si>
    <t>Всего по программе:</t>
  </si>
  <si>
    <t>Согласовано:</t>
  </si>
  <si>
    <t>Начальник отдела транспорта и связи</t>
  </si>
  <si>
    <t>В.Е. Старыгин</t>
  </si>
  <si>
    <t>«____» ____________2020 г.</t>
  </si>
  <si>
    <t>Руководитель управления ЖКХ</t>
  </si>
  <si>
    <t xml:space="preserve">Е. Л. Бейков     </t>
  </si>
  <si>
    <t>Руководитель управления экономического развития, прогнозирования и инвестиционной политики</t>
  </si>
  <si>
    <t>Л.В. Кравчун</t>
  </si>
  <si>
    <t>Руководитель Финансового управления</t>
  </si>
  <si>
    <t>С.К. Росликова</t>
  </si>
  <si>
    <t>Результаты</t>
  </si>
  <si>
    <t>Плановый срок</t>
  </si>
  <si>
    <t>Фактический срок</t>
  </si>
  <si>
    <t>запланированные</t>
  </si>
  <si>
    <t>достигнутые</t>
  </si>
  <si>
    <t>начала реализации</t>
  </si>
  <si>
    <t>окончания реализации</t>
  </si>
  <si>
    <t>Основное мероприятие 1.5.  Реализация отдельных мероприятий регионального проекта «Дорожная сеть» в части приведения в нормативное состояние автомобильных дорог местного значения и улиц в населенных пунктах административных центров муниципальных образований (R1)</t>
  </si>
  <si>
    <t>Мероприятие 2.1.1. Обслуживание и обустройство улично-дорожной сети «искусственными неровностями», обновление существующей и нанесение  новой дорожной разметки, выполнение работ по обустройству пешеходными ограждениями зон пешеходных переходов, на участках улично-дорожной сети г. Усинска, выполнение работ по изготовлению и монтажу выносных консолей</t>
  </si>
  <si>
    <t>Наименование основного мероприятия подпрограммы</t>
  </si>
  <si>
    <t>Ответственный исполнитель</t>
  </si>
  <si>
    <t>Увеличен срок доставки и оплаты, в связи с задержкой транспортной компании</t>
  </si>
  <si>
    <t>Проблемы, возникшие в ходе реализации программы, основного мероприятия</t>
  </si>
  <si>
    <t>Нет</t>
  </si>
  <si>
    <t xml:space="preserve">Информация
о ресурсном обеспечении реализации муниципальной программы за счет всех источников финансирования
</t>
  </si>
  <si>
    <t>Наименование муниципальной программмы, подпрограммы, основного мероприятия</t>
  </si>
  <si>
    <t xml:space="preserve">Кассовые расходы,
тыс. руб.
</t>
  </si>
  <si>
    <t>Таблица 7</t>
  </si>
  <si>
    <t xml:space="preserve">Приложение № 2 </t>
  </si>
  <si>
    <t xml:space="preserve">Сведения
о степени выполнения основных мероприятий (мероприятий), входящих в состав подпрограмм муниципальной программы 
</t>
  </si>
  <si>
    <t>Расчет</t>
  </si>
  <si>
    <t xml:space="preserve">Приобретен мобильный городк в МБОУ «СОШ № 4 с углубленным изучением отдельных предметов»         г. Усинска  </t>
  </si>
  <si>
    <t xml:space="preserve">Голенастов В.А., руководитель </t>
  </si>
  <si>
    <t>Основное мероприятие 2.3.</t>
  </si>
  <si>
    <t>Профилактика правонарушений в общественных местах и на улице</t>
  </si>
  <si>
    <t>Основное мероприятие 1.6.</t>
  </si>
  <si>
    <t xml:space="preserve">Приведение в нормативное состояние внутрипоселковых  дорог </t>
  </si>
  <si>
    <t>Мероприятие 2.1.4. Обеспечение безопасности дорожного движения внутрипоселковых дорог</t>
  </si>
  <si>
    <t>Полетова Т.Н., руководитель территориального органа</t>
  </si>
  <si>
    <t>2021 год факт</t>
  </si>
  <si>
    <t>2022 год план</t>
  </si>
  <si>
    <t>2022 год            факт</t>
  </si>
  <si>
    <t>Дорожно-транспортные происшествия</t>
  </si>
  <si>
    <t>единиц</t>
  </si>
  <si>
    <t>Количество дорожно-транспортных происшествий</t>
  </si>
  <si>
    <t>ед. в год</t>
  </si>
  <si>
    <t>Количество транспортных средств</t>
  </si>
  <si>
    <t>тыс. ед.</t>
  </si>
  <si>
    <t>2</t>
  </si>
  <si>
    <t>Количество ледовых переправ и зимних автомобильных дорог общего пользования местного значения отвечающих нормативным требованиям</t>
  </si>
  <si>
    <t>Транспортная подвижность населения на автомобильном, воздушном и водном транспорте</t>
  </si>
  <si>
    <t>(поездок/чел.,              в год)</t>
  </si>
  <si>
    <t>на автомобильном транспорте</t>
  </si>
  <si>
    <t>(поездок/чел., в год)</t>
  </si>
  <si>
    <t>на водном транспорте</t>
  </si>
  <si>
    <t>на воздушном транспорте</t>
  </si>
  <si>
    <t>Подпрограмма  2  «Повышение безопасности дорожного движения»</t>
  </si>
  <si>
    <t>Задача 1. Повышение уровня безопасности дорожного движения</t>
  </si>
  <si>
    <t>Смертность от дорожно - транспортных происшествий</t>
  </si>
  <si>
    <t>случаев на 100 тыс. населения</t>
  </si>
  <si>
    <t xml:space="preserve">Количество лиц , погибших в результате дорожно-транспортных происшествий </t>
  </si>
  <si>
    <t>чел.</t>
  </si>
  <si>
    <t>среднегодовая численность населения</t>
  </si>
  <si>
    <t xml:space="preserve">В 2022 году за счет средств дорожного фонда и средств социального партнера выполнен ремонт дорожного полотна протяженностью 2,691 км. </t>
  </si>
  <si>
    <t xml:space="preserve">16,3 км./16,865 км.*100%=96,65%                </t>
  </si>
  <si>
    <t>Установка знаков дорожного движения</t>
  </si>
  <si>
    <t>Мероприятие 2.1.5. Приобретение проекта организации дорожного движения</t>
  </si>
  <si>
    <t>Мероприятие 2.1.6.  Строительство линий уличного и дорожного освещения</t>
  </si>
  <si>
    <t>Основное мероприятие 2.3. Профилактика правонарушений в общественных местах и на улице</t>
  </si>
  <si>
    <t>Внебюджетные источники</t>
  </si>
  <si>
    <t>↓</t>
  </si>
  <si>
    <t>↑</t>
  </si>
  <si>
    <t xml:space="preserve"> </t>
  </si>
  <si>
    <t>Бюджет МО ГО "Усинск"</t>
  </si>
  <si>
    <t>Таблица 8</t>
  </si>
  <si>
    <t>Таблица 6</t>
  </si>
  <si>
    <t>N п/п</t>
  </si>
  <si>
    <t>Наименование основного мероприятия муниципальной программы</t>
  </si>
  <si>
    <t>Наименование субсидии и (или) иного межбюджетного трансферта &lt;1&gt;</t>
  </si>
  <si>
    <t>Результат использования субсидии &lt;1&gt;</t>
  </si>
  <si>
    <t>Наименование показателя ед. изм.</t>
  </si>
  <si>
    <t>Основное мероприятие 1.1. Оборудование и содержание ледовых переправ и зимних автомобильных дорог общего пользования местного значения</t>
  </si>
  <si>
    <t>Субсидия на оборудование и содержание ледовых переправ и зимних автомобильных дорог общего пользования местного значения</t>
  </si>
  <si>
    <t>Обустроены переправы и (или) обеспечено содержание зимних автомобильных дорог местного значения</t>
  </si>
  <si>
    <t>Километр; тысяча метров</t>
  </si>
  <si>
    <t>Основное мероприятие 1.2. Содержание автомобильных дорог общего пользования местного значения</t>
  </si>
  <si>
    <t>Субсидия на содержание автомобильных дорог общего пользования местного значения</t>
  </si>
  <si>
    <t xml:space="preserve">Обеспечено круглогодичное функционирование сети автомобильных дорог общего пользования, переданных в собственность муниципальных образований, предоставляемых из республиканского бюджета </t>
  </si>
  <si>
    <t>Основное мероприятие 1.3. Транспортное обслуживание населения в границах МО ГО  «Усинск»</t>
  </si>
  <si>
    <t xml:space="preserve">Субсидия на возмещение выпадающих доходов организаций воздушного транспорта, осуществляющих внутримуниципальные пассажирские перевозки воздушным транспортом в труднодоступные населенные пункты
в Республике Коми
</t>
  </si>
  <si>
    <t>Обеспечено выполнение пассажирских рейсов в соответствии с транспортной схемой внутримуниципальных пассажирских перевозок воздушным транспортом в труднодоступные населеннные пункты МО ГО "Усинск"</t>
  </si>
  <si>
    <t>шт.</t>
  </si>
  <si>
    <t>2022 г</t>
  </si>
  <si>
    <t>План</t>
  </si>
  <si>
    <t>Факт</t>
  </si>
  <si>
    <t>Таблица 9</t>
  </si>
  <si>
    <t>Напрапвленность</t>
  </si>
  <si>
    <t>Обустройство зимника, заливка льда, расчистка снега, накатывание дороги.</t>
  </si>
  <si>
    <t>Уход за дорогой, дорожными сооружениями и полосой отвода, устранение возникающих мелких повреждений, по организации и обеспечению безопасности дорожного движения, а также зимнее содержание</t>
  </si>
  <si>
    <t>Выполнен ремонт асфальтобетонного покрытия общей площадью 32 302 м2</t>
  </si>
  <si>
    <t>Уменьшение среднегодовой численности населения и количества лиц погибших в результате ДТП</t>
  </si>
  <si>
    <t>Снижение транспортной подвижности населения произошло ввиду обмеления р. Уса и р. Печора</t>
  </si>
  <si>
    <t>Уменьшение количества ледовых переправ произошло в связи изменением маршрута</t>
  </si>
  <si>
    <t xml:space="preserve">Достигнуто, оборудование и содержание ледовых переправ - 4,95 км., зимнией автомобильной дороги - 138,8 км. </t>
  </si>
  <si>
    <t>Перевозка пассажиров и багажа воздушным транпортом до труднодоступных населенных пунктов Мутный Материк, Щельябож, Захарвань, Усть-Лыжа, Денисовка.</t>
  </si>
  <si>
    <t>Не достигнуто. Транспортная подвижность населения на автомобильном транспорте в общей численности населения (количество поездок на 1 чел.) не менее 7 поездок в год</t>
  </si>
  <si>
    <t>Приведение в нормативное состояние автомобильных дорог местного значения и улиц</t>
  </si>
  <si>
    <t xml:space="preserve">Достигнуто, выполнен ямочный ремонт  автомобильных дорог местного значения и улиц  (2000 м2),  ремонт асфальтобетонного покрытия общей площадью 32 302 м2 </t>
  </si>
  <si>
    <t xml:space="preserve"> Установить выносные консоли в том числе по ул. Мира в районе д. 4 в ко-ве 2-х шт. Нанесение разметки пешеходных переходов и ослуживание искусственных неровностей на проезжей части городских дорог. </t>
  </si>
  <si>
    <t>Обслуживание, замена  и текущий ремонт 696 дорожных знаков</t>
  </si>
  <si>
    <t xml:space="preserve">Выполнение работ по разработке ПОДД на автомобильных дорогах города Усинск РК. Данный проект обновляется раз в три года. </t>
  </si>
  <si>
    <t>Достигнуто, разработан ПОДД на автомобильных дорогах г. Усинска</t>
  </si>
  <si>
    <t>Установка дополнительного уличного и дорожного освещения по ул.Промышленная в г.Усинске (43 шт. ж/б опоры)</t>
  </si>
  <si>
    <t>Покупка видеосигнала с камер АПК «Безопасный город». Обслуживаются 63 камеры.</t>
  </si>
  <si>
    <t>Достигнуто, приобретение услуг по предоставлению видеосигнала системы аппаратно-программного комплекса «Безопасный город»</t>
  </si>
  <si>
    <t>Утверждено в бюджете на 1 января 2022 г.</t>
  </si>
  <si>
    <t>Сводная бюджетная роспись 31.12.2022 г.</t>
  </si>
  <si>
    <t xml:space="preserve">Показатель результата использования субсидии </t>
  </si>
  <si>
    <t>Игумнова А.Л., начальник</t>
  </si>
  <si>
    <t xml:space="preserve">Сведения о достижении значений показателей результатов использования субсидий,                                                        предоставляемых из республиканского бюджета
Республики Коми
</t>
  </si>
  <si>
    <t xml:space="preserve">согласно данным ГИБДД </t>
  </si>
  <si>
    <t>7</t>
  </si>
  <si>
    <t xml:space="preserve">Доля протяженности внутрипоселковых дорог отвечающих нормативным требованиям, в общей протяженности внутрипоселковых дорог </t>
  </si>
  <si>
    <t>Расчет показателя</t>
  </si>
  <si>
    <t>Общая протяженность внутрипоселковых дорог</t>
  </si>
  <si>
    <t>Протяженность которая соответствует нор. Требованиям</t>
  </si>
  <si>
    <t>Ремонт в села, в метрах</t>
  </si>
  <si>
    <t>место расположения ремонта</t>
  </si>
  <si>
    <t>Достигнуто, содержание 16,865 км дорог общего пользования местного значения. Софинансирования из местного бюджета составляет 1 %</t>
  </si>
  <si>
    <t xml:space="preserve">Перевозка пассажиров и багажа автомобильным транпортом (город), по зимним автомобильным дорогам и речным транспортом до труднодоступных населенных пунктов Мутный Материк, Щельябож, Захарвань, Усть-Лыжа. </t>
  </si>
  <si>
    <t>Не достигнуто. Пассажирские перевозки автотранспортом: 6,2 поездок на 1 человека за год автомобильным  транспортом. Речные перевозки:  81,0 % выполненных рейсов пассажирских перевозок речным транспортом (запланировано 134 рейса, выполнено - 108)</t>
  </si>
  <si>
    <t>Снижение колличества рейсов пассажирских перевозок речным транспортом ввиду обмеления р. Уса и р. Печора</t>
  </si>
  <si>
    <t>Доля фактически выполненных рейсов, утвержденных транспортной схемой внутримуниципальных пассажирских перевозок воздушным транспортом в труднодоступные населенные пункты составила 100 %</t>
  </si>
  <si>
    <t>Не достигнуто. Реализация мероприятия запланированна в 2023 году</t>
  </si>
  <si>
    <t>Достигнуто, проведены работы по обслуживанию и текущему ремонту в количестве   696 дорожных знаков.</t>
  </si>
  <si>
    <t>Достигнуто, обслуживание 130 светофорных объектов, выполнены работы по установке дополнительного освещения 19-ти пешеходных переходах - 12 шт. металлических стоек.</t>
  </si>
  <si>
    <t>Достигнуто, выполнение работ по нанесению разметки пешеходных переходов (за 1 нанесение составляет - 2374 м2, разметка наносится  3 раза за летний период),  установлено 88 элементов резина-кордовых искуственных неровностей</t>
  </si>
  <si>
    <t>Обслуживание 124 светофорных объектов (светофоры транспортные-60 шт.; светофоры пешеходные типа Т7-26 шт.; светофоры пешеходные типа П1/П2-44 шт.)</t>
  </si>
  <si>
    <t>Достигнуто, установлено дополнительное уличное и дорожное освещения по ул.Промышленная в г.Усинске (43 шт. ж/б опоры)</t>
  </si>
  <si>
    <t>Достигнуто, установлены выносные консоли в том числе по ул. Мира в районе д. 4 в ко-ве 2-х шт</t>
  </si>
  <si>
    <t>Достигнуто, содержание 16,865 км дорог общего пользования местного значения. Софинансирование из Республиканского бюджета на содержание автомобильных дорог общего пользования местного значения - 99%</t>
  </si>
  <si>
    <t>Доля отремонтированной уличной сети с твердым покрытием, в отношении которой проведен ремонт в общей протяженности уличной сети</t>
  </si>
  <si>
    <t xml:space="preserve">Отремонтировано за год </t>
  </si>
  <si>
    <t>без динамики</t>
  </si>
  <si>
    <t xml:space="preserve">ОТЧЕТ
о ходе реализации муниципальной программы «Развитие транспортной системы» муниципального образования городского округа «Усинск» 
за 2022 год
Муниципальная программа «Развитие транспортной системы» муниципального образования городского округа «Усинск» (далее - Программа) утверждена постановлением администрации муниципального образования городского округа «Усинск» от 17 января 2020 года № 44 (в ред. от 18.02.2020 № 244, от 09.04.2020 № 471, от 18.06.2020 № 766, от 21.08.2020 № 1069,  от 03.02.2021 № 98; от 09.04.2021 № 466; от 23.07.2021 № 1292, от 24.02.2022 № 281, от 12.08.2022 № 1568, от 01.11.2022 № 2116, от 12.12.2022 № 2479, от 25.01.2023) и включает в себя две подпрограммы:
- подпрограмма 1 «Развитие транспортной инфраструктуры и транспортного обслуживания населения»;
- подпрограмма 2 «Повышение безопасности дорожного движения».
По состоянию на 31.12.2022 общий объем финансирования за счет бюджетов всех уровней составил 352 664,2 тыс. рублей. Из них основная доля 54,1 % - средства бюджета МО ГО «Усинск» (190 616,1 тыс. рублей), 9,3 % - средства республиканского бюджета Республики Коми (32 636,5 тыс. рублей), 36,6 % - средства федерального бюджета Республики Коми (129 161,6 тыс. рублей). 
Общая сумма расходов за счет всех источников финансирования составила 223 252,6 тыс. рублей. 
В целом по Программе степень освоения средств за счет всех источников финансирования составила 63,3 %.
В структуре фактических расходов в разрезе подпрограмм наибольший объем финансирования приходится на подпрограмму 1 «Развитие транспортной инфраструктуры и транспортного обслуживания населения» (91,4 % от общего объема финансирования), на подпрограмму 2 «Повышение безопасности дорожного движения» (8,6 % от общего объема финансирования).
В целях реализации комплекса мер правового регулирования в 2022 году были разработаны и утверждены все нормативные правовые акты, планируемые к разработке в рамках подпрограмм.
Всего на 2022 год по Программе было предусмотрено к выполнению 7 целевых показателей (индикаторов). Основные мероприятия комплексного плана реализации Программы выполнены в полном объеме, значения целевых показателей (индикаторов) по оценочным данным достигнуты согласно запланированным значениям. 
Краткая информация о результатах реализации подпрограмм 
муниципальной программы «Развитие транспортной системы»
1. Подпрограмма 1 «Развитие транспортной инфраструктуры и транспортного обслуживания населения» (ответственный исполнитель подпрограммы – Отдел транспорта и связи администрации МО ГО «Усинск»)
Объем финансирования за счет средств бюджета МО ГО «Усинск» составил 333 228,3 тыс. рублей. Фактические расходы средств бюджета МО ГО «Усинск» на реализацию подпрограммы составили 204 066,7 тыс. рублей, ч то составляет 61,2 % от годовых бюджетных назначений. 
Подпрограммой предусмотрена одна основная задача - создание условий для устойчивого функционирования транспортной системы, на реализацию который было израсходовано 58 344,4 тыс. руб. 
В рамках реализации Подпрограммы были выполнены следующие мероприятия:
• Организованы авиаперевозки в труднодоступные населенные пункты. Рейсы выполнялись два раза в неделю (понедельник, четверг) в период: с 14 апреля по 02 июня, с 12 августа по 18 августа (в связи обмелением рек Уса и Печора), а также с 20 октября по 31 декабря, по маршрутам: «Усинск – Денисовка – Мутный Материк – Усинск»; «Усинск – Усть-Лыжа – Щельябож – Захарвань – Усинск»; «Усинск – Мутный Материк – Денисовка – Усинск»; «Усинск – Захарвань – Щельябож – Усть-Лыжа – Усинск». Выполнено 78 рейсов, перевезено 1972 пассажиров. 
• Организована перевозка пассажиров автомобильным транспортом. Выполнено 27 847 рейсов количество перевезенных пассажиров 238 416 чел. Транспортная подвижность населения составила 7 поездок на 1 человека. В зимний период осуществлялись регулярные перевозки до труднодоступных населенных пунктов по трем маршрутам: «г. Усинск – с. Захарвань – с. Щельябож -  г. Усинск»; «г. Усинск - с. Усть–Лыжа - г. Усинск»; «г. Усинск – Мутный Материк – г. Усинск».
• Пассажирские перевозки речным транспортом выполнялись по маршрутам: «Парма - Усть – Лыжа - Парма» (понедельник, четверг); «Парма – Щельябож – Парма» (вторник, воскресенье); «Парма – Мутный Материк - Парма» (понедельник, среда, пятница), теплоходами «Николай Горный» и «Светлый» в период с 05.06.2022 г. по 10.10.2021 г. Выполнено 108 рейсов, количество перевезенных пассажиров составило 3 545 чел. 
• Выполнен ямочный ремонт автомобильных дорог местного значения и улиц, общей площадью 2000 м2.
• В 2022 году выполнен ремонт проезжей части улиц города, тротуарных дорожек (ул. Нефтяников, ул. Парковая, ул. Молодежная, ул. Таежная, подъезд к Водозабору на р. Уса). Общая площадь выполненных работ составила – 32 302 м2.
Расписание движения общественного транспорта размещается в сети Интернет, на официальном сайте администрации МО ГО «Усинск» http://usinsk.gosuslugi.ru
2. Подпрограмма 2 «Повышение безопасности дорожного движения»
Объем финансирования за счет средств бюджета МО ГО «Усинск» составил 19 435,9 тыс. рублей. Фактические расходы средств бюджета МО ГО «Усинск» на реализацию подпрограммы составили 19 185,8 тыс. рублей, что составило 98,7 % от годовых бюджетных назначений. 
Подпрограммой предусмотрена реализация основная задача - повышение уровня безопасности дорожного движения, в рамках которой были выполнены следующие мероприятия:
• нанесена разметка пешеходных переходов (3 раза за летний период);
• произведено обслуживание 32 асфальтобетонных, 5 резина-кордовых искусственных неровностей;
• нанесена горизонтальная дорожная разметка на проезжей части;  
• произведено обслуживание и текущий ремонт 696 дорожных знаков (на постоянной круглогодичной основе);
• укреплены дорожные знаки на существующих опорах (стойках) и прочих элементах креплений дорожных знаков; 
• ежедневно проводятся контрольные объезды и осмотры объектов обслуживания;
• ежедневно проводится осмотр светофорных объектов (проверка дневной видимости светофоров, отсутствие механических повреждений).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</si>
</sst>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5" formatCode="#,##0.0"/>
    <numFmt numFmtId="166" formatCode="0.0"/>
    <numFmt numFmtId="167" formatCode="#,##0.0_ ;\-#,##0.0\ "/>
    <numFmt numFmtId="168" formatCode="_-* #,##0.0\ _₽_-;\-* #,##0.0\ _₽_-;_-* &quot;-&quot;??\ _₽_-;_-@_-"/>
  </numFmts>
  <fonts count="37">
    <font>
      <sz val="11"/>
      <color theme="1"/>
      <name val="Calibri"/>
      <family val="2"/>
      <charset val="204"/>
      <scheme val="minor"/>
    </font>
    <font>
      <sz val="14"/>
      <name val="Times New Roman"/>
      <family val="1"/>
      <charset val="204"/>
    </font>
    <font>
      <sz val="12"/>
      <color theme="1"/>
      <name val="Times New Roman"/>
      <family val="1"/>
      <charset val="204"/>
    </font>
    <font>
      <sz val="9"/>
      <color theme="1"/>
      <name val="Times New Roman"/>
      <family val="1"/>
      <charset val="204"/>
    </font>
    <font>
      <b/>
      <sz val="12"/>
      <color theme="1"/>
      <name val="Times New Roman"/>
      <family val="1"/>
      <charset val="204"/>
    </font>
    <font>
      <sz val="14"/>
      <color theme="1"/>
      <name val="Times New Roman"/>
      <family val="1"/>
      <charset val="204"/>
    </font>
    <font>
      <b/>
      <sz val="14"/>
      <color theme="1"/>
      <name val="Times New Roman"/>
      <family val="1"/>
      <charset val="204"/>
    </font>
    <font>
      <i/>
      <sz val="14"/>
      <color theme="1"/>
      <name val="Times New Roman"/>
      <family val="1"/>
      <charset val="204"/>
    </font>
    <font>
      <sz val="16"/>
      <color theme="1"/>
      <name val="Times New Roman"/>
      <family val="1"/>
      <charset val="204"/>
    </font>
    <font>
      <sz val="11"/>
      <color theme="1"/>
      <name val="Times New Roman"/>
      <family val="1"/>
      <charset val="204"/>
    </font>
    <font>
      <sz val="16"/>
      <color theme="1"/>
      <name val="Calibri"/>
      <family val="2"/>
      <charset val="204"/>
      <scheme val="minor"/>
    </font>
    <font>
      <sz val="10"/>
      <name val="Arial"/>
      <family val="2"/>
      <charset val="204"/>
    </font>
    <font>
      <i/>
      <sz val="11"/>
      <name val="Times New Roman"/>
      <family val="1"/>
      <charset val="204"/>
    </font>
    <font>
      <sz val="11"/>
      <color theme="1"/>
      <name val="Calibri"/>
      <family val="2"/>
      <charset val="204"/>
      <scheme val="minor"/>
    </font>
    <font>
      <sz val="14"/>
      <color theme="1"/>
      <name val="Calibri"/>
      <family val="2"/>
      <charset val="204"/>
      <scheme val="minor"/>
    </font>
    <font>
      <sz val="14"/>
      <color rgb="FF000000"/>
      <name val="Times New Roman"/>
      <family val="1"/>
      <charset val="204"/>
    </font>
    <font>
      <i/>
      <sz val="14"/>
      <name val="Times New Roman"/>
      <family val="1"/>
      <charset val="204"/>
    </font>
    <font>
      <b/>
      <sz val="14"/>
      <name val="Times New Roman"/>
      <family val="1"/>
      <charset val="204"/>
    </font>
    <font>
      <sz val="18"/>
      <color theme="1"/>
      <name val="Times New Roman"/>
      <family val="1"/>
      <charset val="204"/>
    </font>
    <font>
      <sz val="10"/>
      <color rgb="FF000000"/>
      <name val="Arial"/>
      <family val="2"/>
      <charset val="204"/>
    </font>
    <font>
      <sz val="9"/>
      <color theme="1"/>
      <name val="Calibri"/>
      <family val="2"/>
      <charset val="204"/>
      <scheme val="minor"/>
    </font>
    <font>
      <sz val="9"/>
      <name val="Times New Roman"/>
      <family val="1"/>
      <charset val="204"/>
    </font>
    <font>
      <i/>
      <sz val="9"/>
      <name val="Times New Roman"/>
      <family val="1"/>
      <charset val="204"/>
    </font>
    <font>
      <sz val="10"/>
      <color theme="1"/>
      <name val="Times New Roman"/>
      <family val="1"/>
      <charset val="204"/>
    </font>
    <font>
      <i/>
      <sz val="9"/>
      <color theme="1"/>
      <name val="Times New Roman"/>
      <family val="1"/>
      <charset val="204"/>
    </font>
    <font>
      <sz val="10"/>
      <color rgb="FF000000"/>
      <name val="Times New Roman"/>
      <family val="1"/>
      <charset val="204"/>
    </font>
    <font>
      <b/>
      <sz val="14"/>
      <color theme="1"/>
      <name val="Calibri"/>
      <family val="2"/>
      <charset val="204"/>
      <scheme val="minor"/>
    </font>
    <font>
      <i/>
      <vertAlign val="superscript"/>
      <sz val="9"/>
      <name val="Times New Roman"/>
      <family val="1"/>
      <charset val="204"/>
    </font>
    <font>
      <sz val="11"/>
      <color theme="1"/>
      <name val="Calibri"/>
      <family val="2"/>
      <scheme val="minor"/>
    </font>
    <font>
      <b/>
      <i/>
      <sz val="14"/>
      <name val="Times New Roman"/>
      <family val="1"/>
      <charset val="204"/>
    </font>
    <font>
      <b/>
      <sz val="11"/>
      <name val="Times New Roman"/>
      <family val="1"/>
      <charset val="204"/>
    </font>
    <font>
      <i/>
      <sz val="11"/>
      <color theme="1"/>
      <name val="Times New Roman"/>
      <family val="1"/>
      <charset val="204"/>
    </font>
    <font>
      <i/>
      <sz val="12"/>
      <name val="Times New Roman"/>
      <family val="1"/>
      <charset val="204"/>
    </font>
    <font>
      <sz val="14"/>
      <color theme="1"/>
      <name val="Calibri"/>
      <family val="2"/>
      <charset val="204"/>
    </font>
    <font>
      <i/>
      <sz val="14"/>
      <name val="Sitka Text"/>
      <charset val="204"/>
    </font>
    <font>
      <i/>
      <sz val="14"/>
      <color rgb="FF7030A0"/>
      <name val="Times New Roman"/>
      <family val="1"/>
      <charset val="204"/>
    </font>
    <font>
      <i/>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D9D9D9"/>
      </left>
      <right style="thin">
        <color rgb="FFD9D9D9"/>
      </right>
      <top/>
      <bottom style="thin">
        <color rgb="FFD9D9D9"/>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11" fillId="0" borderId="0"/>
    <xf numFmtId="0" fontId="13" fillId="0" borderId="0"/>
    <xf numFmtId="4" fontId="19" fillId="0" borderId="10">
      <alignment horizontal="right" vertical="top" shrinkToFit="1"/>
    </xf>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28" fillId="0" borderId="0"/>
    <xf numFmtId="0" fontId="13" fillId="0" borderId="0"/>
  </cellStyleXfs>
  <cellXfs count="285">
    <xf numFmtId="0" fontId="0" fillId="0" borderId="0" xfId="0"/>
    <xf numFmtId="0" fontId="2" fillId="0" borderId="0" xfId="0" applyFont="1"/>
    <xf numFmtId="0" fontId="2" fillId="0" borderId="0" xfId="0" applyFont="1" applyAlignment="1">
      <alignment horizontal="center" vertical="center" wrapText="1"/>
    </xf>
    <xf numFmtId="0" fontId="0" fillId="0" borderId="0" xfId="0" applyAlignment="1">
      <alignment horizontal="center" vertical="center"/>
    </xf>
    <xf numFmtId="0" fontId="0" fillId="0" borderId="0" xfId="0"/>
    <xf numFmtId="0" fontId="18" fillId="0" borderId="0" xfId="0" applyFont="1" applyFill="1" applyAlignment="1">
      <alignment horizontal="center" vertical="top"/>
    </xf>
    <xf numFmtId="0" fontId="18" fillId="0" borderId="0" xfId="0" applyFont="1" applyFill="1"/>
    <xf numFmtId="4" fontId="16" fillId="0" borderId="7" xfId="1" applyNumberFormat="1" applyFont="1" applyFill="1" applyBorder="1" applyAlignment="1">
      <alignment horizontal="center" vertical="center"/>
    </xf>
    <xf numFmtId="4" fontId="16" fillId="0" borderId="1" xfId="1" applyNumberFormat="1" applyFont="1" applyFill="1" applyBorder="1" applyAlignment="1">
      <alignment horizontal="center" vertical="center"/>
    </xf>
    <xf numFmtId="4" fontId="16" fillId="0" borderId="7" xfId="1" applyNumberFormat="1" applyFont="1" applyFill="1" applyBorder="1" applyAlignment="1">
      <alignment horizontal="center" vertical="center" wrapText="1"/>
    </xf>
    <xf numFmtId="0" fontId="20" fillId="0" borderId="0" xfId="2" applyFont="1" applyAlignment="1">
      <alignment horizontal="center" vertical="center"/>
    </xf>
    <xf numFmtId="0" fontId="20" fillId="0" borderId="0" xfId="2" applyFont="1"/>
    <xf numFmtId="0" fontId="14" fillId="0" borderId="0" xfId="2" applyFont="1" applyAlignment="1">
      <alignment horizontal="right"/>
    </xf>
    <xf numFmtId="0" fontId="13" fillId="0" borderId="0" xfId="2"/>
    <xf numFmtId="0" fontId="14" fillId="0" borderId="0" xfId="2" applyFont="1" applyBorder="1" applyAlignment="1">
      <alignment horizontal="right"/>
    </xf>
    <xf numFmtId="0" fontId="5" fillId="2" borderId="0" xfId="2" applyFont="1" applyFill="1" applyAlignment="1">
      <alignment horizontal="right"/>
    </xf>
    <xf numFmtId="0" fontId="5" fillId="2" borderId="0" xfId="2" applyFont="1" applyFill="1" applyAlignment="1">
      <alignment horizontal="right" vertical="center"/>
    </xf>
    <xf numFmtId="0" fontId="3" fillId="0" borderId="0" xfId="2" applyFont="1" applyAlignment="1">
      <alignment horizontal="right" vertical="center"/>
    </xf>
    <xf numFmtId="0" fontId="20" fillId="2" borderId="0" xfId="2" applyFont="1" applyFill="1"/>
    <xf numFmtId="0" fontId="3" fillId="0" borderId="0" xfId="2" applyFont="1" applyAlignment="1">
      <alignment horizontal="center" vertical="center"/>
    </xf>
    <xf numFmtId="0" fontId="3" fillId="0" borderId="1" xfId="2" applyFont="1" applyBorder="1" applyAlignment="1">
      <alignment horizontal="center" vertical="center" wrapText="1"/>
    </xf>
    <xf numFmtId="0" fontId="3" fillId="0" borderId="1" xfId="2" applyFont="1" applyFill="1" applyBorder="1" applyAlignment="1">
      <alignment horizontal="center" vertical="center" wrapText="1"/>
    </xf>
    <xf numFmtId="0" fontId="3" fillId="0" borderId="1" xfId="0" applyFont="1" applyFill="1" applyBorder="1" applyAlignment="1">
      <alignment horizontal="center" vertical="center" wrapText="1"/>
    </xf>
    <xf numFmtId="165" fontId="3" fillId="0" borderId="1" xfId="2" applyNumberFormat="1" applyFont="1" applyFill="1" applyBorder="1" applyAlignment="1">
      <alignment horizontal="center" vertical="center" wrapText="1"/>
    </xf>
    <xf numFmtId="166" fontId="3" fillId="0" borderId="1" xfId="2" applyNumberFormat="1" applyFont="1" applyFill="1" applyBorder="1" applyAlignment="1">
      <alignment horizontal="center" vertical="center" wrapText="1"/>
    </xf>
    <xf numFmtId="4" fontId="3" fillId="0" borderId="1" xfId="2" applyNumberFormat="1" applyFont="1" applyFill="1" applyBorder="1" applyAlignment="1">
      <alignment horizontal="center" vertical="center" wrapText="1"/>
    </xf>
    <xf numFmtId="0" fontId="13" fillId="0" borderId="0" xfId="2" applyFill="1"/>
    <xf numFmtId="0" fontId="21" fillId="0" borderId="1" xfId="2" applyFont="1" applyFill="1" applyBorder="1" applyAlignment="1">
      <alignment horizontal="center" vertical="center" wrapText="1"/>
    </xf>
    <xf numFmtId="167" fontId="21" fillId="0" borderId="1" xfId="4" applyNumberFormat="1" applyFont="1" applyFill="1" applyBorder="1" applyAlignment="1">
      <alignment horizontal="center" vertical="center" wrapText="1"/>
    </xf>
    <xf numFmtId="0" fontId="22" fillId="0" borderId="1" xfId="2" applyFont="1" applyFill="1" applyBorder="1" applyAlignment="1">
      <alignment vertical="center" wrapText="1"/>
    </xf>
    <xf numFmtId="168" fontId="21" fillId="0" borderId="1" xfId="2" applyNumberFormat="1" applyFont="1" applyFill="1" applyBorder="1" applyAlignment="1">
      <alignment horizontal="center" vertical="center" wrapText="1"/>
    </xf>
    <xf numFmtId="0" fontId="0" fillId="0" borderId="2" xfId="0" applyFill="1" applyBorder="1" applyAlignment="1">
      <alignment horizontal="center" vertical="center" wrapText="1"/>
    </xf>
    <xf numFmtId="0" fontId="22" fillId="0" borderId="2" xfId="2" applyFont="1" applyFill="1" applyBorder="1" applyAlignment="1">
      <alignment vertical="center" wrapText="1"/>
    </xf>
    <xf numFmtId="0" fontId="21" fillId="0" borderId="1" xfId="2" applyFont="1" applyFill="1" applyBorder="1" applyAlignment="1">
      <alignment vertical="center" wrapText="1"/>
    </xf>
    <xf numFmtId="14" fontId="3" fillId="0" borderId="1" xfId="2" applyNumberFormat="1" applyFont="1" applyFill="1" applyBorder="1" applyAlignment="1">
      <alignment horizontal="center" vertical="center" wrapText="1"/>
    </xf>
    <xf numFmtId="165" fontId="21" fillId="0" borderId="1" xfId="4" applyNumberFormat="1" applyFont="1" applyFill="1" applyBorder="1" applyAlignment="1">
      <alignment horizontal="center" vertical="center" wrapText="1"/>
    </xf>
    <xf numFmtId="49" fontId="21" fillId="0" borderId="1" xfId="2" applyNumberFormat="1" applyFont="1" applyFill="1" applyBorder="1" applyAlignment="1">
      <alignment horizontal="center" vertical="center" wrapText="1"/>
    </xf>
    <xf numFmtId="0" fontId="21" fillId="0" borderId="1" xfId="2" applyFont="1" applyFill="1" applyBorder="1" applyAlignment="1">
      <alignment vertical="top" wrapText="1"/>
    </xf>
    <xf numFmtId="165" fontId="23" fillId="0" borderId="1" xfId="0" applyNumberFormat="1" applyFont="1" applyFill="1" applyBorder="1" applyAlignment="1">
      <alignment horizontal="center" vertical="center"/>
    </xf>
    <xf numFmtId="0" fontId="21" fillId="0" borderId="1" xfId="2" applyNumberFormat="1" applyFont="1" applyFill="1" applyBorder="1" applyAlignment="1">
      <alignment horizontal="center" vertical="center" wrapText="1"/>
    </xf>
    <xf numFmtId="0" fontId="22" fillId="0" borderId="1" xfId="2" applyFont="1" applyFill="1" applyBorder="1" applyAlignment="1">
      <alignment vertical="top" wrapText="1"/>
    </xf>
    <xf numFmtId="0" fontId="24" fillId="0" borderId="1" xfId="2" applyFont="1" applyFill="1" applyBorder="1" applyAlignment="1">
      <alignment vertical="center" wrapText="1"/>
    </xf>
    <xf numFmtId="0" fontId="3" fillId="0" borderId="1" xfId="2" applyFont="1" applyFill="1" applyBorder="1" applyAlignment="1">
      <alignment vertical="center" wrapText="1"/>
    </xf>
    <xf numFmtId="0" fontId="25" fillId="0" borderId="0" xfId="0" applyFont="1" applyFill="1" applyAlignment="1">
      <alignment horizontal="center" wrapText="1"/>
    </xf>
    <xf numFmtId="165" fontId="21" fillId="0" borderId="1" xfId="2" applyNumberFormat="1" applyFont="1" applyFill="1" applyBorder="1" applyAlignment="1">
      <alignment horizontal="center" vertical="center" wrapText="1"/>
    </xf>
    <xf numFmtId="0" fontId="24" fillId="0" borderId="1" xfId="2" applyFont="1" applyFill="1" applyBorder="1" applyAlignment="1">
      <alignment vertical="top" wrapText="1"/>
    </xf>
    <xf numFmtId="0" fontId="1" fillId="0" borderId="1" xfId="2" applyFont="1" applyFill="1" applyBorder="1" applyAlignment="1">
      <alignment horizontal="center" vertical="center" wrapText="1"/>
    </xf>
    <xf numFmtId="0" fontId="1" fillId="0" borderId="1" xfId="2" applyFont="1" applyFill="1" applyBorder="1" applyAlignment="1">
      <alignment vertical="center" wrapText="1"/>
    </xf>
    <xf numFmtId="168" fontId="1" fillId="0" borderId="1" xfId="4" applyNumberFormat="1" applyFont="1" applyFill="1" applyBorder="1" applyAlignment="1">
      <alignment horizontal="center" vertical="center" wrapText="1"/>
    </xf>
    <xf numFmtId="167" fontId="1" fillId="0" borderId="1" xfId="4" applyNumberFormat="1" applyFont="1" applyFill="1" applyBorder="1" applyAlignment="1">
      <alignment horizontal="center" vertical="center" wrapText="1"/>
    </xf>
    <xf numFmtId="0" fontId="26" fillId="0" borderId="0" xfId="2" applyFont="1" applyFill="1"/>
    <xf numFmtId="0" fontId="26" fillId="0" borderId="0" xfId="2" applyFont="1"/>
    <xf numFmtId="0" fontId="21" fillId="0" borderId="1" xfId="2" applyFont="1" applyFill="1" applyBorder="1" applyAlignment="1">
      <alignment horizontal="left" vertical="center" wrapText="1"/>
    </xf>
    <xf numFmtId="0" fontId="21" fillId="0" borderId="1" xfId="2" applyFont="1" applyFill="1" applyBorder="1" applyAlignment="1">
      <alignment horizontal="center" vertical="top" wrapText="1"/>
    </xf>
    <xf numFmtId="165" fontId="23" fillId="0" borderId="0" xfId="0" applyNumberFormat="1" applyFont="1" applyFill="1" applyAlignment="1">
      <alignment horizontal="center" vertical="center"/>
    </xf>
    <xf numFmtId="0" fontId="22" fillId="0" borderId="1" xfId="2" applyFont="1" applyFill="1" applyBorder="1" applyAlignment="1">
      <alignment horizontal="left" vertical="top" wrapText="1"/>
    </xf>
    <xf numFmtId="0" fontId="22" fillId="0" borderId="1" xfId="2" applyFont="1" applyFill="1" applyBorder="1" applyAlignment="1">
      <alignment horizontal="left" vertical="center" wrapText="1"/>
    </xf>
    <xf numFmtId="167" fontId="21" fillId="0" borderId="1" xfId="2" applyNumberFormat="1" applyFont="1" applyFill="1" applyBorder="1" applyAlignment="1">
      <alignment horizontal="center" vertical="center" wrapText="1"/>
    </xf>
    <xf numFmtId="0" fontId="17" fillId="0" borderId="1" xfId="2" applyFont="1" applyFill="1" applyBorder="1" applyAlignment="1">
      <alignment horizontal="center" vertical="center" wrapText="1"/>
    </xf>
    <xf numFmtId="0" fontId="17" fillId="0" borderId="1" xfId="2" applyFont="1" applyFill="1" applyBorder="1" applyAlignment="1">
      <alignment horizontal="left" vertical="center" wrapText="1"/>
    </xf>
    <xf numFmtId="165" fontId="17" fillId="0" borderId="1" xfId="2" applyNumberFormat="1" applyFont="1" applyFill="1" applyBorder="1" applyAlignment="1">
      <alignment horizontal="center" vertical="center" wrapText="1"/>
    </xf>
    <xf numFmtId="0" fontId="5" fillId="0" borderId="0" xfId="2" applyFont="1" applyAlignment="1">
      <alignment horizontal="center" vertical="center"/>
    </xf>
    <xf numFmtId="0" fontId="5" fillId="0" borderId="0" xfId="2" applyFont="1" applyAlignment="1">
      <alignment vertical="top"/>
    </xf>
    <xf numFmtId="0" fontId="5" fillId="0" borderId="0" xfId="2" applyFont="1"/>
    <xf numFmtId="0" fontId="5" fillId="0" borderId="8" xfId="2" applyFont="1" applyBorder="1"/>
    <xf numFmtId="0" fontId="5" fillId="2" borderId="0" xfId="2" applyFont="1" applyFill="1"/>
    <xf numFmtId="0" fontId="5" fillId="0" borderId="0" xfId="2" applyFont="1" applyBorder="1"/>
    <xf numFmtId="0" fontId="13" fillId="0" borderId="0" xfId="2" applyAlignment="1">
      <alignment horizontal="center" vertical="center"/>
    </xf>
    <xf numFmtId="0" fontId="9" fillId="0" borderId="0" xfId="2" applyFont="1"/>
    <xf numFmtId="0" fontId="9" fillId="0" borderId="0" xfId="8" applyFont="1"/>
    <xf numFmtId="0" fontId="28" fillId="0" borderId="0" xfId="8" applyFont="1" applyFill="1" applyBorder="1" applyAlignment="1">
      <alignment wrapText="1"/>
    </xf>
    <xf numFmtId="0" fontId="9" fillId="0" borderId="0" xfId="8" applyFont="1" applyAlignment="1">
      <alignment horizontal="center" vertical="center"/>
    </xf>
    <xf numFmtId="0" fontId="5" fillId="0" borderId="1" xfId="8" applyFont="1" applyBorder="1" applyAlignment="1">
      <alignment horizontal="center" vertical="center"/>
    </xf>
    <xf numFmtId="0" fontId="5" fillId="0" borderId="1" xfId="2" applyFont="1" applyFill="1" applyBorder="1" applyAlignment="1">
      <alignment horizontal="left" vertical="center" wrapText="1"/>
    </xf>
    <xf numFmtId="14" fontId="1" fillId="0" borderId="1" xfId="2" applyNumberFormat="1" applyFont="1" applyFill="1" applyBorder="1" applyAlignment="1">
      <alignment horizontal="center" vertical="center" wrapText="1"/>
    </xf>
    <xf numFmtId="0" fontId="5" fillId="0" borderId="1" xfId="8" applyFont="1" applyFill="1" applyBorder="1" applyAlignment="1">
      <alignment horizontal="center" vertical="center"/>
    </xf>
    <xf numFmtId="0" fontId="5" fillId="0" borderId="1" xfId="8" applyFont="1" applyFill="1" applyBorder="1" applyAlignment="1">
      <alignment vertical="center" wrapText="1"/>
    </xf>
    <xf numFmtId="166" fontId="5" fillId="0" borderId="1" xfId="0" applyNumberFormat="1" applyFont="1" applyFill="1" applyBorder="1" applyAlignment="1">
      <alignment vertical="top" wrapText="1"/>
    </xf>
    <xf numFmtId="0" fontId="5" fillId="0" borderId="0" xfId="0" applyFont="1" applyAlignment="1">
      <alignment horizontal="right"/>
    </xf>
    <xf numFmtId="0" fontId="5" fillId="0" borderId="0" xfId="0" applyFont="1" applyAlignment="1">
      <alignment horizontal="right" vertical="center"/>
    </xf>
    <xf numFmtId="0" fontId="2" fillId="0" borderId="1" xfId="8" applyFont="1" applyBorder="1" applyAlignment="1">
      <alignment horizontal="center"/>
    </xf>
    <xf numFmtId="0" fontId="2" fillId="0" borderId="1" xfId="8" applyFont="1" applyBorder="1" applyAlignment="1">
      <alignment horizontal="center" vertical="center"/>
    </xf>
    <xf numFmtId="0" fontId="2" fillId="0" borderId="1" xfId="0" applyFont="1" applyFill="1" applyBorder="1" applyAlignment="1" applyProtection="1">
      <alignment horizontal="center"/>
      <protection locked="0"/>
    </xf>
    <xf numFmtId="165" fontId="5" fillId="0" borderId="1" xfId="0" applyNumberFormat="1" applyFont="1" applyFill="1" applyBorder="1" applyAlignment="1">
      <alignment horizontal="center" vertical="center"/>
    </xf>
    <xf numFmtId="166" fontId="0" fillId="0" borderId="0" xfId="0" applyNumberFormat="1"/>
    <xf numFmtId="4" fontId="1" fillId="0" borderId="1" xfId="1" applyNumberFormat="1" applyFont="1" applyFill="1" applyBorder="1" applyAlignment="1">
      <alignment horizontal="center" vertical="center"/>
    </xf>
    <xf numFmtId="49" fontId="5" fillId="0" borderId="1" xfId="0" applyNumberFormat="1" applyFont="1" applyFill="1" applyBorder="1" applyAlignment="1">
      <alignment horizontal="center" vertical="top"/>
    </xf>
    <xf numFmtId="0" fontId="5" fillId="0" borderId="3" xfId="0" applyFont="1" applyFill="1" applyBorder="1" applyAlignment="1">
      <alignment horizontal="center" vertical="center" wrapText="1"/>
    </xf>
    <xf numFmtId="0" fontId="5" fillId="0" borderId="1" xfId="0" applyFont="1" applyFill="1" applyBorder="1" applyAlignment="1">
      <alignment vertical="top"/>
    </xf>
    <xf numFmtId="0" fontId="1" fillId="0" borderId="1" xfId="1" applyFont="1" applyFill="1" applyBorder="1" applyAlignment="1">
      <alignment horizontal="justify" vertical="top" wrapText="1"/>
    </xf>
    <xf numFmtId="0" fontId="16" fillId="0" borderId="1" xfId="0" applyFont="1" applyFill="1" applyBorder="1" applyAlignment="1">
      <alignment horizontal="center" vertical="top" wrapText="1"/>
    </xf>
    <xf numFmtId="0" fontId="17" fillId="0" borderId="1" xfId="0" applyFont="1" applyFill="1" applyBorder="1" applyAlignment="1">
      <alignment horizontal="center" vertical="top" wrapText="1"/>
    </xf>
    <xf numFmtId="0" fontId="16" fillId="0" borderId="1" xfId="1" applyFont="1" applyFill="1" applyBorder="1" applyAlignment="1">
      <alignment horizontal="justify" vertical="top" wrapText="1"/>
    </xf>
    <xf numFmtId="0" fontId="1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6" fillId="0" borderId="1" xfId="1" applyNumberFormat="1" applyFont="1" applyFill="1" applyBorder="1" applyAlignment="1">
      <alignment horizontal="center" vertical="center"/>
    </xf>
    <xf numFmtId="0" fontId="5" fillId="0" borderId="1" xfId="0" applyFont="1" applyFill="1" applyBorder="1" applyAlignment="1">
      <alignment horizontal="center" vertical="center"/>
    </xf>
    <xf numFmtId="166" fontId="16" fillId="0" borderId="1" xfId="0" applyNumberFormat="1" applyFont="1" applyFill="1" applyBorder="1" applyAlignment="1">
      <alignment horizontal="center" vertical="center" wrapText="1"/>
    </xf>
    <xf numFmtId="4" fontId="1" fillId="0" borderId="1" xfId="1" applyNumberFormat="1" applyFont="1" applyFill="1" applyBorder="1" applyAlignment="1">
      <alignment horizontal="center" vertical="center" wrapText="1"/>
    </xf>
    <xf numFmtId="0" fontId="5" fillId="0" borderId="1" xfId="0" applyFont="1" applyBorder="1" applyAlignment="1">
      <alignment horizontal="center" vertical="center"/>
    </xf>
    <xf numFmtId="0" fontId="7" fillId="0" borderId="1" xfId="0" applyFont="1" applyFill="1" applyBorder="1" applyAlignment="1">
      <alignment vertical="top"/>
    </xf>
    <xf numFmtId="0" fontId="29" fillId="0" borderId="1" xfId="0" applyFont="1" applyFill="1" applyBorder="1" applyAlignment="1">
      <alignment horizontal="center" vertical="top" wrapText="1"/>
    </xf>
    <xf numFmtId="4" fontId="16" fillId="0" borderId="1" xfId="1" applyNumberFormat="1" applyFont="1" applyFill="1" applyBorder="1" applyAlignment="1">
      <alignment horizontal="center" vertical="top"/>
    </xf>
    <xf numFmtId="0" fontId="16" fillId="0" borderId="9" xfId="1" applyFont="1" applyFill="1" applyBorder="1" applyAlignment="1">
      <alignment horizontal="left" vertical="top" wrapText="1"/>
    </xf>
    <xf numFmtId="3" fontId="16" fillId="0" borderId="1" xfId="0" applyNumberFormat="1" applyFont="1" applyFill="1" applyBorder="1" applyAlignment="1">
      <alignment horizontal="center" vertical="top" wrapText="1"/>
    </xf>
    <xf numFmtId="0" fontId="5" fillId="0" borderId="1" xfId="8" applyFont="1" applyFill="1" applyBorder="1" applyAlignment="1">
      <alignment horizontal="center" vertical="center" wrapText="1"/>
    </xf>
    <xf numFmtId="0" fontId="1" fillId="0" borderId="1" xfId="2" applyFont="1" applyFill="1" applyBorder="1" applyAlignment="1">
      <alignment horizontal="left" vertical="center" wrapText="1"/>
    </xf>
    <xf numFmtId="14" fontId="5" fillId="0" borderId="1" xfId="8" applyNumberFormat="1" applyFont="1" applyFill="1" applyBorder="1" applyAlignment="1">
      <alignment horizontal="center" vertical="center"/>
    </xf>
    <xf numFmtId="14" fontId="5" fillId="0" borderId="1" xfId="8" applyNumberFormat="1" applyFont="1" applyFill="1" applyBorder="1" applyAlignment="1">
      <alignment horizontal="center" vertical="center" wrapText="1"/>
    </xf>
    <xf numFmtId="166" fontId="5" fillId="0" borderId="7" xfId="0" applyNumberFormat="1" applyFont="1" applyFill="1" applyBorder="1" applyAlignment="1">
      <alignment vertical="top" wrapText="1"/>
    </xf>
    <xf numFmtId="165" fontId="5" fillId="0" borderId="1" xfId="0" applyNumberFormat="1" applyFont="1" applyFill="1" applyBorder="1" applyAlignment="1">
      <alignment horizontal="center" vertical="center" wrapText="1"/>
    </xf>
    <xf numFmtId="0" fontId="5" fillId="0" borderId="1" xfId="8" applyFont="1" applyBorder="1" applyAlignment="1">
      <alignment horizontal="center" vertical="center" wrapText="1"/>
    </xf>
    <xf numFmtId="0" fontId="5" fillId="0" borderId="1" xfId="8" applyFont="1" applyBorder="1" applyAlignment="1">
      <alignment horizontal="center" vertical="center"/>
    </xf>
    <xf numFmtId="0" fontId="1" fillId="0" borderId="1" xfId="2" applyFont="1" applyFill="1" applyBorder="1" applyAlignment="1">
      <alignment horizontal="left" vertical="center" wrapText="1"/>
    </xf>
    <xf numFmtId="14" fontId="5" fillId="0" borderId="1" xfId="8" applyNumberFormat="1" applyFont="1" applyFill="1" applyBorder="1" applyAlignment="1">
      <alignment horizontal="center" vertical="center" wrapText="1"/>
    </xf>
    <xf numFmtId="0" fontId="2" fillId="0" borderId="0" xfId="0" applyFont="1" applyAlignment="1">
      <alignment vertical="top"/>
    </xf>
    <xf numFmtId="0" fontId="5" fillId="0" borderId="1" xfId="2" applyFont="1" applyFill="1" applyBorder="1" applyAlignment="1">
      <alignment horizontal="center" vertical="center" wrapText="1"/>
    </xf>
    <xf numFmtId="0" fontId="5" fillId="0" borderId="1" xfId="8" applyFont="1" applyBorder="1" applyAlignment="1">
      <alignment horizontal="center" vertical="center"/>
    </xf>
    <xf numFmtId="0" fontId="1" fillId="0" borderId="1" xfId="2" applyFont="1" applyFill="1" applyBorder="1" applyAlignment="1">
      <alignment horizontal="left" vertical="center" wrapText="1"/>
    </xf>
    <xf numFmtId="0" fontId="5" fillId="0" borderId="1" xfId="2"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8" applyFont="1" applyFill="1" applyBorder="1" applyAlignment="1">
      <alignment horizontal="center" vertical="center" wrapText="1"/>
    </xf>
    <xf numFmtId="0" fontId="5" fillId="0" borderId="1" xfId="8" applyFont="1" applyBorder="1" applyAlignment="1">
      <alignment horizontal="center" vertical="center"/>
    </xf>
    <xf numFmtId="0" fontId="1" fillId="0" borderId="1" xfId="2" applyFont="1" applyFill="1" applyBorder="1" applyAlignment="1">
      <alignment horizontal="left" vertical="center" wrapText="1"/>
    </xf>
    <xf numFmtId="0" fontId="5" fillId="0" borderId="1" xfId="2"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6" fillId="0" borderId="1" xfId="1" applyFont="1" applyFill="1" applyBorder="1" applyAlignment="1">
      <alignment horizontal="center" vertical="top" wrapText="1"/>
    </xf>
    <xf numFmtId="165" fontId="16" fillId="0" borderId="1" xfId="1" applyNumberFormat="1" applyFont="1" applyFill="1" applyBorder="1" applyAlignment="1">
      <alignment horizontal="center" vertical="top"/>
    </xf>
    <xf numFmtId="0" fontId="5" fillId="0" borderId="1" xfId="0" applyFont="1" applyFill="1" applyBorder="1" applyAlignment="1">
      <alignment horizontal="center" vertical="top"/>
    </xf>
    <xf numFmtId="0" fontId="5" fillId="0" borderId="1" xfId="0" applyFont="1" applyFill="1" applyBorder="1" applyAlignment="1">
      <alignment horizontal="justify" vertical="center"/>
    </xf>
    <xf numFmtId="3" fontId="5" fillId="0" borderId="1" xfId="0" applyNumberFormat="1" applyFont="1" applyFill="1" applyBorder="1" applyAlignment="1">
      <alignment horizontal="center" vertical="center"/>
    </xf>
    <xf numFmtId="3" fontId="5" fillId="0" borderId="1" xfId="0" applyNumberFormat="1" applyFont="1" applyFill="1" applyBorder="1" applyAlignment="1">
      <alignment horizontal="center" vertical="top"/>
    </xf>
    <xf numFmtId="4" fontId="5" fillId="0" borderId="1" xfId="0" applyNumberFormat="1" applyFont="1" applyFill="1" applyBorder="1" applyAlignment="1">
      <alignment horizontal="center" vertical="top"/>
    </xf>
    <xf numFmtId="166" fontId="16" fillId="0" borderId="1" xfId="0" applyNumberFormat="1" applyFont="1" applyFill="1" applyBorder="1" applyAlignment="1">
      <alignment horizontal="center" vertical="top" wrapText="1"/>
    </xf>
    <xf numFmtId="0" fontId="29" fillId="0" borderId="9" xfId="1" applyFont="1" applyFill="1" applyBorder="1" applyAlignment="1">
      <alignment horizontal="left" vertical="top" wrapText="1"/>
    </xf>
    <xf numFmtId="0" fontId="5" fillId="0" borderId="1" xfId="0" applyFont="1" applyFill="1" applyBorder="1" applyAlignment="1">
      <alignment horizontal="justify" vertical="top" wrapText="1"/>
    </xf>
    <xf numFmtId="0" fontId="5" fillId="0" borderId="1" xfId="0" applyFont="1" applyFill="1" applyBorder="1" applyAlignment="1">
      <alignment horizontal="center" vertical="top" wrapText="1"/>
    </xf>
    <xf numFmtId="165" fontId="1" fillId="0" borderId="1" xfId="1" applyNumberFormat="1" applyFont="1" applyFill="1" applyBorder="1" applyAlignment="1">
      <alignment horizontal="center" vertical="center"/>
    </xf>
    <xf numFmtId="49" fontId="5" fillId="2" borderId="1" xfId="0" applyNumberFormat="1" applyFont="1" applyFill="1" applyBorder="1" applyAlignment="1">
      <alignment horizontal="center" vertical="top"/>
    </xf>
    <xf numFmtId="0" fontId="31" fillId="0" borderId="1" xfId="0" applyFont="1" applyFill="1" applyBorder="1" applyAlignment="1">
      <alignment horizontal="justify" vertical="top" wrapText="1"/>
    </xf>
    <xf numFmtId="0" fontId="31" fillId="0" borderId="1" xfId="0" applyFont="1" applyFill="1" applyBorder="1" applyAlignment="1">
      <alignment horizontal="center" vertical="top" wrapText="1"/>
    </xf>
    <xf numFmtId="0" fontId="31" fillId="0" borderId="1" xfId="0" applyFont="1" applyFill="1" applyBorder="1" applyAlignment="1">
      <alignment horizontal="center" vertical="top"/>
    </xf>
    <xf numFmtId="0" fontId="5" fillId="0" borderId="3" xfId="0" applyFont="1" applyFill="1" applyBorder="1" applyAlignment="1">
      <alignment horizontal="center" vertical="top"/>
    </xf>
    <xf numFmtId="3" fontId="31" fillId="0" borderId="1" xfId="0" applyNumberFormat="1" applyFont="1" applyFill="1" applyBorder="1" applyAlignment="1">
      <alignment horizontal="center" vertical="top" wrapText="1"/>
    </xf>
    <xf numFmtId="4" fontId="32" fillId="0" borderId="1" xfId="1" applyNumberFormat="1" applyFont="1" applyFill="1" applyBorder="1" applyAlignment="1">
      <alignment horizontal="center" vertical="top" wrapText="1"/>
    </xf>
    <xf numFmtId="166" fontId="5" fillId="0" borderId="1" xfId="0" applyNumberFormat="1" applyFont="1" applyFill="1" applyBorder="1" applyAlignment="1">
      <alignment horizontal="center" vertical="center"/>
    </xf>
    <xf numFmtId="0" fontId="33" fillId="0" borderId="13" xfId="0" applyFont="1" applyFill="1" applyBorder="1" applyAlignment="1">
      <alignment horizontal="center" vertical="center"/>
    </xf>
    <xf numFmtId="0" fontId="33" fillId="0" borderId="1" xfId="0" applyFont="1" applyFill="1" applyBorder="1" applyAlignment="1">
      <alignment horizontal="center" vertical="center" wrapText="1"/>
    </xf>
    <xf numFmtId="0" fontId="5" fillId="0" borderId="0" xfId="0" applyFont="1" applyFill="1" applyBorder="1" applyAlignment="1">
      <alignment horizontal="center" vertical="center"/>
    </xf>
    <xf numFmtId="0" fontId="7" fillId="0" borderId="2" xfId="0" applyFont="1" applyFill="1" applyBorder="1" applyAlignment="1">
      <alignment horizontal="center" vertical="center"/>
    </xf>
    <xf numFmtId="0" fontId="5" fillId="0" borderId="20" xfId="0" applyFont="1" applyFill="1" applyBorder="1" applyAlignment="1">
      <alignment horizontal="center" vertical="center" wrapText="1"/>
    </xf>
    <xf numFmtId="0" fontId="0" fillId="0" borderId="0" xfId="0" applyFill="1" applyBorder="1"/>
    <xf numFmtId="0" fontId="0" fillId="0" borderId="0" xfId="0" applyFill="1" applyBorder="1" applyAlignment="1">
      <alignment horizontal="center" vertical="center"/>
    </xf>
    <xf numFmtId="0" fontId="5" fillId="0" borderId="1" xfId="0" applyFont="1" applyBorder="1" applyAlignment="1">
      <alignment horizontal="center" vertical="center" wrapText="1"/>
    </xf>
    <xf numFmtId="0" fontId="5" fillId="0" borderId="1" xfId="8" applyFont="1" applyFill="1" applyBorder="1" applyAlignment="1">
      <alignment horizontal="center" vertical="center" wrapText="1"/>
    </xf>
    <xf numFmtId="0" fontId="2" fillId="0" borderId="1" xfId="0" applyFont="1" applyBorder="1" applyAlignment="1">
      <alignment horizontal="center" wrapText="1"/>
    </xf>
    <xf numFmtId="0" fontId="2" fillId="0" borderId="1" xfId="0" applyFont="1" applyBorder="1" applyAlignment="1">
      <alignment horizontal="center" vertical="top" wrapText="1"/>
    </xf>
    <xf numFmtId="0" fontId="2" fillId="0" borderId="1" xfId="0" applyFont="1" applyBorder="1" applyAlignment="1">
      <alignment vertical="top" wrapText="1"/>
    </xf>
    <xf numFmtId="0" fontId="5" fillId="0" borderId="0" xfId="8" applyFont="1" applyAlignment="1">
      <alignment horizontal="center" vertical="center" wrapText="1"/>
    </xf>
    <xf numFmtId="0" fontId="0" fillId="0" borderId="0" xfId="0" applyAlignment="1">
      <alignment horizontal="center"/>
    </xf>
    <xf numFmtId="166" fontId="5" fillId="0" borderId="7" xfId="0" applyNumberFormat="1" applyFont="1" applyFill="1" applyBorder="1" applyAlignment="1">
      <alignment horizontal="center" vertical="top" wrapText="1"/>
    </xf>
    <xf numFmtId="0" fontId="18" fillId="0" borderId="0" xfId="0" applyFont="1" applyFill="1" applyAlignment="1">
      <alignment horizontal="center"/>
    </xf>
    <xf numFmtId="166" fontId="5" fillId="0" borderId="1" xfId="0" applyNumberFormat="1" applyFont="1" applyFill="1" applyBorder="1" applyAlignment="1">
      <alignment horizontal="center" vertical="top" wrapText="1"/>
    </xf>
    <xf numFmtId="0" fontId="1" fillId="0" borderId="4" xfId="2" applyFont="1" applyFill="1" applyBorder="1" applyAlignment="1">
      <alignment horizontal="center" vertical="center" wrapText="1"/>
    </xf>
    <xf numFmtId="0" fontId="5" fillId="0" borderId="4" xfId="8" applyFont="1" applyFill="1" applyBorder="1" applyAlignment="1">
      <alignment horizontal="center" vertical="center" wrapText="1"/>
    </xf>
    <xf numFmtId="0" fontId="5" fillId="0" borderId="2" xfId="8" applyFont="1" applyFill="1" applyBorder="1" applyAlignment="1">
      <alignment horizontal="center" vertical="center" wrapText="1"/>
    </xf>
    <xf numFmtId="0" fontId="5" fillId="0" borderId="4" xfId="8" applyFont="1" applyBorder="1" applyAlignment="1">
      <alignment horizontal="center" vertical="center" wrapText="1"/>
    </xf>
    <xf numFmtId="0" fontId="5" fillId="0" borderId="5" xfId="8" applyFont="1" applyFill="1" applyBorder="1" applyAlignment="1">
      <alignment horizontal="center" vertical="center" wrapText="1"/>
    </xf>
    <xf numFmtId="0" fontId="5" fillId="0" borderId="1" xfId="8" applyFont="1" applyFill="1" applyBorder="1" applyAlignment="1">
      <alignment horizontal="center" vertical="center" wrapText="1"/>
    </xf>
    <xf numFmtId="0" fontId="2" fillId="0" borderId="0" xfId="0" applyFont="1" applyFill="1"/>
    <xf numFmtId="0" fontId="1" fillId="0" borderId="1" xfId="1" applyFont="1" applyFill="1" applyBorder="1" applyAlignment="1">
      <alignment horizontal="left" vertical="top" wrapText="1"/>
    </xf>
    <xf numFmtId="0" fontId="30" fillId="0" borderId="1" xfId="0" applyFont="1" applyFill="1" applyBorder="1" applyAlignment="1">
      <alignment horizontal="center" vertical="top" wrapText="1"/>
    </xf>
    <xf numFmtId="0" fontId="12" fillId="0" borderId="1" xfId="0" applyNumberFormat="1" applyFont="1" applyFill="1" applyBorder="1" applyAlignment="1">
      <alignment horizontal="center" vertical="top" wrapText="1"/>
    </xf>
    <xf numFmtId="4" fontId="35" fillId="0" borderId="1" xfId="1" applyNumberFormat="1" applyFont="1" applyFill="1" applyBorder="1" applyAlignment="1">
      <alignment horizontal="center" vertical="center" wrapText="1"/>
    </xf>
    <xf numFmtId="0" fontId="36" fillId="0" borderId="1" xfId="0" applyFont="1" applyFill="1" applyBorder="1" applyAlignment="1">
      <alignment horizontal="center" vertical="center"/>
    </xf>
    <xf numFmtId="3" fontId="12" fillId="0" borderId="1" xfId="0" applyNumberFormat="1" applyFont="1" applyFill="1" applyBorder="1" applyAlignment="1">
      <alignment horizontal="center" vertical="center" wrapText="1"/>
    </xf>
    <xf numFmtId="3" fontId="12" fillId="0" borderId="1" xfId="0" applyNumberFormat="1" applyFont="1" applyFill="1" applyBorder="1" applyAlignment="1">
      <alignment horizontal="center" vertical="top" wrapText="1"/>
    </xf>
    <xf numFmtId="0" fontId="12" fillId="0" borderId="1" xfId="1" applyFont="1" applyFill="1" applyBorder="1" applyAlignment="1">
      <alignment horizontal="left" vertical="center" wrapText="1"/>
    </xf>
    <xf numFmtId="0" fontId="12" fillId="0" borderId="1" xfId="1" applyFont="1" applyFill="1" applyBorder="1" applyAlignment="1">
      <alignment horizontal="justify" vertical="center" wrapText="1"/>
    </xf>
    <xf numFmtId="165" fontId="1" fillId="0" borderId="1" xfId="0" applyNumberFormat="1" applyFont="1" applyFill="1" applyBorder="1" applyAlignment="1">
      <alignment horizontal="center" vertical="center" wrapText="1"/>
    </xf>
    <xf numFmtId="0" fontId="1" fillId="0" borderId="4" xfId="2" applyFont="1" applyFill="1" applyBorder="1" applyAlignment="1">
      <alignment vertical="center" wrapText="1"/>
    </xf>
    <xf numFmtId="3" fontId="16" fillId="0" borderId="7" xfId="1" applyNumberFormat="1" applyFont="1" applyFill="1" applyBorder="1" applyAlignment="1">
      <alignment horizontal="center" vertical="center"/>
    </xf>
    <xf numFmtId="165" fontId="16" fillId="0" borderId="1" xfId="0" applyNumberFormat="1" applyFont="1" applyFill="1" applyBorder="1" applyAlignment="1">
      <alignment horizontal="center" vertical="top" wrapText="1"/>
    </xf>
    <xf numFmtId="0" fontId="5" fillId="0" borderId="1" xfId="0" applyFont="1" applyFill="1" applyBorder="1" applyAlignment="1">
      <alignment horizontal="left" vertical="top" wrapText="1"/>
    </xf>
    <xf numFmtId="0" fontId="5" fillId="0" borderId="3" xfId="0" applyFont="1" applyFill="1" applyBorder="1" applyAlignment="1">
      <alignment horizontal="center" vertical="center"/>
    </xf>
    <xf numFmtId="0" fontId="6"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5" fillId="0" borderId="3" xfId="0" applyFont="1" applyFill="1" applyBorder="1" applyAlignment="1">
      <alignment horizontal="center" vertical="top" wrapText="1"/>
    </xf>
    <xf numFmtId="0" fontId="15" fillId="0" borderId="6" xfId="0" applyFont="1" applyFill="1" applyBorder="1" applyAlignment="1">
      <alignment horizontal="center" vertical="top"/>
    </xf>
    <xf numFmtId="0" fontId="14" fillId="0" borderId="7" xfId="0" applyFont="1" applyFill="1" applyBorder="1" applyAlignment="1">
      <alignment horizontal="center" vertical="top"/>
    </xf>
    <xf numFmtId="0" fontId="5" fillId="0" borderId="19" xfId="0" applyFont="1" applyFill="1" applyBorder="1" applyAlignment="1">
      <alignment horizontal="center" vertical="center"/>
    </xf>
    <xf numFmtId="0" fontId="14" fillId="0" borderId="9" xfId="0" applyFont="1" applyFill="1" applyBorder="1" applyAlignment="1">
      <alignment vertical="center"/>
    </xf>
    <xf numFmtId="0" fontId="14" fillId="0" borderId="20" xfId="0" applyFont="1" applyFill="1" applyBorder="1" applyAlignment="1">
      <alignment vertical="center"/>
    </xf>
    <xf numFmtId="0" fontId="14" fillId="0" borderId="21" xfId="0" applyFont="1" applyFill="1" applyBorder="1" applyAlignment="1">
      <alignment vertical="center"/>
    </xf>
    <xf numFmtId="0" fontId="14" fillId="0" borderId="8" xfId="0" applyFont="1" applyFill="1" applyBorder="1" applyAlignment="1">
      <alignment vertical="center"/>
    </xf>
    <xf numFmtId="0" fontId="14" fillId="0" borderId="22" xfId="0" applyFont="1" applyFill="1" applyBorder="1" applyAlignment="1">
      <alignment vertical="center"/>
    </xf>
    <xf numFmtId="0" fontId="1" fillId="0" borderId="3" xfId="0" applyFont="1" applyFill="1" applyBorder="1" applyAlignment="1">
      <alignment horizontal="center" vertical="top" wrapText="1"/>
    </xf>
    <xf numFmtId="0" fontId="17" fillId="0" borderId="6" xfId="0" applyFont="1" applyFill="1" applyBorder="1" applyAlignment="1">
      <alignment horizontal="center" vertical="top" wrapText="1"/>
    </xf>
    <xf numFmtId="0" fontId="14" fillId="0" borderId="7" xfId="0" applyFont="1" applyFill="1" applyBorder="1" applyAlignment="1">
      <alignment horizontal="center" vertical="top" wrapText="1"/>
    </xf>
    <xf numFmtId="0" fontId="5" fillId="0" borderId="8" xfId="0" applyFont="1" applyBorder="1" applyAlignment="1">
      <alignment horizontal="center" vertical="top" wrapText="1"/>
    </xf>
    <xf numFmtId="0" fontId="14" fillId="0" borderId="8" xfId="0" applyFont="1" applyBorder="1" applyAlignment="1">
      <alignment horizontal="center" vertical="top"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9"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1" xfId="0" applyFont="1" applyBorder="1" applyAlignment="1">
      <alignment horizontal="center" vertical="center" wrapText="1"/>
    </xf>
    <xf numFmtId="0" fontId="5" fillId="0" borderId="4" xfId="0" applyFont="1" applyBorder="1" applyAlignment="1">
      <alignment horizontal="center" vertical="center" wrapText="1"/>
    </xf>
    <xf numFmtId="0" fontId="14"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34" fillId="0" borderId="1" xfId="1" applyFont="1" applyFill="1" applyBorder="1" applyAlignment="1">
      <alignment horizontal="center" vertical="top" wrapText="1"/>
    </xf>
    <xf numFmtId="0" fontId="0" fillId="0" borderId="1" xfId="0" applyFill="1" applyBorder="1" applyAlignment="1">
      <alignment horizontal="center"/>
    </xf>
    <xf numFmtId="0" fontId="5" fillId="0" borderId="4" xfId="8" applyFont="1" applyFill="1" applyBorder="1" applyAlignment="1">
      <alignment horizontal="center" vertical="center" wrapText="1"/>
    </xf>
    <xf numFmtId="0" fontId="5" fillId="0" borderId="2" xfId="8" applyFont="1" applyFill="1" applyBorder="1" applyAlignment="1">
      <alignment horizontal="center" vertical="center" wrapText="1"/>
    </xf>
    <xf numFmtId="0" fontId="15" fillId="0" borderId="4" xfId="8" applyFont="1" applyFill="1" applyBorder="1" applyAlignment="1">
      <alignment horizontal="center" vertical="center" wrapText="1"/>
    </xf>
    <xf numFmtId="0" fontId="14" fillId="0" borderId="2" xfId="0" applyFont="1" applyFill="1" applyBorder="1" applyAlignment="1">
      <alignment horizontal="center" vertical="center" wrapText="1"/>
    </xf>
    <xf numFmtId="0" fontId="5" fillId="0" borderId="1" xfId="8" applyFont="1" applyFill="1" applyBorder="1" applyAlignment="1">
      <alignment horizontal="center" vertical="center" wrapText="1"/>
    </xf>
    <xf numFmtId="0" fontId="5" fillId="0" borderId="0" xfId="8" applyFont="1" applyAlignment="1">
      <alignment horizontal="right" vertical="center" wrapText="1"/>
    </xf>
    <xf numFmtId="0" fontId="5" fillId="0" borderId="1" xfId="8" applyFont="1" applyBorder="1" applyAlignment="1">
      <alignment horizontal="center" vertical="center" wrapText="1"/>
    </xf>
    <xf numFmtId="0" fontId="8" fillId="0" borderId="8" xfId="8" applyFont="1" applyBorder="1" applyAlignment="1">
      <alignment horizontal="center" vertical="top" wrapText="1"/>
    </xf>
    <xf numFmtId="0" fontId="10" fillId="0" borderId="8" xfId="0" applyFont="1" applyBorder="1" applyAlignment="1">
      <alignment horizontal="center" vertical="top"/>
    </xf>
    <xf numFmtId="0" fontId="5" fillId="0" borderId="1" xfId="8" applyFont="1" applyBorder="1" applyAlignment="1">
      <alignment horizontal="center" vertical="center"/>
    </xf>
    <xf numFmtId="0" fontId="5" fillId="0" borderId="3" xfId="0" applyFont="1" applyBorder="1" applyAlignment="1">
      <alignment horizontal="center" vertical="center"/>
    </xf>
    <xf numFmtId="0" fontId="0" fillId="0" borderId="6" xfId="0" applyBorder="1"/>
    <xf numFmtId="0" fontId="0" fillId="0" borderId="7" xfId="0" applyBorder="1"/>
    <xf numFmtId="0" fontId="1" fillId="0" borderId="1" xfId="2" applyFont="1" applyFill="1" applyBorder="1" applyAlignment="1">
      <alignment horizontal="left" vertical="center" wrapText="1"/>
    </xf>
    <xf numFmtId="0" fontId="5" fillId="0" borderId="1" xfId="8" applyFont="1" applyFill="1" applyBorder="1" applyAlignment="1">
      <alignment horizontal="left" vertical="center" wrapText="1"/>
    </xf>
    <xf numFmtId="0" fontId="5" fillId="0" borderId="1" xfId="2" applyFont="1" applyFill="1" applyBorder="1" applyAlignment="1">
      <alignment horizontal="center" vertical="center" wrapText="1"/>
    </xf>
    <xf numFmtId="14" fontId="5" fillId="0" borderId="1" xfId="8" applyNumberFormat="1" applyFont="1" applyFill="1" applyBorder="1" applyAlignment="1">
      <alignment horizontal="center" vertical="center" wrapText="1"/>
    </xf>
    <xf numFmtId="0" fontId="5" fillId="0" borderId="0" xfId="0" applyFont="1" applyFill="1" applyAlignment="1">
      <alignment horizontal="right" vertical="center"/>
    </xf>
    <xf numFmtId="0" fontId="5" fillId="0" borderId="8" xfId="0" applyFont="1" applyFill="1" applyBorder="1" applyAlignment="1">
      <alignment horizontal="center" vertical="top" wrapText="1"/>
    </xf>
    <xf numFmtId="0" fontId="5" fillId="0" borderId="4" xfId="0" applyFont="1" applyFill="1" applyBorder="1" applyAlignment="1" applyProtection="1">
      <alignment horizontal="center" vertical="top" wrapText="1"/>
      <protection locked="0"/>
    </xf>
    <xf numFmtId="0" fontId="14" fillId="0" borderId="2" xfId="0" applyFont="1" applyFill="1" applyBorder="1" applyAlignment="1">
      <alignment horizontal="center" vertical="top" wrapText="1"/>
    </xf>
    <xf numFmtId="0" fontId="5" fillId="0" borderId="2" xfId="0" applyFont="1" applyFill="1" applyBorder="1" applyAlignment="1" applyProtection="1">
      <alignment horizontal="center" vertical="top" wrapText="1"/>
      <protection locked="0"/>
    </xf>
    <xf numFmtId="166" fontId="5" fillId="0" borderId="4" xfId="0" applyNumberFormat="1" applyFont="1" applyFill="1" applyBorder="1" applyAlignment="1">
      <alignment horizontal="center" vertical="top" wrapText="1"/>
    </xf>
    <xf numFmtId="166" fontId="5" fillId="0" borderId="5" xfId="0" applyNumberFormat="1" applyFont="1" applyFill="1" applyBorder="1" applyAlignment="1">
      <alignment horizontal="center" vertical="top" wrapText="1"/>
    </xf>
    <xf numFmtId="166" fontId="5" fillId="0" borderId="4" xfId="0" applyNumberFormat="1" applyFont="1" applyFill="1" applyBorder="1" applyAlignment="1">
      <alignment horizontal="left" vertical="top" wrapText="1"/>
    </xf>
    <xf numFmtId="166" fontId="5" fillId="0" borderId="5" xfId="0" applyNumberFormat="1" applyFont="1" applyFill="1" applyBorder="1" applyAlignment="1">
      <alignment horizontal="left" vertical="top" wrapText="1"/>
    </xf>
    <xf numFmtId="0" fontId="14" fillId="0" borderId="5" xfId="0" applyFont="1" applyFill="1" applyBorder="1" applyAlignment="1">
      <alignment horizontal="left" vertical="top" wrapText="1"/>
    </xf>
    <xf numFmtId="0" fontId="5" fillId="0" borderId="4" xfId="0" applyNumberFormat="1" applyFont="1" applyFill="1" applyBorder="1" applyAlignment="1">
      <alignment horizontal="left" vertical="top" wrapText="1"/>
    </xf>
    <xf numFmtId="0" fontId="14" fillId="0" borderId="5" xfId="0" applyNumberFormat="1"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8" xfId="0" applyFont="1" applyFill="1" applyBorder="1" applyAlignment="1">
      <alignment horizontal="center" vertical="center" wrapText="1"/>
    </xf>
    <xf numFmtId="0" fontId="5" fillId="0" borderId="0" xfId="0" applyFont="1" applyFill="1" applyBorder="1" applyAlignment="1">
      <alignment horizontal="right"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5" fillId="0" borderId="0" xfId="2" applyFont="1" applyAlignment="1">
      <alignment horizontal="left"/>
    </xf>
    <xf numFmtId="0" fontId="5" fillId="0" borderId="0" xfId="2" applyFont="1" applyAlignment="1">
      <alignment horizontal="left" vertical="top" wrapText="1"/>
    </xf>
    <xf numFmtId="0" fontId="5" fillId="0" borderId="0" xfId="2" applyFont="1" applyAlignment="1">
      <alignment horizontal="left" wrapText="1"/>
    </xf>
    <xf numFmtId="0" fontId="21" fillId="0" borderId="4" xfId="2"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2" xfId="0" applyFill="1" applyBorder="1" applyAlignment="1">
      <alignment horizontal="center" vertical="center" wrapText="1"/>
    </xf>
    <xf numFmtId="0" fontId="21" fillId="0" borderId="14" xfId="2" applyFont="1" applyFill="1" applyBorder="1" applyAlignment="1">
      <alignment vertical="center" wrapText="1"/>
    </xf>
    <xf numFmtId="0" fontId="0" fillId="0" borderId="5" xfId="0" applyFill="1" applyBorder="1" applyAlignment="1">
      <alignment vertical="center" wrapText="1"/>
    </xf>
    <xf numFmtId="0" fontId="0" fillId="0" borderId="2" xfId="0" applyFill="1" applyBorder="1" applyAlignment="1">
      <alignment vertical="center" wrapText="1"/>
    </xf>
    <xf numFmtId="0" fontId="3" fillId="0" borderId="14" xfId="2" applyFont="1" applyFill="1" applyBorder="1" applyAlignment="1">
      <alignment horizontal="center" vertical="center" wrapText="1"/>
    </xf>
    <xf numFmtId="14" fontId="3" fillId="0" borderId="14" xfId="2" applyNumberFormat="1" applyFont="1" applyFill="1" applyBorder="1" applyAlignment="1">
      <alignment horizontal="center" vertical="center" wrapText="1"/>
    </xf>
    <xf numFmtId="0" fontId="9" fillId="0" borderId="15" xfId="0" applyFont="1" applyFill="1" applyBorder="1" applyAlignment="1">
      <alignment horizontal="center" vertical="center" wrapText="1"/>
    </xf>
    <xf numFmtId="0" fontId="0" fillId="0" borderId="16" xfId="0" applyFont="1" applyFill="1" applyBorder="1" applyAlignment="1">
      <alignment wrapText="1"/>
    </xf>
    <xf numFmtId="0" fontId="0" fillId="0" borderId="17" xfId="0" applyFont="1" applyFill="1" applyBorder="1" applyAlignment="1">
      <alignment wrapText="1"/>
    </xf>
    <xf numFmtId="0" fontId="0" fillId="0" borderId="18" xfId="0" applyFont="1" applyFill="1" applyBorder="1" applyAlignment="1">
      <alignment wrapText="1"/>
    </xf>
    <xf numFmtId="0" fontId="3" fillId="0" borderId="1" xfId="2" applyFont="1" applyBorder="1" applyAlignment="1">
      <alignment horizontal="center" vertical="center" wrapText="1"/>
    </xf>
    <xf numFmtId="0" fontId="9" fillId="0" borderId="11" xfId="0" applyFont="1" applyBorder="1" applyAlignment="1">
      <alignment horizontal="center" vertical="top" wrapText="1"/>
    </xf>
    <xf numFmtId="0" fontId="0" fillId="0" borderId="0" xfId="0" applyFont="1" applyBorder="1" applyAlignment="1">
      <alignment horizontal="center" vertical="top" wrapText="1"/>
    </xf>
    <xf numFmtId="0" fontId="0" fillId="0" borderId="12" xfId="0" applyFont="1" applyBorder="1" applyAlignment="1">
      <alignment horizontal="center" vertical="top" wrapText="1"/>
    </xf>
    <xf numFmtId="0" fontId="0" fillId="0" borderId="13" xfId="0" applyFont="1" applyBorder="1" applyAlignment="1">
      <alignment horizontal="center" vertical="top" wrapText="1"/>
    </xf>
    <xf numFmtId="0" fontId="5" fillId="0" borderId="0" xfId="2" applyFont="1" applyAlignment="1">
      <alignment horizontal="right" vertical="center"/>
    </xf>
    <xf numFmtId="0" fontId="0" fillId="0" borderId="0" xfId="0" applyAlignment="1">
      <alignment horizontal="right"/>
    </xf>
    <xf numFmtId="0" fontId="5" fillId="2" borderId="0" xfId="2" applyFont="1" applyFill="1" applyAlignment="1">
      <alignment horizontal="right" vertical="center"/>
    </xf>
    <xf numFmtId="0" fontId="4" fillId="0" borderId="0" xfId="2" applyFont="1" applyAlignment="1">
      <alignment horizontal="center" vertical="center"/>
    </xf>
    <xf numFmtId="0" fontId="4" fillId="0" borderId="8" xfId="2" applyFont="1" applyBorder="1" applyAlignment="1">
      <alignment horizontal="center" vertical="center"/>
    </xf>
    <xf numFmtId="0" fontId="0" fillId="0" borderId="0" xfId="0" applyAlignment="1">
      <alignment horizontal="center" vertical="top" wrapText="1"/>
    </xf>
    <xf numFmtId="0" fontId="0" fillId="0" borderId="0" xfId="0" applyAlignment="1">
      <alignment horizontal="center" vertical="top"/>
    </xf>
  </cellXfs>
  <cellStyles count="10">
    <cellStyle name="ex63" xfId="3"/>
    <cellStyle name="Обычный" xfId="0" builtinId="0"/>
    <cellStyle name="Обычный 2" xfId="1"/>
    <cellStyle name="Обычный 2 2" xfId="2"/>
    <cellStyle name="Обычный 3" xfId="5"/>
    <cellStyle name="Обычный 3 2" xfId="9"/>
    <cellStyle name="Обычный 4" xfId="6"/>
    <cellStyle name="Обычный 5" xfId="8"/>
    <cellStyle name="Финансовый 2" xfId="4"/>
    <cellStyle name="Финансовый 3" xfId="7"/>
  </cellStyles>
  <dxfs count="0"/>
  <tableStyles count="0" defaultTableStyle="TableStyleMedium2" defaultPivotStyle="PivotStyleLight16"/>
  <colors>
    <mruColors>
      <color rgb="FFFFE5FF"/>
      <color rgb="FFCCFFFF"/>
      <color rgb="FFF8F16C"/>
      <color rgb="FF00FFCC"/>
      <color rgb="FFFF3399"/>
      <color rgb="FF1AB6B6"/>
      <color rgb="FF1622BA"/>
      <color rgb="FFF26AD8"/>
      <color rgb="FFFFFFCC"/>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H40"/>
  <sheetViews>
    <sheetView view="pageBreakPreview" topLeftCell="A20" zoomScale="80" zoomScaleSheetLayoutView="80" workbookViewId="0">
      <selection activeCell="D29" sqref="D29"/>
    </sheetView>
  </sheetViews>
  <sheetFormatPr defaultColWidth="8.85546875" defaultRowHeight="15.75"/>
  <cols>
    <col min="1" max="1" width="6.42578125" style="1" customWidth="1"/>
    <col min="2" max="2" width="48" style="1" customWidth="1"/>
    <col min="3" max="3" width="18.42578125" style="1" customWidth="1"/>
    <col min="4" max="4" width="20.85546875" style="1" customWidth="1"/>
    <col min="5" max="5" width="13.5703125" style="1" customWidth="1"/>
    <col min="6" max="6" width="15.5703125" style="1" customWidth="1"/>
    <col min="7" max="7" width="16.5703125" style="1" customWidth="1"/>
    <col min="8" max="8" width="39.85546875" style="1" customWidth="1"/>
    <col min="9" max="16384" width="8.85546875" style="1"/>
  </cols>
  <sheetData>
    <row r="1" spans="1:8" ht="21" hidden="1" customHeight="1">
      <c r="H1" s="78" t="s">
        <v>157</v>
      </c>
    </row>
    <row r="2" spans="1:8" ht="31.7" hidden="1" customHeight="1">
      <c r="H2" s="79" t="s">
        <v>42</v>
      </c>
    </row>
    <row r="3" spans="1:8" ht="31.7" customHeight="1">
      <c r="H3" s="79" t="s">
        <v>204</v>
      </c>
    </row>
    <row r="4" spans="1:8" s="115" customFormat="1" ht="39" customHeight="1">
      <c r="A4" s="203" t="s">
        <v>43</v>
      </c>
      <c r="B4" s="203"/>
      <c r="C4" s="203"/>
      <c r="D4" s="203"/>
      <c r="E4" s="203"/>
      <c r="F4" s="203"/>
      <c r="G4" s="203"/>
      <c r="H4" s="204"/>
    </row>
    <row r="5" spans="1:8" ht="53.1" customHeight="1">
      <c r="A5" s="208" t="s">
        <v>0</v>
      </c>
      <c r="B5" s="208" t="s">
        <v>44</v>
      </c>
      <c r="C5" s="208" t="s">
        <v>2</v>
      </c>
      <c r="D5" s="212" t="s">
        <v>225</v>
      </c>
      <c r="E5" s="205" t="s">
        <v>45</v>
      </c>
      <c r="F5" s="206"/>
      <c r="G5" s="206"/>
      <c r="H5" s="214"/>
    </row>
    <row r="6" spans="1:8" ht="20.45" customHeight="1">
      <c r="A6" s="208"/>
      <c r="B6" s="208"/>
      <c r="C6" s="208"/>
      <c r="D6" s="215"/>
      <c r="E6" s="209" t="s">
        <v>168</v>
      </c>
      <c r="F6" s="208" t="s">
        <v>46</v>
      </c>
      <c r="G6" s="211"/>
      <c r="H6" s="212" t="s">
        <v>47</v>
      </c>
    </row>
    <row r="7" spans="1:8" s="2" customFormat="1" ht="70.7" customHeight="1">
      <c r="A7" s="208"/>
      <c r="B7" s="208"/>
      <c r="C7" s="208"/>
      <c r="D7" s="216"/>
      <c r="E7" s="210"/>
      <c r="F7" s="121" t="s">
        <v>169</v>
      </c>
      <c r="G7" s="121" t="s">
        <v>170</v>
      </c>
      <c r="H7" s="213"/>
    </row>
    <row r="8" spans="1:8" s="2" customFormat="1" ht="18.75">
      <c r="A8" s="99">
        <v>1</v>
      </c>
      <c r="B8" s="96">
        <v>2</v>
      </c>
      <c r="C8" s="99">
        <v>3</v>
      </c>
      <c r="D8" s="99">
        <v>4</v>
      </c>
      <c r="E8" s="99">
        <v>5</v>
      </c>
      <c r="F8" s="99">
        <v>6</v>
      </c>
      <c r="G8" s="99">
        <v>7</v>
      </c>
      <c r="H8" s="99">
        <v>8</v>
      </c>
    </row>
    <row r="9" spans="1:8" ht="26.25" customHeight="1">
      <c r="A9" s="205" t="s">
        <v>11</v>
      </c>
      <c r="B9" s="206"/>
      <c r="C9" s="206"/>
      <c r="D9" s="206"/>
      <c r="E9" s="206"/>
      <c r="F9" s="206"/>
      <c r="G9" s="206"/>
      <c r="H9" s="207"/>
    </row>
    <row r="10" spans="1:8" ht="45.95" customHeight="1">
      <c r="A10" s="126">
        <v>1</v>
      </c>
      <c r="B10" s="126" t="s">
        <v>171</v>
      </c>
      <c r="C10" s="152" t="s">
        <v>172</v>
      </c>
      <c r="D10" s="127" t="s">
        <v>272</v>
      </c>
      <c r="E10" s="152">
        <v>39</v>
      </c>
      <c r="F10" s="96">
        <v>34</v>
      </c>
      <c r="G10" s="96">
        <v>39</v>
      </c>
      <c r="H10" s="154" t="s">
        <v>249</v>
      </c>
    </row>
    <row r="11" spans="1:8" ht="24" hidden="1" customHeight="1">
      <c r="A11" s="127"/>
      <c r="B11" s="93" t="s">
        <v>13</v>
      </c>
      <c r="C11" s="128"/>
      <c r="D11" s="153"/>
      <c r="E11" s="96"/>
      <c r="F11" s="96"/>
      <c r="G11" s="96"/>
      <c r="H11" s="129"/>
    </row>
    <row r="12" spans="1:8" ht="51.95" hidden="1" customHeight="1">
      <c r="A12" s="127"/>
      <c r="B12" s="93" t="s">
        <v>173</v>
      </c>
      <c r="C12" s="128" t="s">
        <v>174</v>
      </c>
      <c r="D12" s="128">
        <v>59</v>
      </c>
      <c r="E12" s="96">
        <v>61</v>
      </c>
      <c r="F12" s="96">
        <v>36</v>
      </c>
      <c r="G12" s="96">
        <v>39</v>
      </c>
      <c r="H12" s="129"/>
    </row>
    <row r="13" spans="1:8" ht="18.75" hidden="1">
      <c r="A13" s="127"/>
      <c r="B13" s="93" t="s">
        <v>175</v>
      </c>
      <c r="C13" s="128" t="s">
        <v>176</v>
      </c>
      <c r="D13" s="128">
        <v>17.559999999999999</v>
      </c>
      <c r="E13" s="96">
        <v>18</v>
      </c>
      <c r="F13" s="96">
        <v>18</v>
      </c>
      <c r="G13" s="149">
        <v>4.4119999999999999</v>
      </c>
      <c r="H13" s="129"/>
    </row>
    <row r="14" spans="1:8" ht="32.1" customHeight="1">
      <c r="A14" s="188" t="s">
        <v>29</v>
      </c>
      <c r="B14" s="189"/>
      <c r="C14" s="189"/>
      <c r="D14" s="189"/>
      <c r="E14" s="189"/>
      <c r="F14" s="189"/>
      <c r="G14" s="189"/>
      <c r="H14" s="190"/>
    </row>
    <row r="15" spans="1:8" ht="24" customHeight="1">
      <c r="A15" s="191" t="s">
        <v>34</v>
      </c>
      <c r="B15" s="192"/>
      <c r="C15" s="192"/>
      <c r="D15" s="192"/>
      <c r="E15" s="192"/>
      <c r="F15" s="192"/>
      <c r="G15" s="192"/>
      <c r="H15" s="193"/>
    </row>
    <row r="16" spans="1:8" ht="113.45" customHeight="1">
      <c r="A16" s="86" t="s">
        <v>177</v>
      </c>
      <c r="B16" s="187" t="s">
        <v>12</v>
      </c>
      <c r="C16" s="87" t="s">
        <v>1</v>
      </c>
      <c r="D16" s="151" t="s">
        <v>200</v>
      </c>
      <c r="E16" s="85">
        <f>E19/E18*100</f>
        <v>80.699673880818267</v>
      </c>
      <c r="F16" s="85">
        <f>F19/F18*100</f>
        <v>83.012155351319308</v>
      </c>
      <c r="G16" s="85">
        <f>G19/G18*100</f>
        <v>96.649866587607477</v>
      </c>
      <c r="H16" s="98" t="s">
        <v>192</v>
      </c>
    </row>
    <row r="17" spans="1:8" ht="19.5" hidden="1">
      <c r="A17" s="100"/>
      <c r="B17" s="130" t="s">
        <v>13</v>
      </c>
      <c r="C17" s="101"/>
      <c r="D17" s="101"/>
      <c r="E17" s="102"/>
      <c r="F17" s="102"/>
      <c r="G17" s="102"/>
      <c r="H17" s="102"/>
    </row>
    <row r="18" spans="1:8" ht="56.25" hidden="1">
      <c r="A18" s="100"/>
      <c r="B18" s="92" t="s">
        <v>14</v>
      </c>
      <c r="C18" s="90" t="s">
        <v>16</v>
      </c>
      <c r="D18" s="90"/>
      <c r="E18" s="102">
        <v>16.864999999999998</v>
      </c>
      <c r="F18" s="102">
        <v>16.864999999999998</v>
      </c>
      <c r="G18" s="102">
        <v>16.864999999999998</v>
      </c>
      <c r="H18" s="102"/>
    </row>
    <row r="19" spans="1:8" ht="75" hidden="1">
      <c r="A19" s="100"/>
      <c r="B19" s="92" t="s">
        <v>15</v>
      </c>
      <c r="C19" s="90" t="s">
        <v>16</v>
      </c>
      <c r="D19" s="90"/>
      <c r="E19" s="131">
        <v>13.61</v>
      </c>
      <c r="F19" s="131">
        <v>14</v>
      </c>
      <c r="G19" s="131">
        <v>16.3</v>
      </c>
      <c r="H19" s="148" t="s">
        <v>193</v>
      </c>
    </row>
    <row r="20" spans="1:8" ht="82.5" customHeight="1">
      <c r="A20" s="96">
        <v>3</v>
      </c>
      <c r="B20" s="89" t="s">
        <v>270</v>
      </c>
      <c r="C20" s="94" t="s">
        <v>35</v>
      </c>
      <c r="D20" s="151" t="s">
        <v>200</v>
      </c>
      <c r="E20" s="85">
        <f>E22/E23*100</f>
        <v>5.6179775280898872</v>
      </c>
      <c r="F20" s="85">
        <f>F22/F23*100</f>
        <v>5.8988764044943816</v>
      </c>
      <c r="G20" s="85">
        <f>G22/G23*100</f>
        <v>14.792010111001208</v>
      </c>
      <c r="H20" s="98" t="s">
        <v>228</v>
      </c>
    </row>
    <row r="21" spans="1:8" ht="19.5" hidden="1">
      <c r="A21" s="96"/>
      <c r="B21" s="138" t="s">
        <v>159</v>
      </c>
      <c r="C21" s="94"/>
      <c r="D21" s="97"/>
      <c r="E21" s="8"/>
      <c r="F21" s="8"/>
      <c r="G21" s="8"/>
      <c r="H21" s="9"/>
    </row>
    <row r="22" spans="1:8" ht="18.75" hidden="1">
      <c r="A22" s="96"/>
      <c r="B22" s="103" t="s">
        <v>271</v>
      </c>
      <c r="C22" s="94"/>
      <c r="D22" s="97"/>
      <c r="E22" s="8">
        <v>2</v>
      </c>
      <c r="F22" s="8">
        <v>2.1</v>
      </c>
      <c r="G22" s="95">
        <v>5.3837000000000002</v>
      </c>
      <c r="H22" s="9"/>
    </row>
    <row r="23" spans="1:8" ht="24.95" hidden="1" customHeight="1">
      <c r="A23" s="88"/>
      <c r="B23" s="92" t="s">
        <v>30</v>
      </c>
      <c r="C23" s="91"/>
      <c r="D23" s="104"/>
      <c r="E23" s="186">
        <v>35.6</v>
      </c>
      <c r="F23" s="186">
        <v>35.6</v>
      </c>
      <c r="G23" s="186">
        <v>36.396000000000001</v>
      </c>
      <c r="H23" s="7"/>
    </row>
    <row r="24" spans="1:8" ht="94.5" thickBot="1">
      <c r="A24" s="132">
        <v>4</v>
      </c>
      <c r="B24" s="89" t="s">
        <v>178</v>
      </c>
      <c r="C24" s="94" t="s">
        <v>172</v>
      </c>
      <c r="D24" s="150" t="s">
        <v>199</v>
      </c>
      <c r="E24" s="95">
        <v>8</v>
      </c>
      <c r="F24" s="95">
        <v>8</v>
      </c>
      <c r="G24" s="95">
        <v>7</v>
      </c>
      <c r="H24" s="98" t="s">
        <v>231</v>
      </c>
    </row>
    <row r="25" spans="1:8" ht="76.5" customHeight="1">
      <c r="A25" s="96">
        <v>5</v>
      </c>
      <c r="B25" s="133" t="s">
        <v>179</v>
      </c>
      <c r="C25" s="127" t="s">
        <v>180</v>
      </c>
      <c r="D25" s="151" t="s">
        <v>200</v>
      </c>
      <c r="E25" s="134">
        <f>235695/E40</f>
        <v>5.2873679251632009</v>
      </c>
      <c r="F25" s="134">
        <v>7</v>
      </c>
      <c r="G25" s="134">
        <f>235695/G40</f>
        <v>6.2190295258450092</v>
      </c>
      <c r="H25" s="158" t="s">
        <v>230</v>
      </c>
    </row>
    <row r="26" spans="1:8" ht="37.5" hidden="1">
      <c r="A26" s="96"/>
      <c r="B26" s="92" t="s">
        <v>181</v>
      </c>
      <c r="C26" s="127" t="s">
        <v>182</v>
      </c>
      <c r="D26" s="135"/>
      <c r="E26" s="135">
        <v>5</v>
      </c>
      <c r="F26" s="135">
        <f>266309/F40</f>
        <v>6.3106398104265402</v>
      </c>
      <c r="G26" s="135">
        <f>238416/G40</f>
        <v>6.2908256154515954</v>
      </c>
      <c r="H26" s="185">
        <v>238416</v>
      </c>
    </row>
    <row r="27" spans="1:8" ht="37.5" hidden="1">
      <c r="A27" s="96"/>
      <c r="B27" s="92" t="s">
        <v>183</v>
      </c>
      <c r="C27" s="127" t="s">
        <v>182</v>
      </c>
      <c r="D27" s="136"/>
      <c r="E27" s="136">
        <v>0.18</v>
      </c>
      <c r="F27" s="136">
        <f>7200/F40</f>
        <v>0.17061611374407584</v>
      </c>
      <c r="G27" s="136">
        <f>3545/G40</f>
        <v>9.3538088076202536E-2</v>
      </c>
      <c r="H27" s="185">
        <v>3545</v>
      </c>
    </row>
    <row r="28" spans="1:8" ht="39" hidden="1" customHeight="1">
      <c r="A28" s="96"/>
      <c r="B28" s="92" t="s">
        <v>184</v>
      </c>
      <c r="C28" s="127" t="s">
        <v>182</v>
      </c>
      <c r="D28" s="137"/>
      <c r="E28" s="137">
        <v>4.7E-2</v>
      </c>
      <c r="F28" s="137">
        <f>2700/F40</f>
        <v>6.398104265402843E-2</v>
      </c>
      <c r="G28" s="137">
        <f>1972/G40</f>
        <v>5.2033035172431991E-2</v>
      </c>
      <c r="H28" s="185">
        <v>1972</v>
      </c>
    </row>
    <row r="29" spans="1:8" s="173" customFormat="1" ht="73.5" customHeight="1">
      <c r="A29" s="96">
        <v>6</v>
      </c>
      <c r="B29" s="174" t="s">
        <v>251</v>
      </c>
      <c r="C29" s="94" t="s">
        <v>35</v>
      </c>
      <c r="D29" s="127" t="s">
        <v>272</v>
      </c>
      <c r="E29" s="183">
        <f t="shared" ref="E29:G29" si="0">E32/E31*100</f>
        <v>23.982806827191922</v>
      </c>
      <c r="F29" s="183">
        <f t="shared" si="0"/>
        <v>23.982806827191922</v>
      </c>
      <c r="G29" s="183">
        <f t="shared" si="0"/>
        <v>23.982806827191922</v>
      </c>
      <c r="H29" s="183"/>
    </row>
    <row r="30" spans="1:8" s="173" customFormat="1" ht="18.75" hidden="1">
      <c r="A30" s="96"/>
      <c r="B30" s="217" t="s">
        <v>252</v>
      </c>
      <c r="C30" s="218"/>
      <c r="D30" s="218"/>
      <c r="E30" s="218"/>
      <c r="F30" s="218"/>
      <c r="G30" s="218"/>
      <c r="H30" s="218"/>
    </row>
    <row r="31" spans="1:8" s="173" customFormat="1" ht="30" hidden="1">
      <c r="A31" s="96"/>
      <c r="B31" s="181" t="s">
        <v>253</v>
      </c>
      <c r="C31" s="175"/>
      <c r="D31" s="175"/>
      <c r="E31" s="176">
        <v>71889</v>
      </c>
      <c r="F31" s="176">
        <v>71889</v>
      </c>
      <c r="G31" s="176">
        <v>71889</v>
      </c>
      <c r="H31" s="177"/>
    </row>
    <row r="32" spans="1:8" s="173" customFormat="1" ht="38.1" hidden="1" customHeight="1">
      <c r="A32" s="96"/>
      <c r="B32" s="181" t="s">
        <v>254</v>
      </c>
      <c r="C32" s="175"/>
      <c r="D32" s="175"/>
      <c r="E32" s="176">
        <v>17241</v>
      </c>
      <c r="F32" s="176">
        <v>17241</v>
      </c>
      <c r="G32" s="176">
        <v>17241</v>
      </c>
      <c r="H32" s="176"/>
    </row>
    <row r="33" spans="1:8" s="173" customFormat="1" ht="18.75" hidden="1">
      <c r="A33" s="96"/>
      <c r="B33" s="182" t="s">
        <v>255</v>
      </c>
      <c r="C33" s="175"/>
      <c r="D33" s="175"/>
      <c r="E33" s="178">
        <v>0</v>
      </c>
      <c r="F33" s="178">
        <v>0</v>
      </c>
      <c r="G33" s="179">
        <v>0</v>
      </c>
      <c r="H33" s="180"/>
    </row>
    <row r="34" spans="1:8" s="173" customFormat="1" ht="27" hidden="1" customHeight="1">
      <c r="A34" s="96"/>
      <c r="B34" s="182" t="s">
        <v>256</v>
      </c>
      <c r="C34" s="175"/>
      <c r="D34" s="175"/>
      <c r="E34" s="175"/>
      <c r="F34" s="180"/>
      <c r="G34" s="180"/>
      <c r="H34" s="180"/>
    </row>
    <row r="35" spans="1:8" ht="15.6" customHeight="1">
      <c r="A35" s="194" t="s">
        <v>185</v>
      </c>
      <c r="B35" s="195"/>
      <c r="C35" s="195"/>
      <c r="D35" s="195"/>
      <c r="E35" s="195"/>
      <c r="F35" s="195"/>
      <c r="G35" s="195"/>
      <c r="H35" s="196"/>
    </row>
    <row r="36" spans="1:8" ht="13.5" customHeight="1">
      <c r="A36" s="197"/>
      <c r="B36" s="198"/>
      <c r="C36" s="198"/>
      <c r="D36" s="198"/>
      <c r="E36" s="198"/>
      <c r="F36" s="198"/>
      <c r="G36" s="198"/>
      <c r="H36" s="199"/>
    </row>
    <row r="37" spans="1:8" ht="18.75">
      <c r="A37" s="200" t="s">
        <v>186</v>
      </c>
      <c r="B37" s="201"/>
      <c r="C37" s="201"/>
      <c r="D37" s="201"/>
      <c r="E37" s="201"/>
      <c r="F37" s="201"/>
      <c r="G37" s="201"/>
      <c r="H37" s="202"/>
    </row>
    <row r="38" spans="1:8" ht="75.75" thickBot="1">
      <c r="A38" s="86" t="s">
        <v>250</v>
      </c>
      <c r="B38" s="139" t="s">
        <v>187</v>
      </c>
      <c r="C38" s="140" t="s">
        <v>188</v>
      </c>
      <c r="D38" s="150" t="s">
        <v>199</v>
      </c>
      <c r="E38" s="141">
        <f>E39/E40*100000</f>
        <v>8.9732373196940127</v>
      </c>
      <c r="F38" s="141">
        <f>F39/F40*100000</f>
        <v>7.109004739336493</v>
      </c>
      <c r="G38" s="141">
        <f>G39/G40*100000</f>
        <v>5.2771840945671391</v>
      </c>
      <c r="H38" s="127" t="s">
        <v>229</v>
      </c>
    </row>
    <row r="39" spans="1:8" ht="30" hidden="1">
      <c r="A39" s="142"/>
      <c r="B39" s="143" t="s">
        <v>189</v>
      </c>
      <c r="C39" s="144" t="s">
        <v>190</v>
      </c>
      <c r="D39" s="144">
        <v>7</v>
      </c>
      <c r="E39" s="145">
        <v>4</v>
      </c>
      <c r="F39" s="145">
        <v>3</v>
      </c>
      <c r="G39" s="145">
        <v>2</v>
      </c>
      <c r="H39" s="146"/>
    </row>
    <row r="40" spans="1:8" ht="18.75" hidden="1">
      <c r="A40" s="142"/>
      <c r="B40" s="143" t="s">
        <v>191</v>
      </c>
      <c r="C40" s="144" t="s">
        <v>190</v>
      </c>
      <c r="D40" s="147">
        <v>43890</v>
      </c>
      <c r="E40" s="145">
        <v>44577</v>
      </c>
      <c r="F40" s="145">
        <v>42200</v>
      </c>
      <c r="G40" s="145">
        <v>37899</v>
      </c>
      <c r="H40" s="146"/>
    </row>
  </sheetData>
  <mergeCells count="15">
    <mergeCell ref="A14:H14"/>
    <mergeCell ref="A15:H15"/>
    <mergeCell ref="A35:H36"/>
    <mergeCell ref="A37:H37"/>
    <mergeCell ref="A4:H4"/>
    <mergeCell ref="A9:H9"/>
    <mergeCell ref="A5:A7"/>
    <mergeCell ref="C5:C7"/>
    <mergeCell ref="B5:B7"/>
    <mergeCell ref="E6:E7"/>
    <mergeCell ref="F6:G6"/>
    <mergeCell ref="H6:H7"/>
    <mergeCell ref="E5:H5"/>
    <mergeCell ref="D5:D7"/>
    <mergeCell ref="B30:H30"/>
  </mergeCells>
  <pageMargins left="0.70866141732283472" right="0.70866141732283472" top="0.74803149606299213" bottom="0.74803149606299213" header="0.31496062992125984" footer="0.31496062992125984"/>
  <pageSetup paperSize="9" scale="4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P25"/>
  <sheetViews>
    <sheetView view="pageBreakPreview" topLeftCell="A13" zoomScale="60" zoomScaleNormal="60" workbookViewId="0">
      <selection activeCell="F14" sqref="F14"/>
    </sheetView>
  </sheetViews>
  <sheetFormatPr defaultColWidth="8.85546875" defaultRowHeight="15"/>
  <cols>
    <col min="1" max="1" width="5.85546875" style="69" customWidth="1"/>
    <col min="2" max="2" width="41.5703125" style="71" customWidth="1"/>
    <col min="3" max="3" width="29.5703125" style="69" customWidth="1"/>
    <col min="4" max="4" width="14.42578125" style="69" customWidth="1"/>
    <col min="5" max="6" width="14.5703125" style="69" customWidth="1"/>
    <col min="7" max="7" width="14" style="69" customWidth="1"/>
    <col min="8" max="9" width="42.5703125" style="69" customWidth="1"/>
    <col min="10" max="10" width="29.42578125" style="69" customWidth="1"/>
    <col min="11" max="16384" width="8.85546875" style="69"/>
  </cols>
  <sheetData>
    <row r="1" spans="1:16" ht="31.5" customHeight="1">
      <c r="B1" s="224" t="s">
        <v>156</v>
      </c>
      <c r="C1" s="224"/>
      <c r="D1" s="224"/>
      <c r="E1" s="224"/>
      <c r="F1" s="224"/>
      <c r="G1" s="224"/>
      <c r="H1" s="224"/>
      <c r="I1" s="224"/>
      <c r="J1" s="224"/>
    </row>
    <row r="2" spans="1:16" ht="54.6" customHeight="1">
      <c r="A2" s="226" t="s">
        <v>158</v>
      </c>
      <c r="B2" s="227"/>
      <c r="C2" s="227"/>
      <c r="D2" s="227"/>
      <c r="E2" s="227"/>
      <c r="F2" s="227"/>
      <c r="G2" s="227"/>
      <c r="H2" s="227"/>
      <c r="I2" s="227"/>
      <c r="J2" s="227"/>
    </row>
    <row r="3" spans="1:16" ht="18.75">
      <c r="A3" s="225" t="s">
        <v>0</v>
      </c>
      <c r="B3" s="225" t="s">
        <v>148</v>
      </c>
      <c r="C3" s="225" t="s">
        <v>149</v>
      </c>
      <c r="D3" s="225" t="s">
        <v>140</v>
      </c>
      <c r="E3" s="225"/>
      <c r="F3" s="225" t="s">
        <v>141</v>
      </c>
      <c r="G3" s="225"/>
      <c r="H3" s="225" t="s">
        <v>139</v>
      </c>
      <c r="I3" s="225"/>
      <c r="J3" s="225" t="s">
        <v>151</v>
      </c>
    </row>
    <row r="4" spans="1:16" ht="57" customHeight="1">
      <c r="A4" s="225"/>
      <c r="B4" s="225"/>
      <c r="C4" s="225"/>
      <c r="D4" s="111" t="s">
        <v>144</v>
      </c>
      <c r="E4" s="111" t="s">
        <v>145</v>
      </c>
      <c r="F4" s="111" t="s">
        <v>144</v>
      </c>
      <c r="G4" s="111" t="s">
        <v>145</v>
      </c>
      <c r="H4" s="111" t="s">
        <v>142</v>
      </c>
      <c r="I4" s="111" t="s">
        <v>143</v>
      </c>
      <c r="J4" s="225"/>
    </row>
    <row r="5" spans="1:16" ht="13.7" customHeight="1">
      <c r="A5" s="80">
        <v>1</v>
      </c>
      <c r="B5" s="80">
        <v>2</v>
      </c>
      <c r="C5" s="80">
        <v>3</v>
      </c>
      <c r="D5" s="81">
        <v>4</v>
      </c>
      <c r="E5" s="81">
        <v>5</v>
      </c>
      <c r="F5" s="81">
        <v>6</v>
      </c>
      <c r="G5" s="81">
        <v>7</v>
      </c>
      <c r="H5" s="81">
        <v>8</v>
      </c>
      <c r="I5" s="81">
        <v>9</v>
      </c>
      <c r="J5" s="81">
        <v>10</v>
      </c>
    </row>
    <row r="6" spans="1:16" ht="29.45" customHeight="1">
      <c r="A6" s="72">
        <v>1</v>
      </c>
      <c r="B6" s="229" t="s">
        <v>29</v>
      </c>
      <c r="C6" s="230"/>
      <c r="D6" s="230"/>
      <c r="E6" s="230"/>
      <c r="F6" s="230"/>
      <c r="G6" s="230"/>
      <c r="H6" s="230"/>
      <c r="I6" s="230"/>
      <c r="J6" s="231"/>
    </row>
    <row r="7" spans="1:16" ht="43.5" customHeight="1">
      <c r="A7" s="228">
        <v>2</v>
      </c>
      <c r="B7" s="232" t="s">
        <v>66</v>
      </c>
      <c r="C7" s="116" t="s">
        <v>161</v>
      </c>
      <c r="D7" s="235">
        <v>44562</v>
      </c>
      <c r="E7" s="235">
        <v>44926</v>
      </c>
      <c r="F7" s="235">
        <v>44562</v>
      </c>
      <c r="G7" s="235">
        <v>44926</v>
      </c>
      <c r="H7" s="234" t="s">
        <v>226</v>
      </c>
      <c r="I7" s="234" t="s">
        <v>232</v>
      </c>
      <c r="J7" s="219" t="s">
        <v>152</v>
      </c>
    </row>
    <row r="8" spans="1:16" ht="80.099999999999994" customHeight="1">
      <c r="A8" s="228"/>
      <c r="B8" s="233"/>
      <c r="C8" s="46" t="s">
        <v>247</v>
      </c>
      <c r="D8" s="235"/>
      <c r="E8" s="235"/>
      <c r="F8" s="235"/>
      <c r="G8" s="235"/>
      <c r="H8" s="223"/>
      <c r="I8" s="223"/>
      <c r="J8" s="220"/>
      <c r="P8" s="4"/>
    </row>
    <row r="9" spans="1:16" ht="150.6" customHeight="1">
      <c r="A9" s="72">
        <v>3</v>
      </c>
      <c r="B9" s="106" t="s">
        <v>83</v>
      </c>
      <c r="C9" s="116" t="s">
        <v>161</v>
      </c>
      <c r="D9" s="107">
        <v>44562</v>
      </c>
      <c r="E9" s="108">
        <v>44926</v>
      </c>
      <c r="F9" s="107">
        <v>44562</v>
      </c>
      <c r="G9" s="108">
        <v>44926</v>
      </c>
      <c r="H9" s="167" t="s">
        <v>227</v>
      </c>
      <c r="I9" s="167" t="s">
        <v>269</v>
      </c>
      <c r="J9" s="172" t="s">
        <v>152</v>
      </c>
    </row>
    <row r="10" spans="1:16" ht="260.10000000000002" customHeight="1">
      <c r="A10" s="112">
        <v>4</v>
      </c>
      <c r="B10" s="113" t="s">
        <v>85</v>
      </c>
      <c r="C10" s="116" t="s">
        <v>161</v>
      </c>
      <c r="D10" s="107">
        <v>44562</v>
      </c>
      <c r="E10" s="114">
        <v>44926</v>
      </c>
      <c r="F10" s="107">
        <v>44562</v>
      </c>
      <c r="G10" s="114">
        <v>44926</v>
      </c>
      <c r="H10" s="184" t="s">
        <v>227</v>
      </c>
      <c r="I10" s="167" t="s">
        <v>257</v>
      </c>
      <c r="J10" s="169" t="s">
        <v>152</v>
      </c>
    </row>
    <row r="11" spans="1:16" ht="156.94999999999999" customHeight="1">
      <c r="A11" s="72">
        <v>5</v>
      </c>
      <c r="B11" s="106" t="s">
        <v>87</v>
      </c>
      <c r="C11" s="46" t="s">
        <v>247</v>
      </c>
      <c r="D11" s="107">
        <v>44562</v>
      </c>
      <c r="E11" s="108">
        <v>44926</v>
      </c>
      <c r="F11" s="107">
        <v>44562</v>
      </c>
      <c r="G11" s="108">
        <v>44926</v>
      </c>
      <c r="H11" s="167" t="s">
        <v>233</v>
      </c>
      <c r="I11" s="170" t="s">
        <v>234</v>
      </c>
      <c r="J11" s="168" t="s">
        <v>260</v>
      </c>
    </row>
    <row r="12" spans="1:16" ht="126" customHeight="1">
      <c r="A12" s="72">
        <v>6</v>
      </c>
      <c r="B12" s="106" t="s">
        <v>89</v>
      </c>
      <c r="C12" s="46" t="s">
        <v>247</v>
      </c>
      <c r="D12" s="107">
        <v>44562</v>
      </c>
      <c r="E12" s="108">
        <v>44926</v>
      </c>
      <c r="F12" s="107">
        <v>44562</v>
      </c>
      <c r="G12" s="108">
        <v>44926</v>
      </c>
      <c r="H12" s="167" t="s">
        <v>233</v>
      </c>
      <c r="I12" s="172" t="s">
        <v>261</v>
      </c>
      <c r="J12" s="171" t="s">
        <v>152</v>
      </c>
    </row>
    <row r="13" spans="1:16" ht="147.6" customHeight="1">
      <c r="A13" s="112">
        <v>7</v>
      </c>
      <c r="B13" s="113" t="s">
        <v>92</v>
      </c>
      <c r="C13" s="46" t="s">
        <v>247</v>
      </c>
      <c r="D13" s="107">
        <v>44562</v>
      </c>
      <c r="E13" s="114">
        <v>44926</v>
      </c>
      <c r="F13" s="107">
        <v>44562</v>
      </c>
      <c r="G13" s="114">
        <v>44926</v>
      </c>
      <c r="H13" s="167" t="s">
        <v>258</v>
      </c>
      <c r="I13" s="172" t="s">
        <v>259</v>
      </c>
      <c r="J13" s="168" t="s">
        <v>260</v>
      </c>
    </row>
    <row r="14" spans="1:16" ht="186" customHeight="1">
      <c r="A14" s="72">
        <v>8</v>
      </c>
      <c r="B14" s="73" t="s">
        <v>96</v>
      </c>
      <c r="C14" s="116" t="s">
        <v>161</v>
      </c>
      <c r="D14" s="107">
        <v>44682</v>
      </c>
      <c r="E14" s="107">
        <v>44804</v>
      </c>
      <c r="F14" s="107">
        <v>44682</v>
      </c>
      <c r="G14" s="107">
        <v>44793</v>
      </c>
      <c r="H14" s="221" t="s">
        <v>235</v>
      </c>
      <c r="I14" s="221" t="s">
        <v>236</v>
      </c>
      <c r="J14" s="219" t="s">
        <v>152</v>
      </c>
    </row>
    <row r="15" spans="1:16" ht="209.25" hidden="1" customHeight="1">
      <c r="A15" s="72">
        <v>9</v>
      </c>
      <c r="B15" s="73" t="s">
        <v>146</v>
      </c>
      <c r="C15" s="116" t="s">
        <v>161</v>
      </c>
      <c r="D15" s="107">
        <v>43983</v>
      </c>
      <c r="E15" s="107">
        <v>44104</v>
      </c>
      <c r="F15" s="107">
        <v>43951</v>
      </c>
      <c r="G15" s="107">
        <v>44104</v>
      </c>
      <c r="H15" s="222"/>
      <c r="I15" s="222"/>
      <c r="J15" s="220"/>
    </row>
    <row r="16" spans="1:16" ht="30.6" customHeight="1">
      <c r="A16" s="72">
        <v>9</v>
      </c>
      <c r="B16" s="223" t="s">
        <v>102</v>
      </c>
      <c r="C16" s="223"/>
      <c r="D16" s="223"/>
      <c r="E16" s="223"/>
      <c r="F16" s="223"/>
      <c r="G16" s="223"/>
      <c r="H16" s="223"/>
      <c r="I16" s="223"/>
      <c r="J16" s="223"/>
      <c r="K16" s="70"/>
      <c r="L16" s="70"/>
      <c r="M16" s="70"/>
      <c r="N16" s="70"/>
      <c r="O16" s="70"/>
      <c r="P16" s="70"/>
    </row>
    <row r="17" spans="1:10" ht="136.5" customHeight="1">
      <c r="A17" s="72">
        <v>10</v>
      </c>
      <c r="B17" s="106" t="s">
        <v>104</v>
      </c>
      <c r="C17" s="116" t="s">
        <v>161</v>
      </c>
      <c r="D17" s="74">
        <v>44562</v>
      </c>
      <c r="E17" s="74">
        <v>44926</v>
      </c>
      <c r="F17" s="74">
        <v>44562</v>
      </c>
      <c r="G17" s="74">
        <v>44926</v>
      </c>
      <c r="H17" s="167" t="s">
        <v>237</v>
      </c>
      <c r="I17" s="46" t="s">
        <v>268</v>
      </c>
      <c r="J17" s="75" t="s">
        <v>152</v>
      </c>
    </row>
    <row r="18" spans="1:10" ht="136.5" customHeight="1">
      <c r="A18" s="72">
        <v>11</v>
      </c>
      <c r="B18" s="106" t="s">
        <v>147</v>
      </c>
      <c r="C18" s="116" t="s">
        <v>161</v>
      </c>
      <c r="D18" s="74">
        <v>44682</v>
      </c>
      <c r="E18" s="74">
        <v>44834</v>
      </c>
      <c r="F18" s="74">
        <v>44682</v>
      </c>
      <c r="G18" s="74">
        <v>44834</v>
      </c>
      <c r="H18" s="167" t="s">
        <v>237</v>
      </c>
      <c r="I18" s="120" t="s">
        <v>265</v>
      </c>
      <c r="J18" s="75" t="s">
        <v>152</v>
      </c>
    </row>
    <row r="19" spans="1:10" ht="98.1" customHeight="1">
      <c r="A19" s="72">
        <v>12</v>
      </c>
      <c r="B19" s="106" t="s">
        <v>111</v>
      </c>
      <c r="C19" s="116" t="s">
        <v>161</v>
      </c>
      <c r="D19" s="74">
        <v>44562</v>
      </c>
      <c r="E19" s="74">
        <v>44926</v>
      </c>
      <c r="F19" s="74">
        <v>44562</v>
      </c>
      <c r="G19" s="74">
        <v>44926</v>
      </c>
      <c r="H19" s="46" t="s">
        <v>238</v>
      </c>
      <c r="I19" s="46" t="s">
        <v>263</v>
      </c>
      <c r="J19" s="75" t="s">
        <v>152</v>
      </c>
    </row>
    <row r="20" spans="1:10" ht="118.5" customHeight="1">
      <c r="A20" s="72">
        <v>13</v>
      </c>
      <c r="B20" s="106" t="s">
        <v>117</v>
      </c>
      <c r="C20" s="116" t="s">
        <v>161</v>
      </c>
      <c r="D20" s="74">
        <v>44562</v>
      </c>
      <c r="E20" s="74">
        <v>44926</v>
      </c>
      <c r="F20" s="74">
        <v>44562</v>
      </c>
      <c r="G20" s="74">
        <v>44926</v>
      </c>
      <c r="H20" s="172" t="s">
        <v>266</v>
      </c>
      <c r="I20" s="162" t="s">
        <v>264</v>
      </c>
      <c r="J20" s="75" t="s">
        <v>152</v>
      </c>
    </row>
    <row r="21" spans="1:10" ht="75.599999999999994" customHeight="1">
      <c r="A21" s="117">
        <v>14</v>
      </c>
      <c r="B21" s="118" t="s">
        <v>166</v>
      </c>
      <c r="C21" s="119" t="s">
        <v>167</v>
      </c>
      <c r="D21" s="74">
        <v>45047</v>
      </c>
      <c r="E21" s="74">
        <v>45199</v>
      </c>
      <c r="F21" s="74">
        <v>45047</v>
      </c>
      <c r="G21" s="74">
        <v>45199</v>
      </c>
      <c r="H21" s="122" t="s">
        <v>194</v>
      </c>
      <c r="I21" s="172" t="s">
        <v>262</v>
      </c>
      <c r="J21" s="172" t="s">
        <v>152</v>
      </c>
    </row>
    <row r="22" spans="1:10" ht="90" customHeight="1">
      <c r="A22" s="123">
        <v>15</v>
      </c>
      <c r="B22" s="124" t="s">
        <v>195</v>
      </c>
      <c r="C22" s="46" t="s">
        <v>247</v>
      </c>
      <c r="D22" s="74">
        <v>44753</v>
      </c>
      <c r="E22" s="74">
        <v>44834</v>
      </c>
      <c r="F22" s="74">
        <v>44753</v>
      </c>
      <c r="G22" s="74">
        <v>44834</v>
      </c>
      <c r="H22" s="158" t="s">
        <v>239</v>
      </c>
      <c r="I22" s="158" t="s">
        <v>240</v>
      </c>
      <c r="J22" s="75" t="s">
        <v>152</v>
      </c>
    </row>
    <row r="23" spans="1:10" ht="95.1" customHeight="1">
      <c r="A23" s="123">
        <v>16</v>
      </c>
      <c r="B23" s="124" t="s">
        <v>196</v>
      </c>
      <c r="C23" s="125" t="s">
        <v>161</v>
      </c>
      <c r="D23" s="74">
        <v>44743</v>
      </c>
      <c r="E23" s="74">
        <v>44804</v>
      </c>
      <c r="F23" s="74">
        <v>44743</v>
      </c>
      <c r="G23" s="74">
        <v>44804</v>
      </c>
      <c r="H23" s="46" t="s">
        <v>241</v>
      </c>
      <c r="I23" s="162" t="s">
        <v>267</v>
      </c>
      <c r="J23" s="75" t="s">
        <v>152</v>
      </c>
    </row>
    <row r="24" spans="1:10" ht="105.75" hidden="1" customHeight="1">
      <c r="A24" s="72">
        <v>15</v>
      </c>
      <c r="B24" s="106" t="s">
        <v>121</v>
      </c>
      <c r="C24" s="46" t="s">
        <v>122</v>
      </c>
      <c r="D24" s="74">
        <v>43831</v>
      </c>
      <c r="E24" s="74">
        <v>44012</v>
      </c>
      <c r="F24" s="74">
        <v>43831</v>
      </c>
      <c r="G24" s="108">
        <v>44042</v>
      </c>
      <c r="H24" s="46" t="s">
        <v>37</v>
      </c>
      <c r="I24" s="105" t="s">
        <v>160</v>
      </c>
      <c r="J24" s="76" t="s">
        <v>150</v>
      </c>
    </row>
    <row r="25" spans="1:10" ht="96" customHeight="1">
      <c r="A25" s="123">
        <v>17</v>
      </c>
      <c r="B25" s="124" t="s">
        <v>197</v>
      </c>
      <c r="C25" s="46" t="s">
        <v>247</v>
      </c>
      <c r="D25" s="74">
        <v>44562</v>
      </c>
      <c r="E25" s="74">
        <v>44926</v>
      </c>
      <c r="F25" s="74">
        <v>44562</v>
      </c>
      <c r="G25" s="74">
        <v>44926</v>
      </c>
      <c r="H25" s="46" t="s">
        <v>242</v>
      </c>
      <c r="I25" s="157" t="s">
        <v>243</v>
      </c>
      <c r="J25" s="122" t="s">
        <v>152</v>
      </c>
    </row>
  </sheetData>
  <mergeCells count="23">
    <mergeCell ref="B7:B8"/>
    <mergeCell ref="H7:H8"/>
    <mergeCell ref="I7:I8"/>
    <mergeCell ref="D7:D8"/>
    <mergeCell ref="E7:E8"/>
    <mergeCell ref="F7:F8"/>
    <mergeCell ref="G7:G8"/>
    <mergeCell ref="J14:J15"/>
    <mergeCell ref="H14:H15"/>
    <mergeCell ref="B16:J16"/>
    <mergeCell ref="B1:J1"/>
    <mergeCell ref="B3:B4"/>
    <mergeCell ref="C3:C4"/>
    <mergeCell ref="H3:I3"/>
    <mergeCell ref="D3:E3"/>
    <mergeCell ref="F3:G3"/>
    <mergeCell ref="J3:J4"/>
    <mergeCell ref="A2:J2"/>
    <mergeCell ref="A3:A4"/>
    <mergeCell ref="A7:A8"/>
    <mergeCell ref="J7:J8"/>
    <mergeCell ref="I14:I15"/>
    <mergeCell ref="B6:J6"/>
  </mergeCells>
  <pageMargins left="0.70866141732283472" right="0.70866141732283472" top="0.74803149606299213" bottom="0.74803149606299213" header="0.31496062992125984" footer="0.31496062992125984"/>
  <pageSetup paperSize="9" scale="52" fitToHeight="4" orientation="landscape" r:id="rId1"/>
  <rowBreaks count="2" manualBreakCount="2">
    <brk id="10" max="9" man="1"/>
    <brk id="23" max="9" man="1"/>
  </rowBreaks>
  <colBreaks count="1" manualBreakCount="1">
    <brk id="10" max="3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AB6B6"/>
    <pageSetUpPr fitToPage="1"/>
  </sheetPr>
  <dimension ref="A1:H53"/>
  <sheetViews>
    <sheetView view="pageBreakPreview" topLeftCell="A7" zoomScale="70" zoomScaleSheetLayoutView="70" workbookViewId="0">
      <selection activeCell="D19" sqref="D19"/>
    </sheetView>
  </sheetViews>
  <sheetFormatPr defaultColWidth="9.140625" defaultRowHeight="15"/>
  <cols>
    <col min="1" max="1" width="25.85546875" style="4" customWidth="1"/>
    <col min="2" max="3" width="44.42578125" style="4" customWidth="1"/>
    <col min="4" max="4" width="33.140625" style="163" customWidth="1"/>
    <col min="5" max="5" width="42" style="3" customWidth="1"/>
    <col min="6" max="6" width="32.5703125" style="3" customWidth="1"/>
    <col min="7" max="16384" width="9.140625" style="4"/>
  </cols>
  <sheetData>
    <row r="1" spans="1:7" ht="23.25">
      <c r="A1" s="5"/>
      <c r="B1" s="5"/>
      <c r="C1" s="6"/>
      <c r="D1" s="165"/>
      <c r="E1" s="236" t="s">
        <v>203</v>
      </c>
      <c r="F1" s="236"/>
    </row>
    <row r="2" spans="1:7" ht="49.5" customHeight="1">
      <c r="A2" s="237" t="s">
        <v>153</v>
      </c>
      <c r="B2" s="237"/>
      <c r="C2" s="237"/>
      <c r="D2" s="237"/>
      <c r="E2" s="237"/>
      <c r="F2" s="237"/>
    </row>
    <row r="3" spans="1:7" ht="22.7" customHeight="1">
      <c r="A3" s="238" t="s">
        <v>6</v>
      </c>
      <c r="B3" s="238" t="s">
        <v>154</v>
      </c>
      <c r="C3" s="238" t="s">
        <v>3</v>
      </c>
      <c r="D3" s="238" t="s">
        <v>244</v>
      </c>
      <c r="E3" s="238" t="s">
        <v>245</v>
      </c>
      <c r="F3" s="238" t="s">
        <v>155</v>
      </c>
    </row>
    <row r="4" spans="1:7" ht="35.25" customHeight="1">
      <c r="A4" s="240"/>
      <c r="B4" s="240"/>
      <c r="C4" s="240"/>
      <c r="D4" s="240"/>
      <c r="E4" s="240"/>
      <c r="F4" s="239"/>
    </row>
    <row r="5" spans="1:7" ht="18" customHeight="1">
      <c r="A5" s="82">
        <v>1</v>
      </c>
      <c r="B5" s="82">
        <v>2</v>
      </c>
      <c r="C5" s="82">
        <v>3</v>
      </c>
      <c r="D5" s="82">
        <v>4</v>
      </c>
      <c r="E5" s="82">
        <v>5</v>
      </c>
      <c r="F5" s="82">
        <v>6</v>
      </c>
    </row>
    <row r="6" spans="1:7" ht="18.75">
      <c r="A6" s="241" t="s">
        <v>4</v>
      </c>
      <c r="B6" s="241" t="s">
        <v>27</v>
      </c>
      <c r="C6" s="77" t="s">
        <v>23</v>
      </c>
      <c r="D6" s="83">
        <f>D7</f>
        <v>69841.98</v>
      </c>
      <c r="E6" s="83">
        <f>E7</f>
        <v>352664.17420000001</v>
      </c>
      <c r="F6" s="83">
        <f>F7</f>
        <v>223252.55811999997</v>
      </c>
    </row>
    <row r="7" spans="1:7" ht="42.75" customHeight="1">
      <c r="A7" s="242"/>
      <c r="B7" s="242"/>
      <c r="C7" s="77" t="s">
        <v>24</v>
      </c>
      <c r="D7" s="83">
        <f>D8+D9</f>
        <v>69841.98</v>
      </c>
      <c r="E7" s="83">
        <f>E8+E9</f>
        <v>352664.17420000001</v>
      </c>
      <c r="F7" s="83">
        <f>F8+F9</f>
        <v>223252.55811999997</v>
      </c>
      <c r="G7" s="4">
        <f>F7/E7*100</f>
        <v>63.304575415531382</v>
      </c>
    </row>
    <row r="8" spans="1:7" ht="18.75">
      <c r="A8" s="242"/>
      <c r="B8" s="242"/>
      <c r="C8" s="109" t="s">
        <v>202</v>
      </c>
      <c r="D8" s="83">
        <f t="shared" ref="D8:F9" si="0">D12+D40</f>
        <v>69841.98</v>
      </c>
      <c r="E8" s="83">
        <f t="shared" si="0"/>
        <v>352414.17420000001</v>
      </c>
      <c r="F8" s="83">
        <f t="shared" si="0"/>
        <v>223252.55811999997</v>
      </c>
      <c r="G8" s="4" t="e">
        <f>#REF!/#REF!*100</f>
        <v>#REF!</v>
      </c>
    </row>
    <row r="9" spans="1:7" ht="20.45" customHeight="1">
      <c r="A9" s="242"/>
      <c r="B9" s="242"/>
      <c r="C9" s="77" t="s">
        <v>198</v>
      </c>
      <c r="D9" s="83">
        <f t="shared" si="0"/>
        <v>0</v>
      </c>
      <c r="E9" s="83">
        <f t="shared" si="0"/>
        <v>250</v>
      </c>
      <c r="F9" s="83">
        <f t="shared" si="0"/>
        <v>0</v>
      </c>
      <c r="G9" s="84">
        <v>96.016626000000002</v>
      </c>
    </row>
    <row r="10" spans="1:7" ht="18.75">
      <c r="A10" s="243" t="s">
        <v>18</v>
      </c>
      <c r="B10" s="243" t="s">
        <v>38</v>
      </c>
      <c r="C10" s="77" t="s">
        <v>23</v>
      </c>
      <c r="D10" s="83">
        <f>D11</f>
        <v>62820.78</v>
      </c>
      <c r="E10" s="83">
        <f>E11</f>
        <v>333228.29415999999</v>
      </c>
      <c r="F10" s="83">
        <f>F11</f>
        <v>204066.71415999997</v>
      </c>
      <c r="G10" s="4">
        <f>F10/F6*100</f>
        <v>91.406215399472629</v>
      </c>
    </row>
    <row r="11" spans="1:7" ht="42.75" customHeight="1">
      <c r="A11" s="244"/>
      <c r="B11" s="245"/>
      <c r="C11" s="109" t="s">
        <v>24</v>
      </c>
      <c r="D11" s="83">
        <f>D12+D13</f>
        <v>62820.78</v>
      </c>
      <c r="E11" s="83">
        <f>E12+E13</f>
        <v>333228.29415999999</v>
      </c>
      <c r="F11" s="83">
        <f>F12+F13</f>
        <v>204066.71415999997</v>
      </c>
      <c r="G11" s="84">
        <f>F11/E11*100</f>
        <v>61.239311828069766</v>
      </c>
    </row>
    <row r="12" spans="1:7" ht="18.75">
      <c r="A12" s="244"/>
      <c r="B12" s="245"/>
      <c r="C12" s="109" t="s">
        <v>202</v>
      </c>
      <c r="D12" s="83">
        <f>D16+D20+D24+D28+D32</f>
        <v>62820.78</v>
      </c>
      <c r="E12" s="83">
        <f>E16+E20+E24+E28+E32</f>
        <v>333228.29415999999</v>
      </c>
      <c r="F12" s="83">
        <f>F16+F20+F24+F28+F32</f>
        <v>204066.71415999997</v>
      </c>
    </row>
    <row r="13" spans="1:7" ht="18" customHeight="1">
      <c r="A13" s="244"/>
      <c r="B13" s="245"/>
      <c r="C13" s="77" t="s">
        <v>198</v>
      </c>
      <c r="D13" s="83">
        <f>D17+D21+D25</f>
        <v>0</v>
      </c>
      <c r="E13" s="83">
        <f>E17+E21+E25</f>
        <v>0</v>
      </c>
      <c r="F13" s="83">
        <f>F17+F21+F25</f>
        <v>0</v>
      </c>
    </row>
    <row r="14" spans="1:7" ht="23.45" customHeight="1">
      <c r="A14" s="243" t="s">
        <v>19</v>
      </c>
      <c r="B14" s="243" t="s">
        <v>33</v>
      </c>
      <c r="C14" s="77" t="s">
        <v>23</v>
      </c>
      <c r="D14" s="83">
        <f>D15</f>
        <v>7768.74</v>
      </c>
      <c r="E14" s="83">
        <f>E15</f>
        <v>12175.692929999999</v>
      </c>
      <c r="F14" s="83">
        <f>F15</f>
        <v>12175.692929999999</v>
      </c>
    </row>
    <row r="15" spans="1:7" ht="37.5" customHeight="1">
      <c r="A15" s="244"/>
      <c r="B15" s="244"/>
      <c r="C15" s="109" t="s">
        <v>24</v>
      </c>
      <c r="D15" s="83">
        <f>D16+D17</f>
        <v>7768.74</v>
      </c>
      <c r="E15" s="83">
        <f>E16+E17</f>
        <v>12175.692929999999</v>
      </c>
      <c r="F15" s="83">
        <f>F16+F17</f>
        <v>12175.692929999999</v>
      </c>
    </row>
    <row r="16" spans="1:7" ht="18.75">
      <c r="A16" s="244"/>
      <c r="B16" s="244"/>
      <c r="C16" s="109" t="s">
        <v>202</v>
      </c>
      <c r="D16" s="164">
        <v>7768.74</v>
      </c>
      <c r="E16" s="83">
        <f>608.78465+11566.90828</f>
        <v>12175.692929999999</v>
      </c>
      <c r="F16" s="83">
        <f>608.78465+11566.90828</f>
        <v>12175.692929999999</v>
      </c>
    </row>
    <row r="17" spans="1:8" ht="18.75">
      <c r="A17" s="244"/>
      <c r="B17" s="244"/>
      <c r="C17" s="77" t="s">
        <v>198</v>
      </c>
      <c r="D17" s="166"/>
      <c r="E17" s="83">
        <v>0</v>
      </c>
      <c r="F17" s="83">
        <v>0</v>
      </c>
      <c r="H17" s="4" t="s">
        <v>201</v>
      </c>
    </row>
    <row r="18" spans="1:8" ht="18.95" customHeight="1">
      <c r="A18" s="243" t="s">
        <v>20</v>
      </c>
      <c r="B18" s="243" t="s">
        <v>7</v>
      </c>
      <c r="C18" s="77" t="s">
        <v>23</v>
      </c>
      <c r="D18" s="83">
        <f>D19</f>
        <v>2417.44</v>
      </c>
      <c r="E18" s="83">
        <f>E19</f>
        <v>2417.37374</v>
      </c>
      <c r="F18" s="83">
        <f>F19</f>
        <v>2417.37374</v>
      </c>
    </row>
    <row r="19" spans="1:8" ht="18" customHeight="1">
      <c r="A19" s="244"/>
      <c r="B19" s="245"/>
      <c r="C19" s="109" t="s">
        <v>24</v>
      </c>
      <c r="D19" s="83">
        <f>D20+D21</f>
        <v>2417.44</v>
      </c>
      <c r="E19" s="83">
        <f>E20+E21</f>
        <v>2417.37374</v>
      </c>
      <c r="F19" s="83">
        <f>F20+F21</f>
        <v>2417.37374</v>
      </c>
    </row>
    <row r="20" spans="1:8" ht="18.600000000000001" customHeight="1">
      <c r="A20" s="244"/>
      <c r="B20" s="245"/>
      <c r="C20" s="109" t="s">
        <v>202</v>
      </c>
      <c r="D20" s="164">
        <v>2417.44</v>
      </c>
      <c r="E20" s="83">
        <f>24.47374+2392.9</f>
        <v>2417.37374</v>
      </c>
      <c r="F20" s="83">
        <f>24.47374+2392.9</f>
        <v>2417.37374</v>
      </c>
    </row>
    <row r="21" spans="1:8" ht="18" customHeight="1">
      <c r="A21" s="244"/>
      <c r="B21" s="245"/>
      <c r="C21" s="77" t="s">
        <v>198</v>
      </c>
      <c r="D21" s="166">
        <v>0</v>
      </c>
      <c r="E21" s="83">
        <v>0</v>
      </c>
      <c r="F21" s="83">
        <v>0</v>
      </c>
    </row>
    <row r="22" spans="1:8" ht="18" customHeight="1">
      <c r="A22" s="243" t="s">
        <v>8</v>
      </c>
      <c r="B22" s="243" t="s">
        <v>41</v>
      </c>
      <c r="C22" s="77" t="s">
        <v>23</v>
      </c>
      <c r="D22" s="83">
        <f>D23</f>
        <v>51187.5</v>
      </c>
      <c r="E22" s="83">
        <f>E23</f>
        <v>58344.383069999996</v>
      </c>
      <c r="F22" s="83">
        <f>F23</f>
        <v>58344.383069999996</v>
      </c>
    </row>
    <row r="23" spans="1:8" ht="40.700000000000003" customHeight="1">
      <c r="A23" s="244"/>
      <c r="B23" s="244"/>
      <c r="C23" s="109" t="s">
        <v>24</v>
      </c>
      <c r="D23" s="83">
        <f>D24+D25</f>
        <v>51187.5</v>
      </c>
      <c r="E23" s="83">
        <f>E24+E25</f>
        <v>58344.383069999996</v>
      </c>
      <c r="F23" s="83">
        <f>F24+F25</f>
        <v>58344.383069999996</v>
      </c>
    </row>
    <row r="24" spans="1:8" ht="18" customHeight="1">
      <c r="A24" s="244"/>
      <c r="B24" s="244"/>
      <c r="C24" s="109" t="s">
        <v>202</v>
      </c>
      <c r="D24" s="164">
        <v>51187.5</v>
      </c>
      <c r="E24" s="83">
        <f>982.982+27141.76427+11542.9788+18676.658</f>
        <v>58344.383069999996</v>
      </c>
      <c r="F24" s="83">
        <f>982.982+27141.76427+11542.9788+18676.658</f>
        <v>58344.383069999996</v>
      </c>
    </row>
    <row r="25" spans="1:8" ht="20.45" customHeight="1">
      <c r="A25" s="244"/>
      <c r="B25" s="244"/>
      <c r="C25" s="77" t="s">
        <v>198</v>
      </c>
      <c r="D25" s="166">
        <v>0</v>
      </c>
      <c r="E25" s="110">
        <v>0</v>
      </c>
      <c r="F25" s="110">
        <v>0</v>
      </c>
    </row>
    <row r="26" spans="1:8" ht="18.75">
      <c r="A26" s="246" t="s">
        <v>31</v>
      </c>
      <c r="B26" s="243" t="s">
        <v>36</v>
      </c>
      <c r="C26" s="77" t="s">
        <v>23</v>
      </c>
      <c r="D26" s="83">
        <f>D27</f>
        <v>1447.1</v>
      </c>
      <c r="E26" s="83">
        <f>E27</f>
        <v>260290.84441999998</v>
      </c>
      <c r="F26" s="83">
        <f>F27</f>
        <v>131129.26441999999</v>
      </c>
    </row>
    <row r="27" spans="1:8" ht="16.5" customHeight="1">
      <c r="A27" s="247"/>
      <c r="B27" s="245"/>
      <c r="C27" s="109" t="s">
        <v>24</v>
      </c>
      <c r="D27" s="83">
        <f>SUM(D28:D29)</f>
        <v>1447.1</v>
      </c>
      <c r="E27" s="83">
        <f>SUM(E28:E29)</f>
        <v>260290.84441999998</v>
      </c>
      <c r="F27" s="83">
        <f>SUM(F28:F29)</f>
        <v>131129.26441999999</v>
      </c>
    </row>
    <row r="28" spans="1:8" ht="21" customHeight="1">
      <c r="A28" s="247"/>
      <c r="B28" s="245"/>
      <c r="C28" s="109" t="s">
        <v>202</v>
      </c>
      <c r="D28" s="164">
        <v>1447.1</v>
      </c>
      <c r="E28" s="83">
        <f>129161.575+1967.68942+129161.58</f>
        <v>260290.84441999998</v>
      </c>
      <c r="F28" s="83">
        <f>1967.68942+129161.575</f>
        <v>131129.26441999999</v>
      </c>
    </row>
    <row r="29" spans="1:8" ht="18.75">
      <c r="A29" s="247"/>
      <c r="B29" s="245"/>
      <c r="C29" s="77" t="s">
        <v>198</v>
      </c>
      <c r="D29" s="166">
        <v>0</v>
      </c>
      <c r="E29" s="83">
        <v>0</v>
      </c>
      <c r="F29" s="83">
        <v>0</v>
      </c>
    </row>
    <row r="30" spans="1:8" ht="18.600000000000001" hidden="1" customHeight="1">
      <c r="A30" s="246" t="s">
        <v>39</v>
      </c>
      <c r="B30" s="248" t="s">
        <v>40</v>
      </c>
      <c r="C30" s="77" t="s">
        <v>23</v>
      </c>
      <c r="D30" s="166"/>
      <c r="E30" s="83">
        <f>E31</f>
        <v>0</v>
      </c>
      <c r="F30" s="83">
        <f>F31</f>
        <v>0</v>
      </c>
    </row>
    <row r="31" spans="1:8" ht="21" hidden="1" customHeight="1">
      <c r="A31" s="247"/>
      <c r="B31" s="245"/>
      <c r="C31" s="109" t="s">
        <v>24</v>
      </c>
      <c r="D31" s="164"/>
      <c r="E31" s="83">
        <f>E32+E33</f>
        <v>0</v>
      </c>
      <c r="F31" s="83">
        <f>F32+F33</f>
        <v>0</v>
      </c>
    </row>
    <row r="32" spans="1:8" ht="18" hidden="1" customHeight="1">
      <c r="A32" s="247"/>
      <c r="B32" s="245"/>
      <c r="C32" s="109" t="s">
        <v>202</v>
      </c>
      <c r="D32" s="164"/>
      <c r="E32" s="83">
        <v>0</v>
      </c>
      <c r="F32" s="83">
        <v>0</v>
      </c>
    </row>
    <row r="33" spans="1:7" ht="21.6" hidden="1" customHeight="1">
      <c r="A33" s="247"/>
      <c r="B33" s="245"/>
      <c r="C33" s="77" t="s">
        <v>198</v>
      </c>
      <c r="D33" s="166"/>
      <c r="E33" s="83">
        <v>0</v>
      </c>
      <c r="F33" s="83">
        <v>0</v>
      </c>
    </row>
    <row r="34" spans="1:7" ht="18.75" hidden="1">
      <c r="A34" s="246" t="s">
        <v>164</v>
      </c>
      <c r="B34" s="248" t="s">
        <v>165</v>
      </c>
      <c r="C34" s="77" t="s">
        <v>23</v>
      </c>
      <c r="D34" s="166"/>
      <c r="E34" s="83">
        <f>E35</f>
        <v>0</v>
      </c>
      <c r="F34" s="83">
        <f>F35</f>
        <v>0</v>
      </c>
    </row>
    <row r="35" spans="1:7" ht="56.25" hidden="1">
      <c r="A35" s="247"/>
      <c r="B35" s="245"/>
      <c r="C35" s="109" t="s">
        <v>24</v>
      </c>
      <c r="D35" s="164"/>
      <c r="E35" s="83">
        <f>E36+E37</f>
        <v>0</v>
      </c>
      <c r="F35" s="83">
        <f>F36+F37</f>
        <v>0</v>
      </c>
    </row>
    <row r="36" spans="1:7" ht="18" hidden="1" customHeight="1">
      <c r="A36" s="247"/>
      <c r="B36" s="245"/>
      <c r="C36" s="109" t="s">
        <v>202</v>
      </c>
      <c r="D36" s="164"/>
      <c r="E36" s="83">
        <v>0</v>
      </c>
      <c r="F36" s="83">
        <v>0</v>
      </c>
    </row>
    <row r="37" spans="1:7" ht="18.75" hidden="1">
      <c r="A37" s="247"/>
      <c r="B37" s="245"/>
      <c r="C37" s="77" t="s">
        <v>198</v>
      </c>
      <c r="D37" s="166"/>
      <c r="E37" s="83">
        <v>0</v>
      </c>
      <c r="F37" s="83">
        <v>0</v>
      </c>
    </row>
    <row r="38" spans="1:7" ht="18.75">
      <c r="A38" s="243" t="s">
        <v>28</v>
      </c>
      <c r="B38" s="243" t="s">
        <v>32</v>
      </c>
      <c r="C38" s="77" t="s">
        <v>23</v>
      </c>
      <c r="D38" s="83">
        <f>D39</f>
        <v>7021.2000000000007</v>
      </c>
      <c r="E38" s="83">
        <f>E39</f>
        <v>19435.88004</v>
      </c>
      <c r="F38" s="83">
        <f>F39</f>
        <v>19185.843959999998</v>
      </c>
      <c r="G38" s="4">
        <f>F38/F6*100</f>
        <v>8.5937846005273801</v>
      </c>
    </row>
    <row r="39" spans="1:7" ht="56.25">
      <c r="A39" s="244"/>
      <c r="B39" s="244"/>
      <c r="C39" s="109" t="s">
        <v>24</v>
      </c>
      <c r="D39" s="83">
        <f>D43+D47+D50</f>
        <v>7021.2000000000007</v>
      </c>
      <c r="E39" s="83">
        <f>E43+E47+E50</f>
        <v>19435.88004</v>
      </c>
      <c r="F39" s="83">
        <f>F43+F47+F50</f>
        <v>19185.843959999998</v>
      </c>
      <c r="G39" s="84">
        <v>2.56</v>
      </c>
    </row>
    <row r="40" spans="1:7" ht="18.75">
      <c r="A40" s="244"/>
      <c r="B40" s="244"/>
      <c r="C40" s="109" t="s">
        <v>202</v>
      </c>
      <c r="D40" s="110">
        <f>D44+D48+D52</f>
        <v>7021.2000000000007</v>
      </c>
      <c r="E40" s="110">
        <f>E44+E48+E52</f>
        <v>19185.88004</v>
      </c>
      <c r="F40" s="110">
        <f>F44+F48+F52</f>
        <v>19185.843959999998</v>
      </c>
    </row>
    <row r="41" spans="1:7" ht="18.75">
      <c r="A41" s="244"/>
      <c r="B41" s="244"/>
      <c r="C41" s="77" t="s">
        <v>198</v>
      </c>
      <c r="D41" s="83">
        <f>D45+D49</f>
        <v>0</v>
      </c>
      <c r="E41" s="83">
        <f>E45+E49</f>
        <v>250</v>
      </c>
      <c r="F41" s="83">
        <f>F45+F49</f>
        <v>0</v>
      </c>
    </row>
    <row r="42" spans="1:7" ht="18.75">
      <c r="A42" s="243" t="s">
        <v>21</v>
      </c>
      <c r="B42" s="243" t="s">
        <v>9</v>
      </c>
      <c r="C42" s="77" t="s">
        <v>23</v>
      </c>
      <c r="D42" s="83">
        <f>D43</f>
        <v>3849.3</v>
      </c>
      <c r="E42" s="83">
        <f>E43</f>
        <v>15470.98004</v>
      </c>
      <c r="F42" s="83">
        <f>F43</f>
        <v>15220.979859999999</v>
      </c>
    </row>
    <row r="43" spans="1:7" ht="56.25">
      <c r="A43" s="244"/>
      <c r="B43" s="244"/>
      <c r="C43" s="109" t="s">
        <v>24</v>
      </c>
      <c r="D43" s="83">
        <f>SUM(D44:D45)</f>
        <v>3849.3</v>
      </c>
      <c r="E43" s="83">
        <f>SUM(E44:E45)</f>
        <v>15470.98004</v>
      </c>
      <c r="F43" s="83">
        <f>SUM(F44:F45)</f>
        <v>15220.979859999999</v>
      </c>
    </row>
    <row r="44" spans="1:7" ht="18.75">
      <c r="A44" s="244"/>
      <c r="B44" s="244"/>
      <c r="C44" s="109" t="s">
        <v>202</v>
      </c>
      <c r="D44" s="164">
        <v>3849.3</v>
      </c>
      <c r="E44" s="83">
        <v>15220.98004</v>
      </c>
      <c r="F44" s="83">
        <v>15220.979859999999</v>
      </c>
    </row>
    <row r="45" spans="1:7" ht="18.75">
      <c r="A45" s="244"/>
      <c r="B45" s="244"/>
      <c r="C45" s="77" t="s">
        <v>198</v>
      </c>
      <c r="D45" s="166">
        <v>0</v>
      </c>
      <c r="E45" s="110">
        <v>250</v>
      </c>
      <c r="F45" s="110">
        <v>0</v>
      </c>
    </row>
    <row r="46" spans="1:7" ht="18.75">
      <c r="A46" s="243" t="s">
        <v>22</v>
      </c>
      <c r="B46" s="243" t="s">
        <v>10</v>
      </c>
      <c r="C46" s="77" t="s">
        <v>23</v>
      </c>
      <c r="D46" s="83">
        <f>D47</f>
        <v>0</v>
      </c>
      <c r="E46" s="83">
        <f>E47</f>
        <v>0</v>
      </c>
      <c r="F46" s="83">
        <f>F47</f>
        <v>0</v>
      </c>
    </row>
    <row r="47" spans="1:7" ht="56.25">
      <c r="A47" s="244"/>
      <c r="B47" s="244"/>
      <c r="C47" s="109" t="s">
        <v>24</v>
      </c>
      <c r="D47" s="83">
        <f>SUM(D48:D49)</f>
        <v>0</v>
      </c>
      <c r="E47" s="83">
        <f>SUM(E48:E49)</f>
        <v>0</v>
      </c>
      <c r="F47" s="83">
        <f>SUM(F48:F49)</f>
        <v>0</v>
      </c>
    </row>
    <row r="48" spans="1:7" ht="18.75">
      <c r="A48" s="244"/>
      <c r="B48" s="244"/>
      <c r="C48" s="109" t="s">
        <v>202</v>
      </c>
      <c r="D48" s="164">
        <v>0</v>
      </c>
      <c r="E48" s="83">
        <v>0</v>
      </c>
      <c r="F48" s="83">
        <v>0</v>
      </c>
    </row>
    <row r="49" spans="1:6" ht="18.75">
      <c r="A49" s="244"/>
      <c r="B49" s="244"/>
      <c r="C49" s="77" t="s">
        <v>198</v>
      </c>
      <c r="D49" s="166">
        <v>0</v>
      </c>
      <c r="E49" s="83">
        <v>0</v>
      </c>
      <c r="F49" s="83">
        <v>0</v>
      </c>
    </row>
    <row r="50" spans="1:6" ht="18.75">
      <c r="A50" s="243" t="s">
        <v>162</v>
      </c>
      <c r="B50" s="243" t="s">
        <v>163</v>
      </c>
      <c r="C50" s="77" t="s">
        <v>23</v>
      </c>
      <c r="D50" s="83">
        <f>D51</f>
        <v>3171.9</v>
      </c>
      <c r="E50" s="83">
        <f>E51</f>
        <v>3964.9</v>
      </c>
      <c r="F50" s="83">
        <f>F51</f>
        <v>3964.8640999999998</v>
      </c>
    </row>
    <row r="51" spans="1:6" ht="56.25">
      <c r="A51" s="244"/>
      <c r="B51" s="244"/>
      <c r="C51" s="109" t="s">
        <v>24</v>
      </c>
      <c r="D51" s="83">
        <f>SUM(D52:D53)</f>
        <v>3171.9</v>
      </c>
      <c r="E51" s="83">
        <f>SUM(E52:E53)</f>
        <v>3964.9</v>
      </c>
      <c r="F51" s="83">
        <f>SUM(F52:F53)</f>
        <v>3964.8640999999998</v>
      </c>
    </row>
    <row r="52" spans="1:6" ht="18.75">
      <c r="A52" s="244"/>
      <c r="B52" s="244"/>
      <c r="C52" s="109" t="s">
        <v>202</v>
      </c>
      <c r="D52" s="164">
        <v>3171.9</v>
      </c>
      <c r="E52" s="83">
        <v>3964.9</v>
      </c>
      <c r="F52" s="83">
        <v>3964.8640999999998</v>
      </c>
    </row>
    <row r="53" spans="1:6" ht="18.75">
      <c r="A53" s="244"/>
      <c r="B53" s="244"/>
      <c r="C53" s="77" t="s">
        <v>198</v>
      </c>
      <c r="D53" s="166">
        <v>0</v>
      </c>
      <c r="E53" s="83">
        <v>0</v>
      </c>
      <c r="F53" s="83">
        <v>0</v>
      </c>
    </row>
  </sheetData>
  <mergeCells count="32">
    <mergeCell ref="A42:A45"/>
    <mergeCell ref="B42:B45"/>
    <mergeCell ref="A46:A49"/>
    <mergeCell ref="B46:B49"/>
    <mergeCell ref="A50:A53"/>
    <mergeCell ref="B50:B53"/>
    <mergeCell ref="A30:A33"/>
    <mergeCell ref="B30:B33"/>
    <mergeCell ref="A34:A37"/>
    <mergeCell ref="B34:B37"/>
    <mergeCell ref="A38:A41"/>
    <mergeCell ref="B38:B41"/>
    <mergeCell ref="A18:A21"/>
    <mergeCell ref="B18:B21"/>
    <mergeCell ref="A22:A25"/>
    <mergeCell ref="B22:B25"/>
    <mergeCell ref="A26:A29"/>
    <mergeCell ref="B26:B29"/>
    <mergeCell ref="B6:B9"/>
    <mergeCell ref="A10:A13"/>
    <mergeCell ref="B10:B13"/>
    <mergeCell ref="A14:A17"/>
    <mergeCell ref="B14:B17"/>
    <mergeCell ref="A6:A9"/>
    <mergeCell ref="E1:F1"/>
    <mergeCell ref="A2:F2"/>
    <mergeCell ref="F3:F4"/>
    <mergeCell ref="E3:E4"/>
    <mergeCell ref="A3:A4"/>
    <mergeCell ref="B3:B4"/>
    <mergeCell ref="C3:C4"/>
    <mergeCell ref="D3:D4"/>
  </mergeCells>
  <pageMargins left="0.70866141732283472" right="0.70866141732283472" top="0.74803149606299213" bottom="0.74803149606299213" header="0.31496062992125984" footer="0.31496062992125984"/>
  <pageSetup paperSize="9" scale="59" fitToHeight="4" orientation="landscape" horizontalDpi="180" verticalDpi="180" r:id="rId1"/>
  <headerFooter differentOddEven="1"/>
  <rowBreaks count="1" manualBreakCount="1">
    <brk id="12"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topLeftCell="A4" workbookViewId="0">
      <selection activeCell="D3" sqref="D3:D5"/>
    </sheetView>
  </sheetViews>
  <sheetFormatPr defaultColWidth="9.140625" defaultRowHeight="15"/>
  <cols>
    <col min="1" max="1" width="6.5703125" style="155" customWidth="1"/>
    <col min="2" max="2" width="34.140625" style="155" customWidth="1"/>
    <col min="3" max="3" width="30" style="155" customWidth="1"/>
    <col min="4" max="4" width="27.85546875" style="156" customWidth="1"/>
    <col min="5" max="5" width="16.5703125" style="156" customWidth="1"/>
    <col min="6" max="6" width="11.42578125" style="156" customWidth="1"/>
    <col min="7" max="7" width="12.5703125" style="156" customWidth="1"/>
    <col min="8" max="8" width="13.85546875" style="155" customWidth="1"/>
    <col min="9" max="9" width="14.5703125" style="155" customWidth="1"/>
    <col min="10" max="16384" width="9.140625" style="155"/>
  </cols>
  <sheetData>
    <row r="1" spans="1:7" ht="18.75">
      <c r="E1" s="250" t="s">
        <v>224</v>
      </c>
      <c r="F1" s="250"/>
      <c r="G1" s="250"/>
    </row>
    <row r="2" spans="1:7" ht="59.45" customHeight="1">
      <c r="A2" s="249" t="s">
        <v>248</v>
      </c>
      <c r="B2" s="249"/>
      <c r="C2" s="249"/>
      <c r="D2" s="249"/>
      <c r="E2" s="249"/>
      <c r="F2" s="249"/>
      <c r="G2" s="249"/>
    </row>
    <row r="3" spans="1:7" ht="50.45" customHeight="1">
      <c r="A3" s="251" t="s">
        <v>205</v>
      </c>
      <c r="B3" s="254" t="s">
        <v>206</v>
      </c>
      <c r="C3" s="254" t="s">
        <v>207</v>
      </c>
      <c r="D3" s="254" t="s">
        <v>208</v>
      </c>
      <c r="E3" s="255" t="s">
        <v>246</v>
      </c>
      <c r="F3" s="256"/>
      <c r="G3" s="257"/>
    </row>
    <row r="4" spans="1:7" ht="15.75">
      <c r="A4" s="252"/>
      <c r="B4" s="254"/>
      <c r="C4" s="254"/>
      <c r="D4" s="254"/>
      <c r="E4" s="254" t="s">
        <v>209</v>
      </c>
      <c r="F4" s="254" t="s">
        <v>221</v>
      </c>
      <c r="G4" s="254"/>
    </row>
    <row r="5" spans="1:7" ht="15.75">
      <c r="A5" s="253"/>
      <c r="B5" s="254"/>
      <c r="C5" s="254"/>
      <c r="D5" s="254"/>
      <c r="E5" s="254"/>
      <c r="F5" s="159" t="s">
        <v>222</v>
      </c>
      <c r="G5" s="159" t="s">
        <v>223</v>
      </c>
    </row>
    <row r="6" spans="1:7" ht="80.099999999999994" customHeight="1">
      <c r="A6" s="160">
        <v>1</v>
      </c>
      <c r="B6" s="161" t="s">
        <v>210</v>
      </c>
      <c r="C6" s="161" t="s">
        <v>211</v>
      </c>
      <c r="D6" s="161" t="s">
        <v>212</v>
      </c>
      <c r="E6" s="160" t="s">
        <v>213</v>
      </c>
      <c r="F6" s="160">
        <v>138.80000000000001</v>
      </c>
      <c r="G6" s="160">
        <v>138.80000000000001</v>
      </c>
    </row>
    <row r="7" spans="1:7" ht="141" customHeight="1">
      <c r="A7" s="160">
        <v>2</v>
      </c>
      <c r="B7" s="161" t="s">
        <v>214</v>
      </c>
      <c r="C7" s="161" t="s">
        <v>215</v>
      </c>
      <c r="D7" s="161" t="s">
        <v>216</v>
      </c>
      <c r="E7" s="160" t="s">
        <v>213</v>
      </c>
      <c r="F7" s="160">
        <v>16.684999999999999</v>
      </c>
      <c r="G7" s="160">
        <v>16.684999999999999</v>
      </c>
    </row>
    <row r="8" spans="1:7" ht="156" customHeight="1">
      <c r="A8" s="160">
        <v>3</v>
      </c>
      <c r="B8" s="161" t="s">
        <v>217</v>
      </c>
      <c r="C8" s="161" t="s">
        <v>218</v>
      </c>
      <c r="D8" s="161" t="s">
        <v>219</v>
      </c>
      <c r="E8" s="160" t="s">
        <v>220</v>
      </c>
      <c r="F8" s="160">
        <v>78</v>
      </c>
      <c r="G8" s="160">
        <v>78</v>
      </c>
    </row>
  </sheetData>
  <mergeCells count="9">
    <mergeCell ref="A2:G2"/>
    <mergeCell ref="E1:G1"/>
    <mergeCell ref="A3:A5"/>
    <mergeCell ref="B3:B5"/>
    <mergeCell ref="C3:C5"/>
    <mergeCell ref="D3:D5"/>
    <mergeCell ref="E3:G3"/>
    <mergeCell ref="E4:E5"/>
    <mergeCell ref="F4:G4"/>
  </mergeCells>
  <pageMargins left="0.70866141732283472" right="0.70866141732283472"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tabSelected="1" topLeftCell="A22" workbookViewId="0">
      <selection activeCell="R13" sqref="R13"/>
    </sheetView>
  </sheetViews>
  <sheetFormatPr defaultRowHeight="15"/>
  <sheetData>
    <row r="1" spans="1:12">
      <c r="A1" s="283" t="s">
        <v>273</v>
      </c>
      <c r="B1" s="284"/>
      <c r="C1" s="284"/>
      <c r="D1" s="284"/>
      <c r="E1" s="284"/>
      <c r="F1" s="284"/>
      <c r="G1" s="284"/>
      <c r="H1" s="284"/>
      <c r="I1" s="284"/>
      <c r="J1" s="284"/>
      <c r="K1" s="284"/>
      <c r="L1" s="284"/>
    </row>
    <row r="2" spans="1:12">
      <c r="A2" s="284"/>
      <c r="B2" s="284"/>
      <c r="C2" s="284"/>
      <c r="D2" s="284"/>
      <c r="E2" s="284"/>
      <c r="F2" s="284"/>
      <c r="G2" s="284"/>
      <c r="H2" s="284"/>
      <c r="I2" s="284"/>
      <c r="J2" s="284"/>
      <c r="K2" s="284"/>
      <c r="L2" s="284"/>
    </row>
    <row r="3" spans="1:12">
      <c r="A3" s="284"/>
      <c r="B3" s="284"/>
      <c r="C3" s="284"/>
      <c r="D3" s="284"/>
      <c r="E3" s="284"/>
      <c r="F3" s="284"/>
      <c r="G3" s="284"/>
      <c r="H3" s="284"/>
      <c r="I3" s="284"/>
      <c r="J3" s="284"/>
      <c r="K3" s="284"/>
      <c r="L3" s="284"/>
    </row>
    <row r="4" spans="1:12">
      <c r="A4" s="284"/>
      <c r="B4" s="284"/>
      <c r="C4" s="284"/>
      <c r="D4" s="284"/>
      <c r="E4" s="284"/>
      <c r="F4" s="284"/>
      <c r="G4" s="284"/>
      <c r="H4" s="284"/>
      <c r="I4" s="284"/>
      <c r="J4" s="284"/>
      <c r="K4" s="284"/>
      <c r="L4" s="284"/>
    </row>
    <row r="5" spans="1:12">
      <c r="A5" s="284"/>
      <c r="B5" s="284"/>
      <c r="C5" s="284"/>
      <c r="D5" s="284"/>
      <c r="E5" s="284"/>
      <c r="F5" s="284"/>
      <c r="G5" s="284"/>
      <c r="H5" s="284"/>
      <c r="I5" s="284"/>
      <c r="J5" s="284"/>
      <c r="K5" s="284"/>
      <c r="L5" s="284"/>
    </row>
    <row r="6" spans="1:12">
      <c r="A6" s="284"/>
      <c r="B6" s="284"/>
      <c r="C6" s="284"/>
      <c r="D6" s="284"/>
      <c r="E6" s="284"/>
      <c r="F6" s="284"/>
      <c r="G6" s="284"/>
      <c r="H6" s="284"/>
      <c r="I6" s="284"/>
      <c r="J6" s="284"/>
      <c r="K6" s="284"/>
      <c r="L6" s="284"/>
    </row>
    <row r="7" spans="1:12">
      <c r="A7" s="284"/>
      <c r="B7" s="284"/>
      <c r="C7" s="284"/>
      <c r="D7" s="284"/>
      <c r="E7" s="284"/>
      <c r="F7" s="284"/>
      <c r="G7" s="284"/>
      <c r="H7" s="284"/>
      <c r="I7" s="284"/>
      <c r="J7" s="284"/>
      <c r="K7" s="284"/>
      <c r="L7" s="284"/>
    </row>
    <row r="8" spans="1:12">
      <c r="A8" s="284"/>
      <c r="B8" s="284"/>
      <c r="C8" s="284"/>
      <c r="D8" s="284"/>
      <c r="E8" s="284"/>
      <c r="F8" s="284"/>
      <c r="G8" s="284"/>
      <c r="H8" s="284"/>
      <c r="I8" s="284"/>
      <c r="J8" s="284"/>
      <c r="K8" s="284"/>
      <c r="L8" s="284"/>
    </row>
    <row r="9" spans="1:12">
      <c r="A9" s="284"/>
      <c r="B9" s="284"/>
      <c r="C9" s="284"/>
      <c r="D9" s="284"/>
      <c r="E9" s="284"/>
      <c r="F9" s="284"/>
      <c r="G9" s="284"/>
      <c r="H9" s="284"/>
      <c r="I9" s="284"/>
      <c r="J9" s="284"/>
      <c r="K9" s="284"/>
      <c r="L9" s="284"/>
    </row>
    <row r="10" spans="1:12">
      <c r="A10" s="284"/>
      <c r="B10" s="284"/>
      <c r="C10" s="284"/>
      <c r="D10" s="284"/>
      <c r="E10" s="284"/>
      <c r="F10" s="284"/>
      <c r="G10" s="284"/>
      <c r="H10" s="284"/>
      <c r="I10" s="284"/>
      <c r="J10" s="284"/>
      <c r="K10" s="284"/>
      <c r="L10" s="284"/>
    </row>
    <row r="11" spans="1:12">
      <c r="A11" s="284"/>
      <c r="B11" s="284"/>
      <c r="C11" s="284"/>
      <c r="D11" s="284"/>
      <c r="E11" s="284"/>
      <c r="F11" s="284"/>
      <c r="G11" s="284"/>
      <c r="H11" s="284"/>
      <c r="I11" s="284"/>
      <c r="J11" s="284"/>
      <c r="K11" s="284"/>
      <c r="L11" s="284"/>
    </row>
    <row r="12" spans="1:12">
      <c r="A12" s="284"/>
      <c r="B12" s="284"/>
      <c r="C12" s="284"/>
      <c r="D12" s="284"/>
      <c r="E12" s="284"/>
      <c r="F12" s="284"/>
      <c r="G12" s="284"/>
      <c r="H12" s="284"/>
      <c r="I12" s="284"/>
      <c r="J12" s="284"/>
      <c r="K12" s="284"/>
      <c r="L12" s="284"/>
    </row>
    <row r="13" spans="1:12">
      <c r="A13" s="284"/>
      <c r="B13" s="284"/>
      <c r="C13" s="284"/>
      <c r="D13" s="284"/>
      <c r="E13" s="284"/>
      <c r="F13" s="284"/>
      <c r="G13" s="284"/>
      <c r="H13" s="284"/>
      <c r="I13" s="284"/>
      <c r="J13" s="284"/>
      <c r="K13" s="284"/>
      <c r="L13" s="284"/>
    </row>
    <row r="14" spans="1:12">
      <c r="A14" s="284"/>
      <c r="B14" s="284"/>
      <c r="C14" s="284"/>
      <c r="D14" s="284"/>
      <c r="E14" s="284"/>
      <c r="F14" s="284"/>
      <c r="G14" s="284"/>
      <c r="H14" s="284"/>
      <c r="I14" s="284"/>
      <c r="J14" s="284"/>
      <c r="K14" s="284"/>
      <c r="L14" s="284"/>
    </row>
    <row r="15" spans="1:12">
      <c r="A15" s="284"/>
      <c r="B15" s="284"/>
      <c r="C15" s="284"/>
      <c r="D15" s="284"/>
      <c r="E15" s="284"/>
      <c r="F15" s="284"/>
      <c r="G15" s="284"/>
      <c r="H15" s="284"/>
      <c r="I15" s="284"/>
      <c r="J15" s="284"/>
      <c r="K15" s="284"/>
      <c r="L15" s="284"/>
    </row>
    <row r="16" spans="1:12">
      <c r="A16" s="284"/>
      <c r="B16" s="284"/>
      <c r="C16" s="284"/>
      <c r="D16" s="284"/>
      <c r="E16" s="284"/>
      <c r="F16" s="284"/>
      <c r="G16" s="284"/>
      <c r="H16" s="284"/>
      <c r="I16" s="284"/>
      <c r="J16" s="284"/>
      <c r="K16" s="284"/>
      <c r="L16" s="284"/>
    </row>
    <row r="17" spans="1:12">
      <c r="A17" s="284"/>
      <c r="B17" s="284"/>
      <c r="C17" s="284"/>
      <c r="D17" s="284"/>
      <c r="E17" s="284"/>
      <c r="F17" s="284"/>
      <c r="G17" s="284"/>
      <c r="H17" s="284"/>
      <c r="I17" s="284"/>
      <c r="J17" s="284"/>
      <c r="K17" s="284"/>
      <c r="L17" s="284"/>
    </row>
    <row r="18" spans="1:12">
      <c r="A18" s="284"/>
      <c r="B18" s="284"/>
      <c r="C18" s="284"/>
      <c r="D18" s="284"/>
      <c r="E18" s="284"/>
      <c r="F18" s="284"/>
      <c r="G18" s="284"/>
      <c r="H18" s="284"/>
      <c r="I18" s="284"/>
      <c r="J18" s="284"/>
      <c r="K18" s="284"/>
      <c r="L18" s="284"/>
    </row>
    <row r="19" spans="1:12">
      <c r="A19" s="284"/>
      <c r="B19" s="284"/>
      <c r="C19" s="284"/>
      <c r="D19" s="284"/>
      <c r="E19" s="284"/>
      <c r="F19" s="284"/>
      <c r="G19" s="284"/>
      <c r="H19" s="284"/>
      <c r="I19" s="284"/>
      <c r="J19" s="284"/>
      <c r="K19" s="284"/>
      <c r="L19" s="284"/>
    </row>
    <row r="20" spans="1:12">
      <c r="A20" s="284"/>
      <c r="B20" s="284"/>
      <c r="C20" s="284"/>
      <c r="D20" s="284"/>
      <c r="E20" s="284"/>
      <c r="F20" s="284"/>
      <c r="G20" s="284"/>
      <c r="H20" s="284"/>
      <c r="I20" s="284"/>
      <c r="J20" s="284"/>
      <c r="K20" s="284"/>
      <c r="L20" s="284"/>
    </row>
    <row r="21" spans="1:12">
      <c r="A21" s="284"/>
      <c r="B21" s="284"/>
      <c r="C21" s="284"/>
      <c r="D21" s="284"/>
      <c r="E21" s="284"/>
      <c r="F21" s="284"/>
      <c r="G21" s="284"/>
      <c r="H21" s="284"/>
      <c r="I21" s="284"/>
      <c r="J21" s="284"/>
      <c r="K21" s="284"/>
      <c r="L21" s="284"/>
    </row>
    <row r="22" spans="1:12">
      <c r="A22" s="284"/>
      <c r="B22" s="284"/>
      <c r="C22" s="284"/>
      <c r="D22" s="284"/>
      <c r="E22" s="284"/>
      <c r="F22" s="284"/>
      <c r="G22" s="284"/>
      <c r="H22" s="284"/>
      <c r="I22" s="284"/>
      <c r="J22" s="284"/>
      <c r="K22" s="284"/>
      <c r="L22" s="284"/>
    </row>
    <row r="23" spans="1:12">
      <c r="A23" s="284"/>
      <c r="B23" s="284"/>
      <c r="C23" s="284"/>
      <c r="D23" s="284"/>
      <c r="E23" s="284"/>
      <c r="F23" s="284"/>
      <c r="G23" s="284"/>
      <c r="H23" s="284"/>
      <c r="I23" s="284"/>
      <c r="J23" s="284"/>
      <c r="K23" s="284"/>
      <c r="L23" s="284"/>
    </row>
    <row r="24" spans="1:12">
      <c r="A24" s="284"/>
      <c r="B24" s="284"/>
      <c r="C24" s="284"/>
      <c r="D24" s="284"/>
      <c r="E24" s="284"/>
      <c r="F24" s="284"/>
      <c r="G24" s="284"/>
      <c r="H24" s="284"/>
      <c r="I24" s="284"/>
      <c r="J24" s="284"/>
      <c r="K24" s="284"/>
      <c r="L24" s="284"/>
    </row>
    <row r="25" spans="1:12">
      <c r="A25" s="284"/>
      <c r="B25" s="284"/>
      <c r="C25" s="284"/>
      <c r="D25" s="284"/>
      <c r="E25" s="284"/>
      <c r="F25" s="284"/>
      <c r="G25" s="284"/>
      <c r="H25" s="284"/>
      <c r="I25" s="284"/>
      <c r="J25" s="284"/>
      <c r="K25" s="284"/>
      <c r="L25" s="284"/>
    </row>
    <row r="26" spans="1:12">
      <c r="A26" s="284"/>
      <c r="B26" s="284"/>
      <c r="C26" s="284"/>
      <c r="D26" s="284"/>
      <c r="E26" s="284"/>
      <c r="F26" s="284"/>
      <c r="G26" s="284"/>
      <c r="H26" s="284"/>
      <c r="I26" s="284"/>
      <c r="J26" s="284"/>
      <c r="K26" s="284"/>
      <c r="L26" s="284"/>
    </row>
    <row r="27" spans="1:12">
      <c r="A27" s="284"/>
      <c r="B27" s="284"/>
      <c r="C27" s="284"/>
      <c r="D27" s="284"/>
      <c r="E27" s="284"/>
      <c r="F27" s="284"/>
      <c r="G27" s="284"/>
      <c r="H27" s="284"/>
      <c r="I27" s="284"/>
      <c r="J27" s="284"/>
      <c r="K27" s="284"/>
      <c r="L27" s="284"/>
    </row>
    <row r="28" spans="1:12">
      <c r="A28" s="284"/>
      <c r="B28" s="284"/>
      <c r="C28" s="284"/>
      <c r="D28" s="284"/>
      <c r="E28" s="284"/>
      <c r="F28" s="284"/>
      <c r="G28" s="284"/>
      <c r="H28" s="284"/>
      <c r="I28" s="284"/>
      <c r="J28" s="284"/>
      <c r="K28" s="284"/>
      <c r="L28" s="284"/>
    </row>
    <row r="29" spans="1:12">
      <c r="A29" s="284"/>
      <c r="B29" s="284"/>
      <c r="C29" s="284"/>
      <c r="D29" s="284"/>
      <c r="E29" s="284"/>
      <c r="F29" s="284"/>
      <c r="G29" s="284"/>
      <c r="H29" s="284"/>
      <c r="I29" s="284"/>
      <c r="J29" s="284"/>
      <c r="K29" s="284"/>
      <c r="L29" s="284"/>
    </row>
    <row r="30" spans="1:12">
      <c r="A30" s="284"/>
      <c r="B30" s="284"/>
      <c r="C30" s="284"/>
      <c r="D30" s="284"/>
      <c r="E30" s="284"/>
      <c r="F30" s="284"/>
      <c r="G30" s="284"/>
      <c r="H30" s="284"/>
      <c r="I30" s="284"/>
      <c r="J30" s="284"/>
      <c r="K30" s="284"/>
      <c r="L30" s="284"/>
    </row>
    <row r="31" spans="1:12">
      <c r="A31" s="284"/>
      <c r="B31" s="284"/>
      <c r="C31" s="284"/>
      <c r="D31" s="284"/>
      <c r="E31" s="284"/>
      <c r="F31" s="284"/>
      <c r="G31" s="284"/>
      <c r="H31" s="284"/>
      <c r="I31" s="284"/>
      <c r="J31" s="284"/>
      <c r="K31" s="284"/>
      <c r="L31" s="284"/>
    </row>
    <row r="32" spans="1:12">
      <c r="A32" s="284"/>
      <c r="B32" s="284"/>
      <c r="C32" s="284"/>
      <c r="D32" s="284"/>
      <c r="E32" s="284"/>
      <c r="F32" s="284"/>
      <c r="G32" s="284"/>
      <c r="H32" s="284"/>
      <c r="I32" s="284"/>
      <c r="J32" s="284"/>
      <c r="K32" s="284"/>
      <c r="L32" s="284"/>
    </row>
    <row r="33" spans="1:12">
      <c r="A33" s="284"/>
      <c r="B33" s="284"/>
      <c r="C33" s="284"/>
      <c r="D33" s="284"/>
      <c r="E33" s="284"/>
      <c r="F33" s="284"/>
      <c r="G33" s="284"/>
      <c r="H33" s="284"/>
      <c r="I33" s="284"/>
      <c r="J33" s="284"/>
      <c r="K33" s="284"/>
      <c r="L33" s="284"/>
    </row>
    <row r="34" spans="1:12">
      <c r="A34" s="284"/>
      <c r="B34" s="284"/>
      <c r="C34" s="284"/>
      <c r="D34" s="284"/>
      <c r="E34" s="284"/>
      <c r="F34" s="284"/>
      <c r="G34" s="284"/>
      <c r="H34" s="284"/>
      <c r="I34" s="284"/>
      <c r="J34" s="284"/>
      <c r="K34" s="284"/>
      <c r="L34" s="284"/>
    </row>
    <row r="35" spans="1:12">
      <c r="A35" s="284"/>
      <c r="B35" s="284"/>
      <c r="C35" s="284"/>
      <c r="D35" s="284"/>
      <c r="E35" s="284"/>
      <c r="F35" s="284"/>
      <c r="G35" s="284"/>
      <c r="H35" s="284"/>
      <c r="I35" s="284"/>
      <c r="J35" s="284"/>
      <c r="K35" s="284"/>
      <c r="L35" s="284"/>
    </row>
    <row r="36" spans="1:12">
      <c r="A36" s="284"/>
      <c r="B36" s="284"/>
      <c r="C36" s="284"/>
      <c r="D36" s="284"/>
      <c r="E36" s="284"/>
      <c r="F36" s="284"/>
      <c r="G36" s="284"/>
      <c r="H36" s="284"/>
      <c r="I36" s="284"/>
      <c r="J36" s="284"/>
      <c r="K36" s="284"/>
      <c r="L36" s="284"/>
    </row>
    <row r="37" spans="1:12">
      <c r="A37" s="284"/>
      <c r="B37" s="284"/>
      <c r="C37" s="284"/>
      <c r="D37" s="284"/>
      <c r="E37" s="284"/>
      <c r="F37" s="284"/>
      <c r="G37" s="284"/>
      <c r="H37" s="284"/>
      <c r="I37" s="284"/>
      <c r="J37" s="284"/>
      <c r="K37" s="284"/>
      <c r="L37" s="284"/>
    </row>
    <row r="38" spans="1:12">
      <c r="A38" s="284"/>
      <c r="B38" s="284"/>
      <c r="C38" s="284"/>
      <c r="D38" s="284"/>
      <c r="E38" s="284"/>
      <c r="F38" s="284"/>
      <c r="G38" s="284"/>
      <c r="H38" s="284"/>
      <c r="I38" s="284"/>
      <c r="J38" s="284"/>
      <c r="K38" s="284"/>
      <c r="L38" s="284"/>
    </row>
    <row r="39" spans="1:12">
      <c r="A39" s="284"/>
      <c r="B39" s="284"/>
      <c r="C39" s="284"/>
      <c r="D39" s="284"/>
      <c r="E39" s="284"/>
      <c r="F39" s="284"/>
      <c r="G39" s="284"/>
      <c r="H39" s="284"/>
      <c r="I39" s="284"/>
      <c r="J39" s="284"/>
      <c r="K39" s="284"/>
      <c r="L39" s="284"/>
    </row>
    <row r="40" spans="1:12">
      <c r="A40" s="284"/>
      <c r="B40" s="284"/>
      <c r="C40" s="284"/>
      <c r="D40" s="284"/>
      <c r="E40" s="284"/>
      <c r="F40" s="284"/>
      <c r="G40" s="284"/>
      <c r="H40" s="284"/>
      <c r="I40" s="284"/>
      <c r="J40" s="284"/>
      <c r="K40" s="284"/>
      <c r="L40" s="284"/>
    </row>
    <row r="41" spans="1:12">
      <c r="A41" s="284"/>
      <c r="B41" s="284"/>
      <c r="C41" s="284"/>
      <c r="D41" s="284"/>
      <c r="E41" s="284"/>
      <c r="F41" s="284"/>
      <c r="G41" s="284"/>
      <c r="H41" s="284"/>
      <c r="I41" s="284"/>
      <c r="J41" s="284"/>
      <c r="K41" s="284"/>
      <c r="L41" s="284"/>
    </row>
    <row r="42" spans="1:12">
      <c r="A42" s="284"/>
      <c r="B42" s="284"/>
      <c r="C42" s="284"/>
      <c r="D42" s="284"/>
      <c r="E42" s="284"/>
      <c r="F42" s="284"/>
      <c r="G42" s="284"/>
      <c r="H42" s="284"/>
      <c r="I42" s="284"/>
      <c r="J42" s="284"/>
      <c r="K42" s="284"/>
      <c r="L42" s="284"/>
    </row>
    <row r="43" spans="1:12">
      <c r="A43" s="284"/>
      <c r="B43" s="284"/>
      <c r="C43" s="284"/>
      <c r="D43" s="284"/>
      <c r="E43" s="284"/>
      <c r="F43" s="284"/>
      <c r="G43" s="284"/>
      <c r="H43" s="284"/>
      <c r="I43" s="284"/>
      <c r="J43" s="284"/>
      <c r="K43" s="284"/>
      <c r="L43" s="284"/>
    </row>
    <row r="44" spans="1:12">
      <c r="A44" s="284"/>
      <c r="B44" s="284"/>
      <c r="C44" s="284"/>
      <c r="D44" s="284"/>
      <c r="E44" s="284"/>
      <c r="F44" s="284"/>
      <c r="G44" s="284"/>
      <c r="H44" s="284"/>
      <c r="I44" s="284"/>
      <c r="J44" s="284"/>
      <c r="K44" s="284"/>
      <c r="L44" s="284"/>
    </row>
    <row r="45" spans="1:12">
      <c r="A45" s="284"/>
      <c r="B45" s="284"/>
      <c r="C45" s="284"/>
      <c r="D45" s="284"/>
      <c r="E45" s="284"/>
      <c r="F45" s="284"/>
      <c r="G45" s="284"/>
      <c r="H45" s="284"/>
      <c r="I45" s="284"/>
      <c r="J45" s="284"/>
      <c r="K45" s="284"/>
      <c r="L45" s="284"/>
    </row>
    <row r="46" spans="1:12">
      <c r="A46" s="284"/>
      <c r="B46" s="284"/>
      <c r="C46" s="284"/>
      <c r="D46" s="284"/>
      <c r="E46" s="284"/>
      <c r="F46" s="284"/>
      <c r="G46" s="284"/>
      <c r="H46" s="284"/>
      <c r="I46" s="284"/>
      <c r="J46" s="284"/>
      <c r="K46" s="284"/>
      <c r="L46" s="284"/>
    </row>
    <row r="47" spans="1:12">
      <c r="A47" s="284"/>
      <c r="B47" s="284"/>
      <c r="C47" s="284"/>
      <c r="D47" s="284"/>
      <c r="E47" s="284"/>
      <c r="F47" s="284"/>
      <c r="G47" s="284"/>
      <c r="H47" s="284"/>
      <c r="I47" s="284"/>
      <c r="J47" s="284"/>
      <c r="K47" s="284"/>
      <c r="L47" s="284"/>
    </row>
    <row r="48" spans="1:12">
      <c r="A48" s="284"/>
      <c r="B48" s="284"/>
      <c r="C48" s="284"/>
      <c r="D48" s="284"/>
      <c r="E48" s="284"/>
      <c r="F48" s="284"/>
      <c r="G48" s="284"/>
      <c r="H48" s="284"/>
      <c r="I48" s="284"/>
      <c r="J48" s="284"/>
      <c r="K48" s="284"/>
      <c r="L48" s="284"/>
    </row>
    <row r="49" spans="1:12">
      <c r="A49" s="284"/>
      <c r="B49" s="284"/>
      <c r="C49" s="284"/>
      <c r="D49" s="284"/>
      <c r="E49" s="284"/>
      <c r="F49" s="284"/>
      <c r="G49" s="284"/>
      <c r="H49" s="284"/>
      <c r="I49" s="284"/>
      <c r="J49" s="284"/>
      <c r="K49" s="284"/>
      <c r="L49" s="284"/>
    </row>
    <row r="50" spans="1:12">
      <c r="A50" s="284"/>
      <c r="B50" s="284"/>
      <c r="C50" s="284"/>
      <c r="D50" s="284"/>
      <c r="E50" s="284"/>
      <c r="F50" s="284"/>
      <c r="G50" s="284"/>
      <c r="H50" s="284"/>
      <c r="I50" s="284"/>
      <c r="J50" s="284"/>
      <c r="K50" s="284"/>
      <c r="L50" s="284"/>
    </row>
    <row r="51" spans="1:12">
      <c r="A51" s="284"/>
      <c r="B51" s="284"/>
      <c r="C51" s="284"/>
      <c r="D51" s="284"/>
      <c r="E51" s="284"/>
      <c r="F51" s="284"/>
      <c r="G51" s="284"/>
      <c r="H51" s="284"/>
      <c r="I51" s="284"/>
      <c r="J51" s="284"/>
      <c r="K51" s="284"/>
      <c r="L51" s="284"/>
    </row>
    <row r="52" spans="1:12">
      <c r="A52" s="284"/>
      <c r="B52" s="284"/>
      <c r="C52" s="284"/>
      <c r="D52" s="284"/>
      <c r="E52" s="284"/>
      <c r="F52" s="284"/>
      <c r="G52" s="284"/>
      <c r="H52" s="284"/>
      <c r="I52" s="284"/>
      <c r="J52" s="284"/>
      <c r="K52" s="284"/>
      <c r="L52" s="284"/>
    </row>
    <row r="53" spans="1:12">
      <c r="A53" s="284"/>
      <c r="B53" s="284"/>
      <c r="C53" s="284"/>
      <c r="D53" s="284"/>
      <c r="E53" s="284"/>
      <c r="F53" s="284"/>
      <c r="G53" s="284"/>
      <c r="H53" s="284"/>
      <c r="I53" s="284"/>
      <c r="J53" s="284"/>
      <c r="K53" s="284"/>
      <c r="L53" s="284"/>
    </row>
    <row r="54" spans="1:12">
      <c r="A54" s="284"/>
      <c r="B54" s="284"/>
      <c r="C54" s="284"/>
      <c r="D54" s="284"/>
      <c r="E54" s="284"/>
      <c r="F54" s="284"/>
      <c r="G54" s="284"/>
      <c r="H54" s="284"/>
      <c r="I54" s="284"/>
      <c r="J54" s="284"/>
      <c r="K54" s="284"/>
      <c r="L54" s="284"/>
    </row>
    <row r="55" spans="1:12">
      <c r="A55" s="284"/>
      <c r="B55" s="284"/>
      <c r="C55" s="284"/>
      <c r="D55" s="284"/>
      <c r="E55" s="284"/>
      <c r="F55" s="284"/>
      <c r="G55" s="284"/>
      <c r="H55" s="284"/>
      <c r="I55" s="284"/>
      <c r="J55" s="284"/>
      <c r="K55" s="284"/>
      <c r="L55" s="284"/>
    </row>
    <row r="56" spans="1:12">
      <c r="A56" s="284"/>
      <c r="B56" s="284"/>
      <c r="C56" s="284"/>
      <c r="D56" s="284"/>
      <c r="E56" s="284"/>
      <c r="F56" s="284"/>
      <c r="G56" s="284"/>
      <c r="H56" s="284"/>
      <c r="I56" s="284"/>
      <c r="J56" s="284"/>
      <c r="K56" s="284"/>
      <c r="L56" s="284"/>
    </row>
    <row r="57" spans="1:12">
      <c r="A57" s="284"/>
      <c r="B57" s="284"/>
      <c r="C57" s="284"/>
      <c r="D57" s="284"/>
      <c r="E57" s="284"/>
      <c r="F57" s="284"/>
      <c r="G57" s="284"/>
      <c r="H57" s="284"/>
      <c r="I57" s="284"/>
      <c r="J57" s="284"/>
      <c r="K57" s="284"/>
      <c r="L57" s="284"/>
    </row>
    <row r="58" spans="1:12">
      <c r="A58" s="284"/>
      <c r="B58" s="284"/>
      <c r="C58" s="284"/>
      <c r="D58" s="284"/>
      <c r="E58" s="284"/>
      <c r="F58" s="284"/>
      <c r="G58" s="284"/>
      <c r="H58" s="284"/>
      <c r="I58" s="284"/>
      <c r="J58" s="284"/>
      <c r="K58" s="284"/>
      <c r="L58" s="284"/>
    </row>
    <row r="59" spans="1:12">
      <c r="A59" s="284"/>
      <c r="B59" s="284"/>
      <c r="C59" s="284"/>
      <c r="D59" s="284"/>
      <c r="E59" s="284"/>
      <c r="F59" s="284"/>
      <c r="G59" s="284"/>
      <c r="H59" s="284"/>
      <c r="I59" s="284"/>
      <c r="J59" s="284"/>
      <c r="K59" s="284"/>
      <c r="L59" s="284"/>
    </row>
    <row r="60" spans="1:12">
      <c r="A60" s="284"/>
      <c r="B60" s="284"/>
      <c r="C60" s="284"/>
      <c r="D60" s="284"/>
      <c r="E60" s="284"/>
      <c r="F60" s="284"/>
      <c r="G60" s="284"/>
      <c r="H60" s="284"/>
      <c r="I60" s="284"/>
      <c r="J60" s="284"/>
      <c r="K60" s="284"/>
      <c r="L60" s="284"/>
    </row>
  </sheetData>
  <mergeCells count="1">
    <mergeCell ref="A1:L6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64"/>
  <sheetViews>
    <sheetView view="pageBreakPreview" topLeftCell="B16" zoomScale="80" zoomScaleNormal="80" zoomScaleSheetLayoutView="80" workbookViewId="0">
      <selection activeCell="L42" sqref="L42"/>
    </sheetView>
  </sheetViews>
  <sheetFormatPr defaultColWidth="9.140625" defaultRowHeight="15"/>
  <cols>
    <col min="1" max="1" width="9.140625" style="67"/>
    <col min="2" max="2" width="39.42578125" style="13" customWidth="1"/>
    <col min="3" max="3" width="22.42578125" style="13" customWidth="1"/>
    <col min="4" max="4" width="17.85546875" style="13" customWidth="1"/>
    <col min="5" max="5" width="31.42578125" style="13" customWidth="1"/>
    <col min="6" max="6" width="12.5703125" style="13" customWidth="1"/>
    <col min="7" max="7" width="12.42578125" style="13" customWidth="1"/>
    <col min="8" max="8" width="15.140625" style="13" customWidth="1"/>
    <col min="9" max="9" width="12.140625" style="13" customWidth="1"/>
    <col min="10" max="10" width="15" style="13" customWidth="1"/>
    <col min="11" max="11" width="15.42578125" style="13" customWidth="1"/>
    <col min="12" max="14" width="9.140625" style="13"/>
    <col min="15" max="15" width="8.5703125" style="13" customWidth="1"/>
    <col min="16" max="16" width="9.140625" style="13" hidden="1" customWidth="1"/>
    <col min="17" max="16384" width="9.140625" style="13"/>
  </cols>
  <sheetData>
    <row r="1" spans="1:16" ht="24" customHeight="1">
      <c r="A1" s="10"/>
      <c r="B1" s="11"/>
      <c r="C1" s="11"/>
      <c r="D1" s="11"/>
      <c r="E1" s="11"/>
      <c r="F1" s="11"/>
      <c r="G1" s="11"/>
      <c r="H1" s="11"/>
      <c r="I1" s="11"/>
      <c r="J1" s="12"/>
      <c r="K1" s="278" t="s">
        <v>48</v>
      </c>
      <c r="L1" s="279"/>
      <c r="M1" s="279"/>
      <c r="N1" s="279"/>
      <c r="O1" s="279"/>
    </row>
    <row r="2" spans="1:16" ht="20.100000000000001" customHeight="1">
      <c r="A2" s="10"/>
      <c r="B2" s="11"/>
      <c r="C2" s="11"/>
      <c r="D2" s="11"/>
      <c r="E2" s="11"/>
      <c r="F2" s="11"/>
      <c r="G2" s="11"/>
      <c r="H2" s="11"/>
      <c r="I2" s="280" t="s">
        <v>49</v>
      </c>
      <c r="J2" s="279"/>
      <c r="K2" s="279"/>
      <c r="L2" s="279"/>
      <c r="M2" s="279"/>
      <c r="N2" s="279"/>
      <c r="O2" s="279"/>
    </row>
    <row r="3" spans="1:16" ht="35.1" customHeight="1">
      <c r="A3" s="10"/>
      <c r="B3" s="11"/>
      <c r="C3" s="11"/>
      <c r="D3" s="11"/>
      <c r="E3" s="11"/>
      <c r="F3" s="11"/>
      <c r="G3" s="11"/>
      <c r="H3" s="11"/>
      <c r="I3" s="11"/>
      <c r="J3" s="14"/>
      <c r="K3" s="15"/>
      <c r="L3" s="15"/>
      <c r="M3" s="15"/>
      <c r="N3" s="15"/>
      <c r="O3" s="16" t="s">
        <v>50</v>
      </c>
    </row>
    <row r="4" spans="1:16" ht="27.6" customHeight="1">
      <c r="A4" s="10"/>
      <c r="B4" s="11"/>
      <c r="C4" s="11"/>
      <c r="D4" s="11"/>
      <c r="E4" s="11"/>
      <c r="F4" s="11"/>
      <c r="G4" s="11"/>
      <c r="H4" s="11"/>
      <c r="I4" s="11"/>
      <c r="J4" s="12"/>
      <c r="K4" s="15"/>
      <c r="L4" s="15"/>
      <c r="M4" s="15"/>
      <c r="N4" s="15"/>
      <c r="O4" s="16" t="s">
        <v>51</v>
      </c>
    </row>
    <row r="5" spans="1:16" ht="18" hidden="1" customHeight="1">
      <c r="A5" s="10"/>
      <c r="B5" s="11"/>
      <c r="C5" s="11"/>
      <c r="D5" s="11"/>
      <c r="E5" s="11"/>
      <c r="F5" s="11"/>
      <c r="G5" s="11"/>
      <c r="H5" s="11"/>
      <c r="I5" s="11"/>
      <c r="J5" s="17"/>
      <c r="K5" s="18"/>
      <c r="L5" s="18"/>
      <c r="M5" s="18"/>
      <c r="N5" s="18"/>
      <c r="O5" s="18"/>
    </row>
    <row r="6" spans="1:16" ht="26.1" hidden="1" customHeight="1">
      <c r="A6" s="10"/>
      <c r="B6" s="11"/>
      <c r="C6" s="11"/>
      <c r="D6" s="11"/>
      <c r="E6" s="11"/>
      <c r="F6" s="11"/>
      <c r="G6" s="11"/>
      <c r="H6" s="11"/>
      <c r="I6" s="11"/>
      <c r="J6" s="19"/>
      <c r="K6" s="11"/>
      <c r="L6" s="11"/>
      <c r="M6" s="11"/>
      <c r="N6" s="11"/>
      <c r="O6" s="11"/>
    </row>
    <row r="7" spans="1:16" ht="34.35" customHeight="1">
      <c r="A7" s="281" t="s">
        <v>52</v>
      </c>
      <c r="B7" s="281"/>
      <c r="C7" s="281"/>
      <c r="D7" s="281"/>
      <c r="E7" s="281"/>
      <c r="F7" s="281"/>
      <c r="G7" s="281"/>
      <c r="H7" s="281"/>
      <c r="I7" s="281"/>
      <c r="J7" s="281"/>
      <c r="K7" s="281"/>
      <c r="L7" s="281"/>
      <c r="M7" s="281"/>
      <c r="N7" s="281"/>
      <c r="O7" s="281"/>
    </row>
    <row r="8" spans="1:16" ht="23.45" customHeight="1">
      <c r="A8" s="282" t="s">
        <v>53</v>
      </c>
      <c r="B8" s="282"/>
      <c r="C8" s="282"/>
      <c r="D8" s="282"/>
      <c r="E8" s="282"/>
      <c r="F8" s="282"/>
      <c r="G8" s="282"/>
      <c r="H8" s="282"/>
      <c r="I8" s="282"/>
      <c r="J8" s="282"/>
      <c r="K8" s="282"/>
      <c r="L8" s="282"/>
      <c r="M8" s="282"/>
      <c r="N8" s="282"/>
      <c r="O8" s="282"/>
    </row>
    <row r="9" spans="1:16" ht="79.5" customHeight="1">
      <c r="A9" s="273" t="s">
        <v>54</v>
      </c>
      <c r="B9" s="273" t="s">
        <v>55</v>
      </c>
      <c r="C9" s="273" t="s">
        <v>56</v>
      </c>
      <c r="D9" s="273" t="s">
        <v>57</v>
      </c>
      <c r="E9" s="273" t="s">
        <v>58</v>
      </c>
      <c r="F9" s="273" t="s">
        <v>5</v>
      </c>
      <c r="G9" s="273" t="s">
        <v>59</v>
      </c>
      <c r="H9" s="273" t="s">
        <v>60</v>
      </c>
      <c r="I9" s="273"/>
      <c r="J9" s="273"/>
      <c r="K9" s="273"/>
      <c r="L9" s="273" t="s">
        <v>61</v>
      </c>
      <c r="M9" s="273"/>
      <c r="N9" s="273"/>
      <c r="O9" s="273"/>
    </row>
    <row r="10" spans="1:16">
      <c r="A10" s="273"/>
      <c r="B10" s="273"/>
      <c r="C10" s="273"/>
      <c r="D10" s="273"/>
      <c r="E10" s="273"/>
      <c r="F10" s="273"/>
      <c r="G10" s="273"/>
      <c r="H10" s="273" t="s">
        <v>62</v>
      </c>
      <c r="I10" s="273" t="s">
        <v>63</v>
      </c>
      <c r="J10" s="273"/>
      <c r="K10" s="273"/>
      <c r="L10" s="273"/>
      <c r="M10" s="273"/>
      <c r="N10" s="273"/>
      <c r="O10" s="273"/>
    </row>
    <row r="11" spans="1:16" ht="24">
      <c r="A11" s="273"/>
      <c r="B11" s="273"/>
      <c r="C11" s="273"/>
      <c r="D11" s="273"/>
      <c r="E11" s="273"/>
      <c r="F11" s="273"/>
      <c r="G11" s="273"/>
      <c r="H11" s="273"/>
      <c r="I11" s="20" t="s">
        <v>26</v>
      </c>
      <c r="J11" s="20" t="s">
        <v>64</v>
      </c>
      <c r="K11" s="20" t="s">
        <v>25</v>
      </c>
      <c r="L11" s="20">
        <v>1</v>
      </c>
      <c r="M11" s="20">
        <v>2</v>
      </c>
      <c r="N11" s="20">
        <v>3</v>
      </c>
      <c r="O11" s="20">
        <v>4</v>
      </c>
    </row>
    <row r="12" spans="1:16">
      <c r="A12" s="20">
        <v>1</v>
      </c>
      <c r="B12" s="20">
        <v>2</v>
      </c>
      <c r="C12" s="20">
        <v>3</v>
      </c>
      <c r="D12" s="20">
        <v>4</v>
      </c>
      <c r="E12" s="20">
        <v>5</v>
      </c>
      <c r="F12" s="20">
        <v>6</v>
      </c>
      <c r="G12" s="20">
        <v>7</v>
      </c>
      <c r="H12" s="20">
        <v>8</v>
      </c>
      <c r="I12" s="20">
        <v>9</v>
      </c>
      <c r="J12" s="20">
        <v>10</v>
      </c>
      <c r="K12" s="20">
        <v>11</v>
      </c>
      <c r="L12" s="20">
        <v>12</v>
      </c>
      <c r="M12" s="20">
        <v>13</v>
      </c>
      <c r="N12" s="20">
        <v>14</v>
      </c>
      <c r="O12" s="20">
        <v>15</v>
      </c>
    </row>
    <row r="13" spans="1:16" ht="14.45" customHeight="1" thickBot="1">
      <c r="A13" s="20"/>
      <c r="B13" s="274" t="s">
        <v>29</v>
      </c>
      <c r="C13" s="275"/>
      <c r="D13" s="276"/>
      <c r="E13" s="276"/>
      <c r="F13" s="276"/>
      <c r="G13" s="276"/>
      <c r="H13" s="276"/>
      <c r="I13" s="276"/>
      <c r="J13" s="276"/>
      <c r="K13" s="276"/>
      <c r="L13" s="276"/>
      <c r="M13" s="276"/>
      <c r="N13" s="276"/>
      <c r="O13" s="276"/>
      <c r="P13" s="277"/>
    </row>
    <row r="14" spans="1:16" ht="36.6" customHeight="1">
      <c r="A14" s="261" t="s">
        <v>65</v>
      </c>
      <c r="B14" s="264" t="s">
        <v>66</v>
      </c>
      <c r="C14" s="21" t="s">
        <v>67</v>
      </c>
      <c r="D14" s="22" t="s">
        <v>68</v>
      </c>
      <c r="E14" s="267" t="s">
        <v>17</v>
      </c>
      <c r="F14" s="268" t="s">
        <v>69</v>
      </c>
      <c r="G14" s="267" t="s">
        <v>70</v>
      </c>
      <c r="H14" s="23">
        <f>SUM(I14:K14)</f>
        <v>10537.8</v>
      </c>
      <c r="I14" s="24">
        <v>0</v>
      </c>
      <c r="J14" s="25">
        <v>7011.1</v>
      </c>
      <c r="K14" s="23">
        <v>3526.7</v>
      </c>
      <c r="L14" s="21"/>
      <c r="M14" s="21"/>
      <c r="N14" s="21"/>
      <c r="O14" s="21"/>
      <c r="P14" s="26"/>
    </row>
    <row r="15" spans="1:16" ht="27.6" customHeight="1">
      <c r="A15" s="262"/>
      <c r="B15" s="265"/>
      <c r="C15" s="27" t="s">
        <v>71</v>
      </c>
      <c r="D15" s="27" t="s">
        <v>72</v>
      </c>
      <c r="E15" s="262"/>
      <c r="F15" s="262"/>
      <c r="G15" s="262"/>
      <c r="H15" s="28">
        <f>SUM(I15:K15)</f>
        <v>600</v>
      </c>
      <c r="I15" s="28">
        <v>0</v>
      </c>
      <c r="J15" s="28">
        <v>0</v>
      </c>
      <c r="K15" s="28">
        <v>600</v>
      </c>
      <c r="L15" s="21"/>
      <c r="M15" s="21"/>
      <c r="N15" s="27"/>
      <c r="O15" s="21"/>
      <c r="P15" s="26"/>
    </row>
    <row r="16" spans="1:16" ht="26.1" customHeight="1">
      <c r="A16" s="263"/>
      <c r="B16" s="266"/>
      <c r="C16" s="27" t="s">
        <v>73</v>
      </c>
      <c r="D16" s="27" t="s">
        <v>74</v>
      </c>
      <c r="E16" s="263"/>
      <c r="F16" s="263"/>
      <c r="G16" s="263"/>
      <c r="H16" s="28">
        <f>SUM(I16:K16)</f>
        <v>1650.1</v>
      </c>
      <c r="I16" s="28">
        <v>0</v>
      </c>
      <c r="J16" s="28">
        <v>0</v>
      </c>
      <c r="K16" s="28">
        <v>1650.1</v>
      </c>
      <c r="L16" s="21"/>
      <c r="M16" s="21"/>
      <c r="N16" s="27"/>
      <c r="O16" s="21"/>
      <c r="P16" s="26"/>
    </row>
    <row r="17" spans="1:16" ht="50.45" customHeight="1">
      <c r="A17" s="27"/>
      <c r="B17" s="29" t="s">
        <v>75</v>
      </c>
      <c r="C17" s="21" t="s">
        <v>67</v>
      </c>
      <c r="D17" s="22" t="s">
        <v>68</v>
      </c>
      <c r="E17" s="27" t="s">
        <v>76</v>
      </c>
      <c r="F17" s="27" t="s">
        <v>76</v>
      </c>
      <c r="G17" s="21" t="s">
        <v>70</v>
      </c>
      <c r="H17" s="30" t="s">
        <v>76</v>
      </c>
      <c r="I17" s="30" t="s">
        <v>77</v>
      </c>
      <c r="J17" s="30" t="s">
        <v>76</v>
      </c>
      <c r="K17" s="30" t="s">
        <v>76</v>
      </c>
      <c r="L17" s="21" t="s">
        <v>78</v>
      </c>
      <c r="M17" s="21" t="s">
        <v>78</v>
      </c>
      <c r="N17" s="27"/>
      <c r="O17" s="21" t="s">
        <v>78</v>
      </c>
      <c r="P17" s="26"/>
    </row>
    <row r="18" spans="1:16" ht="38.1" customHeight="1">
      <c r="A18" s="31"/>
      <c r="B18" s="32" t="s">
        <v>79</v>
      </c>
      <c r="C18" s="27" t="s">
        <v>71</v>
      </c>
      <c r="D18" s="27" t="s">
        <v>72</v>
      </c>
      <c r="E18" s="27" t="s">
        <v>76</v>
      </c>
      <c r="F18" s="27" t="s">
        <v>76</v>
      </c>
      <c r="G18" s="21" t="s">
        <v>70</v>
      </c>
      <c r="H18" s="30" t="s">
        <v>76</v>
      </c>
      <c r="I18" s="30" t="s">
        <v>77</v>
      </c>
      <c r="J18" s="30" t="s">
        <v>76</v>
      </c>
      <c r="K18" s="30" t="s">
        <v>76</v>
      </c>
      <c r="L18" s="21" t="s">
        <v>78</v>
      </c>
      <c r="M18" s="21" t="s">
        <v>78</v>
      </c>
      <c r="N18" s="27"/>
      <c r="O18" s="21" t="s">
        <v>78</v>
      </c>
      <c r="P18" s="26"/>
    </row>
    <row r="19" spans="1:16" ht="62.85" customHeight="1">
      <c r="A19" s="31"/>
      <c r="B19" s="32" t="s">
        <v>80</v>
      </c>
      <c r="C19" s="27" t="s">
        <v>73</v>
      </c>
      <c r="D19" s="27" t="s">
        <v>74</v>
      </c>
      <c r="E19" s="27" t="s">
        <v>76</v>
      </c>
      <c r="F19" s="27" t="s">
        <v>76</v>
      </c>
      <c r="G19" s="21" t="s">
        <v>81</v>
      </c>
      <c r="H19" s="30" t="s">
        <v>76</v>
      </c>
      <c r="I19" s="30" t="s">
        <v>77</v>
      </c>
      <c r="J19" s="30" t="s">
        <v>76</v>
      </c>
      <c r="K19" s="30" t="s">
        <v>76</v>
      </c>
      <c r="L19" s="21"/>
      <c r="M19" s="21"/>
      <c r="N19" s="21" t="s">
        <v>78</v>
      </c>
      <c r="O19" s="21"/>
      <c r="P19" s="26"/>
    </row>
    <row r="20" spans="1:16" ht="72.599999999999994" customHeight="1">
      <c r="A20" s="27" t="s">
        <v>82</v>
      </c>
      <c r="B20" s="33" t="s">
        <v>83</v>
      </c>
      <c r="C20" s="21" t="s">
        <v>67</v>
      </c>
      <c r="D20" s="22" t="s">
        <v>68</v>
      </c>
      <c r="E20" s="27" t="s">
        <v>17</v>
      </c>
      <c r="F20" s="34" t="s">
        <v>69</v>
      </c>
      <c r="G20" s="27" t="s">
        <v>70</v>
      </c>
      <c r="H20" s="35">
        <f>SUM(I20:K20)</f>
        <v>3423.2999999999997</v>
      </c>
      <c r="I20" s="28">
        <v>0</v>
      </c>
      <c r="J20" s="28">
        <f>J21</f>
        <v>2433.6999999999998</v>
      </c>
      <c r="K20" s="28">
        <f>K21</f>
        <v>989.6</v>
      </c>
      <c r="L20" s="21"/>
      <c r="M20" s="21"/>
      <c r="N20" s="21"/>
      <c r="O20" s="21"/>
      <c r="P20" s="26"/>
    </row>
    <row r="21" spans="1:16" ht="107.85" customHeight="1">
      <c r="A21" s="36" t="s">
        <v>84</v>
      </c>
      <c r="B21" s="37" t="s">
        <v>85</v>
      </c>
      <c r="C21" s="21" t="s">
        <v>67</v>
      </c>
      <c r="D21" s="22" t="s">
        <v>68</v>
      </c>
      <c r="E21" s="27" t="s">
        <v>76</v>
      </c>
      <c r="F21" s="34" t="s">
        <v>69</v>
      </c>
      <c r="G21" s="27" t="s">
        <v>70</v>
      </c>
      <c r="H21" s="35">
        <f>SUM(I21:K21)</f>
        <v>3423.2999999999997</v>
      </c>
      <c r="I21" s="28">
        <v>0</v>
      </c>
      <c r="J21" s="38">
        <v>2433.6999999999998</v>
      </c>
      <c r="K21" s="38">
        <v>989.6</v>
      </c>
      <c r="L21" s="21"/>
      <c r="M21" s="21"/>
      <c r="N21" s="21"/>
      <c r="O21" s="21"/>
      <c r="P21" s="26"/>
    </row>
    <row r="22" spans="1:16" ht="49.5" customHeight="1">
      <c r="A22" s="39"/>
      <c r="B22" s="29" t="s">
        <v>86</v>
      </c>
      <c r="C22" s="21" t="s">
        <v>67</v>
      </c>
      <c r="D22" s="22" t="s">
        <v>68</v>
      </c>
      <c r="E22" s="27" t="s">
        <v>76</v>
      </c>
      <c r="F22" s="27" t="s">
        <v>76</v>
      </c>
      <c r="G22" s="27" t="s">
        <v>70</v>
      </c>
      <c r="H22" s="27" t="s">
        <v>76</v>
      </c>
      <c r="I22" s="27" t="s">
        <v>77</v>
      </c>
      <c r="J22" s="27" t="s">
        <v>76</v>
      </c>
      <c r="K22" s="27" t="s">
        <v>76</v>
      </c>
      <c r="L22" s="21" t="s">
        <v>78</v>
      </c>
      <c r="M22" s="21" t="s">
        <v>78</v>
      </c>
      <c r="N22" s="21" t="s">
        <v>78</v>
      </c>
      <c r="O22" s="21" t="s">
        <v>78</v>
      </c>
      <c r="P22" s="26"/>
    </row>
    <row r="23" spans="1:16" ht="71.849999999999994" customHeight="1">
      <c r="A23" s="39">
        <v>3</v>
      </c>
      <c r="B23" s="33" t="s">
        <v>87</v>
      </c>
      <c r="C23" s="27" t="s">
        <v>73</v>
      </c>
      <c r="D23" s="27" t="s">
        <v>74</v>
      </c>
      <c r="E23" s="27" t="s">
        <v>17</v>
      </c>
      <c r="F23" s="27" t="s">
        <v>69</v>
      </c>
      <c r="G23" s="27" t="s">
        <v>70</v>
      </c>
      <c r="H23" s="28">
        <f>SUM(I23:K23)</f>
        <v>43033.3</v>
      </c>
      <c r="I23" s="28">
        <v>0</v>
      </c>
      <c r="J23" s="28">
        <f>J24+J26</f>
        <v>15778.3</v>
      </c>
      <c r="K23" s="28">
        <f>K24+K26</f>
        <v>27255</v>
      </c>
      <c r="L23" s="21"/>
      <c r="M23" s="21"/>
      <c r="N23" s="21"/>
      <c r="O23" s="21"/>
      <c r="P23" s="26"/>
    </row>
    <row r="24" spans="1:16" ht="28.35" customHeight="1">
      <c r="A24" s="36" t="s">
        <v>88</v>
      </c>
      <c r="B24" s="33" t="s">
        <v>89</v>
      </c>
      <c r="C24" s="27" t="s">
        <v>73</v>
      </c>
      <c r="D24" s="27" t="s">
        <v>74</v>
      </c>
      <c r="E24" s="27" t="s">
        <v>76</v>
      </c>
      <c r="F24" s="27" t="s">
        <v>69</v>
      </c>
      <c r="G24" s="27" t="s">
        <v>70</v>
      </c>
      <c r="H24" s="28">
        <f>SUM(J24:K24)</f>
        <v>10996.9</v>
      </c>
      <c r="I24" s="28">
        <v>0</v>
      </c>
      <c r="J24" s="28">
        <v>10447.1</v>
      </c>
      <c r="K24" s="28">
        <v>549.79999999999995</v>
      </c>
      <c r="L24" s="21"/>
      <c r="M24" s="21"/>
      <c r="N24" s="27"/>
      <c r="O24" s="21"/>
      <c r="P24" s="26"/>
    </row>
    <row r="25" spans="1:16" ht="72" customHeight="1">
      <c r="A25" s="36"/>
      <c r="B25" s="29" t="s">
        <v>90</v>
      </c>
      <c r="C25" s="27" t="s">
        <v>73</v>
      </c>
      <c r="D25" s="27" t="s">
        <v>74</v>
      </c>
      <c r="E25" s="27" t="s">
        <v>76</v>
      </c>
      <c r="F25" s="27" t="s">
        <v>76</v>
      </c>
      <c r="G25" s="27" t="s">
        <v>70</v>
      </c>
      <c r="H25" s="27" t="s">
        <v>76</v>
      </c>
      <c r="I25" s="27" t="s">
        <v>77</v>
      </c>
      <c r="J25" s="27" t="s">
        <v>76</v>
      </c>
      <c r="K25" s="27" t="s">
        <v>76</v>
      </c>
      <c r="L25" s="21" t="s">
        <v>78</v>
      </c>
      <c r="M25" s="21" t="s">
        <v>78</v>
      </c>
      <c r="N25" s="27"/>
      <c r="O25" s="21" t="s">
        <v>78</v>
      </c>
      <c r="P25" s="26"/>
    </row>
    <row r="26" spans="1:16" ht="38.1" customHeight="1">
      <c r="A26" s="36" t="s">
        <v>91</v>
      </c>
      <c r="B26" s="33" t="s">
        <v>92</v>
      </c>
      <c r="C26" s="27" t="s">
        <v>73</v>
      </c>
      <c r="D26" s="27" t="s">
        <v>74</v>
      </c>
      <c r="E26" s="27" t="s">
        <v>76</v>
      </c>
      <c r="F26" s="27" t="s">
        <v>69</v>
      </c>
      <c r="G26" s="27" t="s">
        <v>70</v>
      </c>
      <c r="H26" s="28">
        <f>I26+J26+K26</f>
        <v>32036.400000000001</v>
      </c>
      <c r="I26" s="28">
        <v>0</v>
      </c>
      <c r="J26" s="28">
        <v>5331.2</v>
      </c>
      <c r="K26" s="28">
        <v>26705.200000000001</v>
      </c>
      <c r="L26" s="21"/>
      <c r="M26" s="21"/>
      <c r="N26" s="21"/>
      <c r="O26" s="21"/>
      <c r="P26" s="26"/>
    </row>
    <row r="27" spans="1:16" ht="59.45" customHeight="1">
      <c r="A27" s="36"/>
      <c r="B27" s="40" t="s">
        <v>93</v>
      </c>
      <c r="C27" s="27" t="s">
        <v>73</v>
      </c>
      <c r="D27" s="27" t="s">
        <v>74</v>
      </c>
      <c r="E27" s="27" t="s">
        <v>76</v>
      </c>
      <c r="F27" s="27" t="s">
        <v>76</v>
      </c>
      <c r="G27" s="27" t="s">
        <v>70</v>
      </c>
      <c r="H27" s="27" t="s">
        <v>76</v>
      </c>
      <c r="I27" s="27" t="s">
        <v>76</v>
      </c>
      <c r="J27" s="27" t="s">
        <v>76</v>
      </c>
      <c r="K27" s="27" t="s">
        <v>76</v>
      </c>
      <c r="L27" s="21" t="s">
        <v>78</v>
      </c>
      <c r="M27" s="21" t="s">
        <v>78</v>
      </c>
      <c r="N27" s="21" t="s">
        <v>78</v>
      </c>
      <c r="O27" s="21" t="s">
        <v>78</v>
      </c>
      <c r="P27" s="26"/>
    </row>
    <row r="28" spans="1:16" ht="73.349999999999994" customHeight="1">
      <c r="A28" s="36"/>
      <c r="B28" s="41" t="s">
        <v>94</v>
      </c>
      <c r="C28" s="27" t="s">
        <v>73</v>
      </c>
      <c r="D28" s="27" t="s">
        <v>74</v>
      </c>
      <c r="E28" s="27" t="s">
        <v>76</v>
      </c>
      <c r="F28" s="27" t="s">
        <v>76</v>
      </c>
      <c r="G28" s="27" t="s">
        <v>95</v>
      </c>
      <c r="H28" s="27" t="s">
        <v>76</v>
      </c>
      <c r="I28" s="27" t="s">
        <v>77</v>
      </c>
      <c r="J28" s="27" t="s">
        <v>76</v>
      </c>
      <c r="K28" s="27" t="s">
        <v>76</v>
      </c>
      <c r="L28" s="27"/>
      <c r="M28" s="21" t="s">
        <v>78</v>
      </c>
      <c r="N28" s="21" t="s">
        <v>78</v>
      </c>
      <c r="O28" s="21" t="s">
        <v>78</v>
      </c>
      <c r="P28" s="26"/>
    </row>
    <row r="29" spans="1:16" ht="93.6" customHeight="1">
      <c r="A29" s="36"/>
      <c r="B29" s="42" t="s">
        <v>96</v>
      </c>
      <c r="C29" s="21" t="s">
        <v>67</v>
      </c>
      <c r="D29" s="22" t="s">
        <v>68</v>
      </c>
      <c r="E29" s="43" t="s">
        <v>17</v>
      </c>
      <c r="F29" s="27" t="s">
        <v>97</v>
      </c>
      <c r="G29" s="27" t="s">
        <v>81</v>
      </c>
      <c r="H29" s="44">
        <f>SUM(I29:K29)</f>
        <v>94143.4</v>
      </c>
      <c r="I29" s="44">
        <v>0</v>
      </c>
      <c r="J29" s="44">
        <v>0</v>
      </c>
      <c r="K29" s="44">
        <v>94143.4</v>
      </c>
      <c r="L29" s="27"/>
      <c r="M29" s="21"/>
      <c r="N29" s="21"/>
      <c r="O29" s="21"/>
      <c r="P29" s="26"/>
    </row>
    <row r="30" spans="1:16" ht="38.1" customHeight="1">
      <c r="A30" s="36"/>
      <c r="B30" s="45" t="s">
        <v>98</v>
      </c>
      <c r="C30" s="21" t="s">
        <v>67</v>
      </c>
      <c r="D30" s="22" t="s">
        <v>68</v>
      </c>
      <c r="E30" s="27" t="s">
        <v>76</v>
      </c>
      <c r="F30" s="27" t="s">
        <v>76</v>
      </c>
      <c r="G30" s="27" t="s">
        <v>81</v>
      </c>
      <c r="H30" s="27" t="s">
        <v>76</v>
      </c>
      <c r="I30" s="27" t="s">
        <v>76</v>
      </c>
      <c r="J30" s="27" t="s">
        <v>76</v>
      </c>
      <c r="K30" s="27" t="s">
        <v>76</v>
      </c>
      <c r="L30" s="27"/>
      <c r="M30" s="21" t="s">
        <v>78</v>
      </c>
      <c r="N30" s="21" t="s">
        <v>78</v>
      </c>
      <c r="O30" s="21"/>
      <c r="P30" s="26"/>
    </row>
    <row r="31" spans="1:16" ht="94.5" customHeight="1">
      <c r="A31" s="36"/>
      <c r="B31" s="42" t="s">
        <v>99</v>
      </c>
      <c r="C31" s="21" t="s">
        <v>67</v>
      </c>
      <c r="D31" s="22" t="s">
        <v>68</v>
      </c>
      <c r="E31" s="43" t="s">
        <v>17</v>
      </c>
      <c r="F31" s="27" t="s">
        <v>97</v>
      </c>
      <c r="G31" s="27" t="s">
        <v>81</v>
      </c>
      <c r="H31" s="44">
        <f>SUM(I31:K31)</f>
        <v>53258.9</v>
      </c>
      <c r="I31" s="44">
        <v>0</v>
      </c>
      <c r="J31" s="44">
        <v>52726.3</v>
      </c>
      <c r="K31" s="44">
        <v>532.6</v>
      </c>
      <c r="L31" s="27"/>
      <c r="M31" s="21"/>
      <c r="N31" s="21"/>
      <c r="O31" s="21"/>
      <c r="P31" s="26"/>
    </row>
    <row r="32" spans="1:16" ht="36" customHeight="1">
      <c r="A32" s="36"/>
      <c r="B32" s="45" t="s">
        <v>100</v>
      </c>
      <c r="C32" s="21" t="s">
        <v>67</v>
      </c>
      <c r="D32" s="22" t="s">
        <v>68</v>
      </c>
      <c r="E32" s="27" t="s">
        <v>76</v>
      </c>
      <c r="F32" s="27" t="s">
        <v>76</v>
      </c>
      <c r="G32" s="27" t="s">
        <v>81</v>
      </c>
      <c r="H32" s="27" t="s">
        <v>76</v>
      </c>
      <c r="I32" s="27" t="s">
        <v>76</v>
      </c>
      <c r="J32" s="27" t="s">
        <v>76</v>
      </c>
      <c r="K32" s="27" t="s">
        <v>76</v>
      </c>
      <c r="L32" s="27"/>
      <c r="M32" s="21" t="s">
        <v>78</v>
      </c>
      <c r="N32" s="21" t="s">
        <v>78</v>
      </c>
      <c r="O32" s="21"/>
      <c r="P32" s="26"/>
    </row>
    <row r="33" spans="1:16" s="51" customFormat="1" ht="24" customHeight="1" thickBot="1">
      <c r="A33" s="46"/>
      <c r="B33" s="47" t="s">
        <v>101</v>
      </c>
      <c r="C33" s="46" t="s">
        <v>76</v>
      </c>
      <c r="D33" s="46" t="s">
        <v>76</v>
      </c>
      <c r="E33" s="46" t="s">
        <v>76</v>
      </c>
      <c r="F33" s="46" t="s">
        <v>76</v>
      </c>
      <c r="G33" s="46" t="s">
        <v>76</v>
      </c>
      <c r="H33" s="48">
        <f>H14+H15+H16+H20+H23+H29+H31</f>
        <v>206646.8</v>
      </c>
      <c r="I33" s="49">
        <f>I14+I15+I20+I23+I29+I31</f>
        <v>0</v>
      </c>
      <c r="J33" s="48">
        <f>J14+J20+J23+J29+J31</f>
        <v>77949.399999999994</v>
      </c>
      <c r="K33" s="48">
        <f>K14+K15+K16+K20+K23+K29+K31</f>
        <v>128697.4</v>
      </c>
      <c r="L33" s="46" t="s">
        <v>76</v>
      </c>
      <c r="M33" s="46" t="s">
        <v>76</v>
      </c>
      <c r="N33" s="46" t="s">
        <v>76</v>
      </c>
      <c r="O33" s="46" t="s">
        <v>76</v>
      </c>
      <c r="P33" s="50"/>
    </row>
    <row r="34" spans="1:16" ht="14.45" customHeight="1" thickBot="1">
      <c r="A34" s="27"/>
      <c r="B34" s="269" t="s">
        <v>102</v>
      </c>
      <c r="C34" s="270"/>
      <c r="D34" s="271"/>
      <c r="E34" s="270"/>
      <c r="F34" s="270"/>
      <c r="G34" s="270"/>
      <c r="H34" s="270"/>
      <c r="I34" s="270"/>
      <c r="J34" s="270"/>
      <c r="K34" s="270"/>
      <c r="L34" s="270"/>
      <c r="M34" s="270"/>
      <c r="N34" s="270"/>
      <c r="O34" s="270"/>
      <c r="P34" s="272"/>
    </row>
    <row r="35" spans="1:16" ht="82.35" customHeight="1">
      <c r="A35" s="27" t="s">
        <v>103</v>
      </c>
      <c r="B35" s="52" t="s">
        <v>104</v>
      </c>
      <c r="C35" s="21" t="s">
        <v>67</v>
      </c>
      <c r="D35" s="22" t="s">
        <v>68</v>
      </c>
      <c r="E35" s="53" t="s">
        <v>105</v>
      </c>
      <c r="F35" s="27" t="s">
        <v>69</v>
      </c>
      <c r="G35" s="27" t="s">
        <v>70</v>
      </c>
      <c r="H35" s="28">
        <f>SUM(I35:K35)</f>
        <v>6050</v>
      </c>
      <c r="I35" s="28">
        <v>0</v>
      </c>
      <c r="J35" s="28">
        <v>0</v>
      </c>
      <c r="K35" s="28">
        <f>K36+K38+K43</f>
        <v>6050</v>
      </c>
      <c r="L35" s="21"/>
      <c r="M35" s="21"/>
      <c r="N35" s="21"/>
      <c r="O35" s="21"/>
      <c r="P35" s="26"/>
    </row>
    <row r="36" spans="1:16" ht="50.45" customHeight="1">
      <c r="A36" s="27" t="s">
        <v>106</v>
      </c>
      <c r="B36" s="52" t="s">
        <v>107</v>
      </c>
      <c r="C36" s="21" t="s">
        <v>67</v>
      </c>
      <c r="D36" s="22" t="s">
        <v>68</v>
      </c>
      <c r="E36" s="27" t="s">
        <v>76</v>
      </c>
      <c r="F36" s="27" t="s">
        <v>108</v>
      </c>
      <c r="G36" s="27" t="s">
        <v>81</v>
      </c>
      <c r="H36" s="28">
        <f>SUM(I36:K36)</f>
        <v>4056.8</v>
      </c>
      <c r="I36" s="28">
        <v>0</v>
      </c>
      <c r="J36" s="28">
        <v>0</v>
      </c>
      <c r="K36" s="54">
        <v>4056.8</v>
      </c>
      <c r="L36" s="27"/>
      <c r="M36" s="21"/>
      <c r="N36" s="21"/>
      <c r="O36" s="27"/>
      <c r="P36" s="26"/>
    </row>
    <row r="37" spans="1:16" ht="92.45" customHeight="1">
      <c r="A37" s="27"/>
      <c r="B37" s="29" t="s">
        <v>109</v>
      </c>
      <c r="C37" s="21" t="s">
        <v>67</v>
      </c>
      <c r="D37" s="22" t="s">
        <v>68</v>
      </c>
      <c r="E37" s="27" t="s">
        <v>76</v>
      </c>
      <c r="F37" s="27" t="s">
        <v>76</v>
      </c>
      <c r="G37" s="27" t="s">
        <v>81</v>
      </c>
      <c r="H37" s="27" t="s">
        <v>76</v>
      </c>
      <c r="I37" s="27" t="s">
        <v>77</v>
      </c>
      <c r="J37" s="27" t="s">
        <v>76</v>
      </c>
      <c r="K37" s="27" t="s">
        <v>76</v>
      </c>
      <c r="L37" s="27"/>
      <c r="M37" s="21" t="s">
        <v>78</v>
      </c>
      <c r="N37" s="21" t="s">
        <v>78</v>
      </c>
      <c r="O37" s="27"/>
      <c r="P37" s="26"/>
    </row>
    <row r="38" spans="1:16" ht="37.35" customHeight="1">
      <c r="A38" s="27" t="s">
        <v>110</v>
      </c>
      <c r="B38" s="52" t="s">
        <v>111</v>
      </c>
      <c r="C38" s="21" t="s">
        <v>67</v>
      </c>
      <c r="D38" s="22" t="s">
        <v>68</v>
      </c>
      <c r="E38" s="27" t="s">
        <v>76</v>
      </c>
      <c r="F38" s="27" t="s">
        <v>69</v>
      </c>
      <c r="G38" s="27" t="s">
        <v>70</v>
      </c>
      <c r="H38" s="28">
        <f>SUM(I38:K38)</f>
        <v>1164</v>
      </c>
      <c r="I38" s="28">
        <v>0</v>
      </c>
      <c r="J38" s="28">
        <v>0</v>
      </c>
      <c r="K38" s="54">
        <v>1164</v>
      </c>
      <c r="L38" s="21"/>
      <c r="M38" s="21"/>
      <c r="N38" s="21"/>
      <c r="O38" s="21"/>
      <c r="P38" s="26"/>
    </row>
    <row r="39" spans="1:16" ht="38.450000000000003" customHeight="1">
      <c r="A39" s="27"/>
      <c r="B39" s="55" t="s">
        <v>112</v>
      </c>
      <c r="C39" s="21" t="s">
        <v>67</v>
      </c>
      <c r="D39" s="22" t="s">
        <v>68</v>
      </c>
      <c r="E39" s="27" t="s">
        <v>76</v>
      </c>
      <c r="F39" s="27" t="s">
        <v>76</v>
      </c>
      <c r="G39" s="27" t="s">
        <v>70</v>
      </c>
      <c r="H39" s="27" t="s">
        <v>76</v>
      </c>
      <c r="I39" s="27" t="s">
        <v>76</v>
      </c>
      <c r="J39" s="27" t="s">
        <v>76</v>
      </c>
      <c r="K39" s="27" t="s">
        <v>76</v>
      </c>
      <c r="L39" s="21" t="s">
        <v>78</v>
      </c>
      <c r="M39" s="21" t="s">
        <v>78</v>
      </c>
      <c r="N39" s="21" t="s">
        <v>78</v>
      </c>
      <c r="O39" s="21" t="s">
        <v>78</v>
      </c>
      <c r="P39" s="26"/>
    </row>
    <row r="40" spans="1:16" ht="37.35" customHeight="1">
      <c r="A40" s="27"/>
      <c r="B40" s="55" t="s">
        <v>113</v>
      </c>
      <c r="C40" s="21" t="s">
        <v>67</v>
      </c>
      <c r="D40" s="22" t="s">
        <v>68</v>
      </c>
      <c r="E40" s="27" t="s">
        <v>76</v>
      </c>
      <c r="F40" s="27" t="s">
        <v>76</v>
      </c>
      <c r="G40" s="27" t="s">
        <v>70</v>
      </c>
      <c r="H40" s="27" t="s">
        <v>76</v>
      </c>
      <c r="I40" s="27" t="s">
        <v>76</v>
      </c>
      <c r="J40" s="27" t="s">
        <v>76</v>
      </c>
      <c r="K40" s="27" t="s">
        <v>76</v>
      </c>
      <c r="L40" s="21" t="s">
        <v>78</v>
      </c>
      <c r="M40" s="21" t="s">
        <v>78</v>
      </c>
      <c r="N40" s="21" t="s">
        <v>78</v>
      </c>
      <c r="O40" s="21" t="s">
        <v>78</v>
      </c>
      <c r="P40" s="26"/>
    </row>
    <row r="41" spans="1:16" ht="40.5" customHeight="1">
      <c r="A41" s="27"/>
      <c r="B41" s="56" t="s">
        <v>114</v>
      </c>
      <c r="C41" s="21" t="s">
        <v>67</v>
      </c>
      <c r="D41" s="22" t="s">
        <v>68</v>
      </c>
      <c r="E41" s="27" t="s">
        <v>76</v>
      </c>
      <c r="F41" s="27" t="s">
        <v>76</v>
      </c>
      <c r="G41" s="27" t="s">
        <v>70</v>
      </c>
      <c r="H41" s="27" t="s">
        <v>76</v>
      </c>
      <c r="I41" s="27" t="s">
        <v>76</v>
      </c>
      <c r="J41" s="27" t="s">
        <v>76</v>
      </c>
      <c r="K41" s="27" t="s">
        <v>76</v>
      </c>
      <c r="L41" s="21" t="s">
        <v>78</v>
      </c>
      <c r="M41" s="21" t="s">
        <v>78</v>
      </c>
      <c r="N41" s="21" t="s">
        <v>78</v>
      </c>
      <c r="O41" s="21" t="s">
        <v>78</v>
      </c>
      <c r="P41" s="26"/>
    </row>
    <row r="42" spans="1:16" ht="36">
      <c r="A42" s="27"/>
      <c r="B42" s="52" t="s">
        <v>115</v>
      </c>
      <c r="C42" s="21" t="s">
        <v>67</v>
      </c>
      <c r="D42" s="22" t="s">
        <v>68</v>
      </c>
      <c r="E42" s="27" t="s">
        <v>76</v>
      </c>
      <c r="F42" s="27" t="s">
        <v>76</v>
      </c>
      <c r="G42" s="27" t="s">
        <v>70</v>
      </c>
      <c r="H42" s="27" t="s">
        <v>76</v>
      </c>
      <c r="I42" s="27" t="s">
        <v>77</v>
      </c>
      <c r="J42" s="27" t="s">
        <v>76</v>
      </c>
      <c r="K42" s="27" t="s">
        <v>76</v>
      </c>
      <c r="L42" s="21" t="s">
        <v>78</v>
      </c>
      <c r="M42" s="21" t="s">
        <v>78</v>
      </c>
      <c r="N42" s="21" t="s">
        <v>78</v>
      </c>
      <c r="O42" s="21" t="s">
        <v>78</v>
      </c>
      <c r="P42" s="26"/>
    </row>
    <row r="43" spans="1:16" ht="36">
      <c r="A43" s="27" t="s">
        <v>116</v>
      </c>
      <c r="B43" s="52" t="s">
        <v>117</v>
      </c>
      <c r="C43" s="21" t="s">
        <v>67</v>
      </c>
      <c r="D43" s="22" t="s">
        <v>68</v>
      </c>
      <c r="E43" s="27" t="s">
        <v>76</v>
      </c>
      <c r="F43" s="27" t="s">
        <v>118</v>
      </c>
      <c r="G43" s="27" t="s">
        <v>70</v>
      </c>
      <c r="H43" s="28">
        <f>SUM(I43:K43)</f>
        <v>829.2</v>
      </c>
      <c r="I43" s="28">
        <v>0</v>
      </c>
      <c r="J43" s="28">
        <v>0</v>
      </c>
      <c r="K43" s="28">
        <v>829.2</v>
      </c>
      <c r="L43" s="21"/>
      <c r="M43" s="21"/>
      <c r="N43" s="21"/>
      <c r="O43" s="21"/>
      <c r="P43" s="26"/>
    </row>
    <row r="44" spans="1:16" ht="36">
      <c r="A44" s="27"/>
      <c r="B44" s="29" t="s">
        <v>119</v>
      </c>
      <c r="C44" s="21" t="s">
        <v>67</v>
      </c>
      <c r="D44" s="22" t="s">
        <v>68</v>
      </c>
      <c r="E44" s="27" t="s">
        <v>76</v>
      </c>
      <c r="F44" s="27" t="s">
        <v>76</v>
      </c>
      <c r="G44" s="27" t="s">
        <v>70</v>
      </c>
      <c r="H44" s="27" t="s">
        <v>76</v>
      </c>
      <c r="I44" s="27" t="s">
        <v>77</v>
      </c>
      <c r="J44" s="27" t="s">
        <v>76</v>
      </c>
      <c r="K44" s="27" t="s">
        <v>76</v>
      </c>
      <c r="L44" s="21" t="s">
        <v>78</v>
      </c>
      <c r="M44" s="21" t="s">
        <v>78</v>
      </c>
      <c r="N44" s="21" t="s">
        <v>78</v>
      </c>
      <c r="O44" s="21" t="s">
        <v>78</v>
      </c>
      <c r="P44" s="26"/>
    </row>
    <row r="45" spans="1:16" ht="49.5" customHeight="1">
      <c r="A45" s="27" t="s">
        <v>120</v>
      </c>
      <c r="B45" s="33" t="s">
        <v>121</v>
      </c>
      <c r="C45" s="27" t="s">
        <v>122</v>
      </c>
      <c r="D45" s="22" t="s">
        <v>123</v>
      </c>
      <c r="E45" s="27" t="s">
        <v>37</v>
      </c>
      <c r="F45" s="27" t="s">
        <v>69</v>
      </c>
      <c r="G45" s="27" t="s">
        <v>124</v>
      </c>
      <c r="H45" s="57">
        <f>SUM(I45:K45)</f>
        <v>32.200000000000003</v>
      </c>
      <c r="I45" s="28">
        <v>0</v>
      </c>
      <c r="J45" s="28">
        <v>0</v>
      </c>
      <c r="K45" s="44">
        <v>32.200000000000003</v>
      </c>
      <c r="L45" s="21"/>
      <c r="M45" s="21"/>
      <c r="N45" s="27"/>
      <c r="O45" s="27"/>
      <c r="P45" s="26"/>
    </row>
    <row r="46" spans="1:16" ht="49.7" customHeight="1">
      <c r="A46" s="27"/>
      <c r="B46" s="29" t="s">
        <v>125</v>
      </c>
      <c r="C46" s="27" t="s">
        <v>122</v>
      </c>
      <c r="D46" s="22" t="s">
        <v>126</v>
      </c>
      <c r="E46" s="27" t="s">
        <v>76</v>
      </c>
      <c r="F46" s="27" t="s">
        <v>76</v>
      </c>
      <c r="G46" s="27" t="s">
        <v>124</v>
      </c>
      <c r="H46" s="27" t="s">
        <v>76</v>
      </c>
      <c r="I46" s="27" t="s">
        <v>76</v>
      </c>
      <c r="J46" s="27" t="s">
        <v>76</v>
      </c>
      <c r="K46" s="27" t="s">
        <v>76</v>
      </c>
      <c r="L46" s="21" t="s">
        <v>78</v>
      </c>
      <c r="M46" s="21" t="s">
        <v>78</v>
      </c>
      <c r="N46" s="27"/>
      <c r="O46" s="27"/>
      <c r="P46" s="26"/>
    </row>
    <row r="47" spans="1:16" s="51" customFormat="1" ht="21.6" customHeight="1">
      <c r="A47" s="46"/>
      <c r="B47" s="47" t="s">
        <v>127</v>
      </c>
      <c r="C47" s="46" t="s">
        <v>76</v>
      </c>
      <c r="D47" s="46" t="s">
        <v>76</v>
      </c>
      <c r="E47" s="46" t="s">
        <v>76</v>
      </c>
      <c r="F47" s="46" t="s">
        <v>76</v>
      </c>
      <c r="G47" s="46" t="s">
        <v>76</v>
      </c>
      <c r="H47" s="49">
        <f>H35+H45</f>
        <v>6082.2</v>
      </c>
      <c r="I47" s="49">
        <f>I35+I45</f>
        <v>0</v>
      </c>
      <c r="J47" s="49">
        <f>J35+J45</f>
        <v>0</v>
      </c>
      <c r="K47" s="49">
        <f>K35+K45</f>
        <v>6082.2</v>
      </c>
      <c r="L47" s="46" t="s">
        <v>76</v>
      </c>
      <c r="M47" s="46" t="s">
        <v>76</v>
      </c>
      <c r="N47" s="46" t="s">
        <v>76</v>
      </c>
      <c r="O47" s="46" t="s">
        <v>76</v>
      </c>
      <c r="P47" s="50"/>
    </row>
    <row r="48" spans="1:16" s="51" customFormat="1" ht="20.45" customHeight="1">
      <c r="A48" s="58"/>
      <c r="B48" s="59" t="s">
        <v>128</v>
      </c>
      <c r="C48" s="58" t="s">
        <v>76</v>
      </c>
      <c r="D48" s="58" t="s">
        <v>76</v>
      </c>
      <c r="E48" s="58" t="s">
        <v>76</v>
      </c>
      <c r="F48" s="58" t="s">
        <v>76</v>
      </c>
      <c r="G48" s="58" t="s">
        <v>76</v>
      </c>
      <c r="H48" s="60">
        <f>H47+H33</f>
        <v>212729</v>
      </c>
      <c r="I48" s="60">
        <f>I47+I33</f>
        <v>0</v>
      </c>
      <c r="J48" s="60">
        <f>J47+J33</f>
        <v>77949.399999999994</v>
      </c>
      <c r="K48" s="60">
        <f>K47+K33</f>
        <v>134779.6</v>
      </c>
      <c r="L48" s="58" t="s">
        <v>76</v>
      </c>
      <c r="M48" s="58" t="s">
        <v>76</v>
      </c>
      <c r="N48" s="58" t="s">
        <v>76</v>
      </c>
      <c r="O48" s="58" t="s">
        <v>76</v>
      </c>
      <c r="P48" s="50"/>
    </row>
    <row r="50" spans="1:5" ht="27.6" customHeight="1">
      <c r="A50" s="61"/>
      <c r="B50" s="62" t="s">
        <v>129</v>
      </c>
      <c r="C50" s="63"/>
      <c r="D50" s="63"/>
      <c r="E50" s="63"/>
    </row>
    <row r="51" spans="1:5" ht="26.85" customHeight="1">
      <c r="A51" s="61"/>
      <c r="B51" s="259" t="s">
        <v>130</v>
      </c>
      <c r="C51" s="259"/>
      <c r="D51" s="64"/>
      <c r="E51" s="65" t="s">
        <v>131</v>
      </c>
    </row>
    <row r="52" spans="1:5" ht="16.350000000000001" customHeight="1">
      <c r="A52" s="61"/>
      <c r="B52" s="258" t="s">
        <v>132</v>
      </c>
      <c r="C52" s="258"/>
      <c r="D52" s="63"/>
      <c r="E52" s="65"/>
    </row>
    <row r="53" spans="1:5" ht="36.6" customHeight="1">
      <c r="A53" s="61"/>
      <c r="B53" s="63" t="s">
        <v>133</v>
      </c>
      <c r="C53" s="63"/>
      <c r="D53" s="64"/>
      <c r="E53" s="65" t="s">
        <v>134</v>
      </c>
    </row>
    <row r="54" spans="1:5" ht="25.35" customHeight="1">
      <c r="A54" s="61"/>
      <c r="B54" s="258" t="s">
        <v>132</v>
      </c>
      <c r="C54" s="258"/>
      <c r="D54" s="66"/>
      <c r="E54" s="65"/>
    </row>
    <row r="55" spans="1:5" ht="60" customHeight="1">
      <c r="A55" s="61"/>
      <c r="B55" s="260" t="s">
        <v>135</v>
      </c>
      <c r="C55" s="260"/>
      <c r="D55" s="64"/>
      <c r="E55" s="63" t="s">
        <v>136</v>
      </c>
    </row>
    <row r="56" spans="1:5" ht="26.85" customHeight="1">
      <c r="A56" s="61"/>
      <c r="B56" s="258" t="s">
        <v>132</v>
      </c>
      <c r="C56" s="258"/>
      <c r="D56" s="63"/>
      <c r="E56" s="63"/>
    </row>
    <row r="57" spans="1:5" ht="49.7" customHeight="1">
      <c r="A57" s="61"/>
      <c r="B57" s="258" t="s">
        <v>137</v>
      </c>
      <c r="C57" s="258"/>
      <c r="D57" s="64"/>
      <c r="E57" s="65" t="s">
        <v>138</v>
      </c>
    </row>
    <row r="58" spans="1:5" ht="22.7" customHeight="1">
      <c r="A58" s="61"/>
      <c r="B58" s="258" t="s">
        <v>132</v>
      </c>
      <c r="C58" s="258"/>
      <c r="D58" s="66"/>
      <c r="E58" s="65"/>
    </row>
    <row r="59" spans="1:5">
      <c r="B59" s="68"/>
      <c r="E59" s="68"/>
    </row>
    <row r="60" spans="1:5">
      <c r="B60" s="68"/>
      <c r="E60" s="68"/>
    </row>
    <row r="61" spans="1:5">
      <c r="B61" s="68"/>
      <c r="E61" s="68"/>
    </row>
    <row r="62" spans="1:5">
      <c r="E62" s="68"/>
    </row>
    <row r="63" spans="1:5">
      <c r="E63" s="68"/>
    </row>
    <row r="64" spans="1:5">
      <c r="E64" s="68"/>
    </row>
  </sheetData>
  <mergeCells count="29">
    <mergeCell ref="K1:O1"/>
    <mergeCell ref="I2:O2"/>
    <mergeCell ref="A7:O7"/>
    <mergeCell ref="A8:O8"/>
    <mergeCell ref="A9:A11"/>
    <mergeCell ref="B9:B11"/>
    <mergeCell ref="C9:C11"/>
    <mergeCell ref="D9:D11"/>
    <mergeCell ref="E9:E11"/>
    <mergeCell ref="F9:F11"/>
    <mergeCell ref="B34:P34"/>
    <mergeCell ref="G9:G11"/>
    <mergeCell ref="H9:K9"/>
    <mergeCell ref="L9:O10"/>
    <mergeCell ref="H10:H11"/>
    <mergeCell ref="I10:K10"/>
    <mergeCell ref="B13:P13"/>
    <mergeCell ref="A14:A16"/>
    <mergeCell ref="B14:B16"/>
    <mergeCell ref="E14:E16"/>
    <mergeCell ref="F14:F16"/>
    <mergeCell ref="G14:G16"/>
    <mergeCell ref="B58:C58"/>
    <mergeCell ref="B51:C51"/>
    <mergeCell ref="B52:C52"/>
    <mergeCell ref="B54:C54"/>
    <mergeCell ref="B55:C55"/>
    <mergeCell ref="B56:C56"/>
    <mergeCell ref="B57:C57"/>
  </mergeCells>
  <pageMargins left="0.70866141732283472" right="0.70866141732283472" top="0.74803149606299213" bottom="0.74803149606299213" header="0.31496062992125984" footer="0.31496062992125984"/>
  <pageSetup paperSize="9" scale="55" fitToHeight="0" orientation="landscape" r:id="rId1"/>
  <rowBreaks count="3" manualBreakCount="3">
    <brk id="23" max="16383" man="1"/>
    <brk id="33" max="16383" man="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Целевые показатели</vt:lpstr>
      <vt:lpstr>Основные мероприятия</vt:lpstr>
      <vt:lpstr>Ресурсное обеспечение</vt:lpstr>
      <vt:lpstr>Субсидия</vt:lpstr>
      <vt:lpstr>Аналитическая</vt:lpstr>
      <vt:lpstr>комп.план</vt:lpstr>
      <vt:lpstr>комп.план!Заголовки_для_печати</vt:lpstr>
      <vt:lpstr>'Основные мероприятия'!Заголовки_для_печати</vt:lpstr>
      <vt:lpstr>'Ресурсное обеспечение'!Заголовки_для_печати</vt:lpstr>
      <vt:lpstr>'Целевые показатели'!Заголовки_для_печати</vt:lpstr>
      <vt:lpstr>'Основные мероприятия'!Область_печати</vt:lpstr>
      <vt:lpstr>'Ресурсное обеспечение'!Область_печати</vt:lpstr>
      <vt:lpstr>'Целевые показатели'!Область_печати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Третьякова Ирина Васильевна</dc:creator>
  <cp:lastModifiedBy>Сарымсакова Наталья Николаевна</cp:lastModifiedBy>
  <cp:lastPrinted>2023-03-09T09:05:45Z</cp:lastPrinted>
  <dcterms:created xsi:type="dcterms:W3CDTF">2013-12-11T05:43:24Z</dcterms:created>
  <dcterms:modified xsi:type="dcterms:W3CDTF">2023-04-04T12:33:31Z</dcterms:modified>
</cp:coreProperties>
</file>