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85" firstSheet="6" activeTab="9"/>
  </bookViews>
  <sheets>
    <sheet name="1 Экономика" sheetId="8" r:id="rId1"/>
    <sheet name="2. Жильё" sheetId="9" r:id="rId2"/>
    <sheet name="3. Транспорт" sheetId="10" r:id="rId3"/>
    <sheet name="4. Сёла" sheetId="11" r:id="rId4"/>
    <sheet name="5. Образование" sheetId="19" r:id="rId5"/>
    <sheet name="6. Культура" sheetId="12" r:id="rId6"/>
    <sheet name="7. Физкультура" sheetId="13" r:id="rId7"/>
    <sheet name="8. Соц.защита" sheetId="18" r:id="rId8"/>
    <sheet name="9. Мунуправление" sheetId="14" r:id="rId9"/>
    <sheet name="10. ОБЖ" sheetId="20" r:id="rId10"/>
    <sheet name="11. Комфортная среда" sheetId="15" r:id="rId11"/>
    <sheet name="12. Правонарушения" sheetId="16" r:id="rId12"/>
    <sheet name="14. Энергосбережение" sheetId="17" r:id="rId13"/>
  </sheets>
  <externalReferences>
    <externalReference r:id="rId14"/>
    <externalReference r:id="rId15"/>
  </externalReferences>
  <definedNames>
    <definedName name="_xlnm._FilterDatabase" localSheetId="1" hidden="1">'2. Жильё'!$D$1:$D$301</definedName>
    <definedName name="_xlnm._FilterDatabase" localSheetId="4" hidden="1">'5. Образование'!$A$7:$U$306</definedName>
    <definedName name="_xlnm.Print_Titles" localSheetId="0">'1 Экономика'!$9:$12</definedName>
    <definedName name="_xlnm.Print_Titles" localSheetId="10">'11. Комфортная среда'!$5:$8</definedName>
    <definedName name="_xlnm.Print_Titles" localSheetId="11">'12. Правонарушения'!$9:$10</definedName>
    <definedName name="_xlnm.Print_Titles" localSheetId="12">'14. Энергосбережение'!$9:$12</definedName>
    <definedName name="_xlnm.Print_Titles" localSheetId="1">'2. Жильё'!$4:$7</definedName>
    <definedName name="_xlnm.Print_Titles" localSheetId="2">'3. Транспорт'!$8:$10</definedName>
    <definedName name="_xlnm.Print_Titles" localSheetId="4">'5. Образование'!$5:$7</definedName>
    <definedName name="_xlnm.Print_Titles" localSheetId="6">'7. Физкультура'!$4:$5</definedName>
    <definedName name="_xlnm.Print_Titles" localSheetId="7">'8. Соц.защита'!$4:$7</definedName>
    <definedName name="_xlnm.Print_Titles" localSheetId="8">'9. Мунуправление'!$8:$11</definedName>
    <definedName name="НВ" localSheetId="12">#REF!</definedName>
    <definedName name="НВ" localSheetId="4">#REF!</definedName>
    <definedName name="НВ">#REF!</definedName>
    <definedName name="_xlnm.Print_Area" localSheetId="0">'1 Экономика'!$A$3:$J$83</definedName>
    <definedName name="_xlnm.Print_Area" localSheetId="10">'11. Комфортная среда'!$A$1:$L$44</definedName>
    <definedName name="_xlnm.Print_Area" localSheetId="11">'12. Правонарушения'!$A$1:$J$60</definedName>
    <definedName name="_xlnm.Print_Area" localSheetId="12">'14. Энергосбережение'!$A$1:$K$71</definedName>
    <definedName name="_xlnm.Print_Area" localSheetId="1">'2. Жильё'!$A$1:$J$273</definedName>
    <definedName name="_xlnm.Print_Area" localSheetId="2">'3. Транспорт'!$A$1:$J$63</definedName>
    <definedName name="_xlnm.Print_Area" localSheetId="4">'5. Образование'!$A$1:$J$316</definedName>
    <definedName name="_xlnm.Print_Area" localSheetId="5">'6. Культура'!$A$1:$J$111</definedName>
    <definedName name="_xlnm.Print_Area" localSheetId="6">'7. Физкультура'!$A$1:$J$53</definedName>
    <definedName name="_xlnm.Print_Area" localSheetId="8">'9. Мунуправление'!$A$1:$J$150</definedName>
    <definedName name="округлить" localSheetId="0">#REF!</definedName>
    <definedName name="округлить" localSheetId="10">#REF!</definedName>
    <definedName name="округлить" localSheetId="12">#REF!</definedName>
    <definedName name="округлить" localSheetId="1">#REF!</definedName>
    <definedName name="округлить" localSheetId="4">#REF!</definedName>
    <definedName name="округлить" localSheetId="8">#REF!</definedName>
    <definedName name="округлить">#REF!</definedName>
  </definedNames>
  <calcPr calcId="152511"/>
</workbook>
</file>

<file path=xl/calcChain.xml><?xml version="1.0" encoding="utf-8"?>
<calcChain xmlns="http://schemas.openxmlformats.org/spreadsheetml/2006/main">
  <c r="I129" i="20" l="1"/>
  <c r="H129" i="20"/>
  <c r="I119" i="20"/>
  <c r="H119" i="20"/>
  <c r="I107" i="20"/>
  <c r="I109" i="20" s="1"/>
  <c r="I13" i="20"/>
  <c r="H13" i="20"/>
  <c r="H7" i="20"/>
  <c r="I5" i="20"/>
  <c r="I7" i="20" s="1"/>
  <c r="I290" i="19" l="1"/>
  <c r="H290" i="19"/>
  <c r="I284" i="19"/>
  <c r="H284" i="19"/>
  <c r="I278" i="19"/>
  <c r="H278" i="19"/>
  <c r="L275" i="19"/>
  <c r="H275" i="19"/>
  <c r="K275" i="19" s="1"/>
  <c r="M275" i="19" s="1"/>
  <c r="I272" i="19"/>
  <c r="H272" i="19"/>
  <c r="I265" i="19"/>
  <c r="H265" i="19"/>
  <c r="L263" i="19"/>
  <c r="H263" i="19"/>
  <c r="K263" i="19" s="1"/>
  <c r="M263" i="19" s="1"/>
  <c r="I260" i="19"/>
  <c r="H260" i="19"/>
  <c r="I259" i="19"/>
  <c r="H259" i="19"/>
  <c r="I258" i="19"/>
  <c r="H258" i="19"/>
  <c r="I257" i="19"/>
  <c r="H257" i="19"/>
  <c r="I256" i="19"/>
  <c r="I255" i="19" s="1"/>
  <c r="H256" i="19"/>
  <c r="H255" i="19" s="1"/>
  <c r="I248" i="19"/>
  <c r="H248" i="19"/>
  <c r="H243" i="19"/>
  <c r="H242" i="19"/>
  <c r="I240" i="19"/>
  <c r="H240" i="19"/>
  <c r="I236" i="19"/>
  <c r="H236" i="19"/>
  <c r="I235" i="19"/>
  <c r="H235" i="19"/>
  <c r="I230" i="19"/>
  <c r="H230" i="19"/>
  <c r="M228" i="19"/>
  <c r="L228" i="19"/>
  <c r="K228" i="19"/>
  <c r="I225" i="19"/>
  <c r="H225" i="19"/>
  <c r="I224" i="19"/>
  <c r="H224" i="19"/>
  <c r="I223" i="19"/>
  <c r="H223" i="19"/>
  <c r="I222" i="19"/>
  <c r="H222" i="19"/>
  <c r="I221" i="19"/>
  <c r="H221" i="19"/>
  <c r="H220" i="19" s="1"/>
  <c r="I220" i="19"/>
  <c r="I214" i="19"/>
  <c r="H214" i="19"/>
  <c r="I208" i="19"/>
  <c r="H208" i="19"/>
  <c r="I202" i="19"/>
  <c r="H202" i="19"/>
  <c r="I196" i="19"/>
  <c r="H196" i="19"/>
  <c r="L194" i="19"/>
  <c r="M194" i="19" s="1"/>
  <c r="K194" i="19"/>
  <c r="I191" i="19"/>
  <c r="H191" i="19"/>
  <c r="I190" i="19"/>
  <c r="I300" i="19" s="1"/>
  <c r="H190" i="19"/>
  <c r="H300" i="19" s="1"/>
  <c r="I189" i="19"/>
  <c r="I299" i="19" s="1"/>
  <c r="H189" i="19"/>
  <c r="H299" i="19" s="1"/>
  <c r="I188" i="19"/>
  <c r="I298" i="19" s="1"/>
  <c r="H188" i="19"/>
  <c r="H298" i="19" s="1"/>
  <c r="I187" i="19"/>
  <c r="I297" i="19" s="1"/>
  <c r="H187" i="19"/>
  <c r="H297" i="19" s="1"/>
  <c r="H296" i="19" s="1"/>
  <c r="H186" i="19"/>
  <c r="I174" i="19"/>
  <c r="H174" i="19"/>
  <c r="I168" i="19"/>
  <c r="H168" i="19"/>
  <c r="I163" i="19"/>
  <c r="H163" i="19"/>
  <c r="I158" i="19"/>
  <c r="H158" i="19"/>
  <c r="I157" i="19"/>
  <c r="H157" i="19"/>
  <c r="I156" i="19"/>
  <c r="H156" i="19"/>
  <c r="I155" i="19"/>
  <c r="I153" i="19" s="1"/>
  <c r="H155" i="19"/>
  <c r="I154" i="19"/>
  <c r="H154" i="19"/>
  <c r="H153" i="19"/>
  <c r="I147" i="19"/>
  <c r="H147" i="19"/>
  <c r="I142" i="19"/>
  <c r="H142" i="19"/>
  <c r="I137" i="19"/>
  <c r="H137" i="19"/>
  <c r="I132" i="19"/>
  <c r="H132" i="19"/>
  <c r="I131" i="19"/>
  <c r="I184" i="19" s="1"/>
  <c r="H131" i="19"/>
  <c r="H184" i="19" s="1"/>
  <c r="I130" i="19"/>
  <c r="I183" i="19" s="1"/>
  <c r="H130" i="19"/>
  <c r="H183" i="19" s="1"/>
  <c r="I129" i="19"/>
  <c r="I182" i="19" s="1"/>
  <c r="H129" i="19"/>
  <c r="H182" i="19" s="1"/>
  <c r="I128" i="19"/>
  <c r="I127" i="19" s="1"/>
  <c r="H128" i="19"/>
  <c r="H181" i="19" s="1"/>
  <c r="H127" i="19"/>
  <c r="I115" i="19"/>
  <c r="H115" i="19"/>
  <c r="I109" i="19"/>
  <c r="H109" i="19"/>
  <c r="I104" i="19"/>
  <c r="H104" i="19"/>
  <c r="I103" i="19"/>
  <c r="I125" i="19" s="1"/>
  <c r="H103" i="19"/>
  <c r="H125" i="19" s="1"/>
  <c r="I102" i="19"/>
  <c r="I124" i="19" s="1"/>
  <c r="H102" i="19"/>
  <c r="H124" i="19" s="1"/>
  <c r="I101" i="19"/>
  <c r="I123" i="19" s="1"/>
  <c r="H101" i="19"/>
  <c r="H123" i="19" s="1"/>
  <c r="I100" i="19"/>
  <c r="I122" i="19" s="1"/>
  <c r="H100" i="19"/>
  <c r="H99" i="19" s="1"/>
  <c r="I99" i="19"/>
  <c r="I96" i="19"/>
  <c r="I95" i="19"/>
  <c r="H95" i="19"/>
  <c r="H303" i="19" s="1"/>
  <c r="I94" i="19"/>
  <c r="H94" i="19"/>
  <c r="I87" i="19"/>
  <c r="H87" i="19"/>
  <c r="H84" i="19"/>
  <c r="I81" i="19"/>
  <c r="H81" i="19"/>
  <c r="I75" i="19"/>
  <c r="H75" i="19"/>
  <c r="I67" i="19"/>
  <c r="H67" i="19"/>
  <c r="I61" i="19"/>
  <c r="H61" i="19"/>
  <c r="I56" i="19"/>
  <c r="H56" i="19"/>
  <c r="I55" i="19"/>
  <c r="I97" i="19" s="1"/>
  <c r="I305" i="19" s="1"/>
  <c r="H55" i="19"/>
  <c r="H97" i="19" s="1"/>
  <c r="H305" i="19" s="1"/>
  <c r="I54" i="19"/>
  <c r="I51" i="19" s="1"/>
  <c r="H54" i="19"/>
  <c r="H96" i="19" s="1"/>
  <c r="I45" i="19"/>
  <c r="H45" i="19"/>
  <c r="I39" i="19"/>
  <c r="H39" i="19"/>
  <c r="I33" i="19"/>
  <c r="H33" i="19"/>
  <c r="I27" i="19"/>
  <c r="H27" i="19"/>
  <c r="I21" i="19"/>
  <c r="H21" i="19"/>
  <c r="I15" i="19"/>
  <c r="H15" i="19"/>
  <c r="I9" i="19"/>
  <c r="H9" i="19"/>
  <c r="I93" i="19" l="1"/>
  <c r="H180" i="19"/>
  <c r="H93" i="19"/>
  <c r="H304" i="19"/>
  <c r="I303" i="19"/>
  <c r="I121" i="19"/>
  <c r="I304" i="19"/>
  <c r="I296" i="19"/>
  <c r="I186" i="19"/>
  <c r="H122" i="19"/>
  <c r="I181" i="19"/>
  <c r="I180" i="19" s="1"/>
  <c r="H51" i="19"/>
  <c r="J81" i="18"/>
  <c r="I81" i="18"/>
  <c r="H75" i="18"/>
  <c r="J66" i="18"/>
  <c r="I66" i="18"/>
  <c r="J65" i="18"/>
  <c r="J70" i="18" s="1"/>
  <c r="I65" i="18"/>
  <c r="I70" i="18" s="1"/>
  <c r="H55" i="18"/>
  <c r="J34" i="18"/>
  <c r="I34" i="18"/>
  <c r="J25" i="18"/>
  <c r="I25" i="18"/>
  <c r="J16" i="18"/>
  <c r="I16" i="18"/>
  <c r="J9" i="18"/>
  <c r="J48" i="18" s="1"/>
  <c r="J82" i="18" s="1"/>
  <c r="I9" i="18"/>
  <c r="I48" i="18" s="1"/>
  <c r="I82" i="18" s="1"/>
  <c r="I302" i="19" l="1"/>
  <c r="I301" i="19" s="1"/>
  <c r="H121" i="19"/>
  <c r="H302" i="19"/>
  <c r="H301" i="19" s="1"/>
  <c r="I37" i="17"/>
  <c r="H37" i="17"/>
  <c r="S31" i="17"/>
  <c r="P31" i="17"/>
  <c r="I31" i="17"/>
  <c r="H31" i="17"/>
  <c r="I23" i="17"/>
  <c r="H23" i="17"/>
  <c r="P21" i="17"/>
  <c r="P19" i="17"/>
  <c r="S18" i="17"/>
  <c r="P18" i="17"/>
  <c r="I18" i="17"/>
  <c r="H18" i="17"/>
  <c r="I13" i="17"/>
  <c r="H13" i="17"/>
  <c r="H49" i="17" s="1"/>
  <c r="K301" i="19" l="1"/>
  <c r="H30" i="16"/>
  <c r="H28" i="16"/>
  <c r="H13" i="16"/>
  <c r="I29" i="15"/>
  <c r="I19" i="15" s="1"/>
  <c r="H29" i="15"/>
  <c r="I23" i="15"/>
  <c r="H23" i="15"/>
  <c r="I22" i="15"/>
  <c r="H22" i="15"/>
  <c r="I21" i="15"/>
  <c r="H21" i="15"/>
  <c r="I20" i="15"/>
  <c r="H20" i="15"/>
  <c r="H19" i="15" s="1"/>
  <c r="I5" i="15"/>
  <c r="H5" i="15"/>
  <c r="G5" i="15"/>
  <c r="F5" i="15"/>
  <c r="E5" i="15"/>
  <c r="C4" i="15"/>
  <c r="B4" i="15"/>
  <c r="A4" i="15"/>
  <c r="I138" i="14" l="1"/>
  <c r="H138" i="14"/>
  <c r="I132" i="14"/>
  <c r="H132" i="14"/>
  <c r="I129" i="14"/>
  <c r="H129" i="14"/>
  <c r="I105" i="14"/>
  <c r="I136" i="14" s="1"/>
  <c r="H105" i="14"/>
  <c r="H136" i="14" s="1"/>
  <c r="I104" i="14"/>
  <c r="I135" i="14" s="1"/>
  <c r="H104" i="14"/>
  <c r="H135" i="14" s="1"/>
  <c r="I76" i="14"/>
  <c r="I106" i="14" s="1"/>
  <c r="I103" i="14" s="1"/>
  <c r="H76" i="14"/>
  <c r="H106" i="14" s="1"/>
  <c r="H103" i="14" s="1"/>
  <c r="I71" i="14"/>
  <c r="I68" i="14" s="1"/>
  <c r="H71" i="14"/>
  <c r="H68" i="14" s="1"/>
  <c r="I57" i="14"/>
  <c r="H57" i="14"/>
  <c r="I54" i="14"/>
  <c r="H54" i="14"/>
  <c r="I8" i="14"/>
  <c r="H8" i="14"/>
  <c r="G8" i="14"/>
  <c r="F8" i="14"/>
  <c r="E8" i="14"/>
  <c r="C7" i="14"/>
  <c r="B7" i="14"/>
  <c r="A7" i="14"/>
  <c r="I137" i="14" l="1"/>
  <c r="H134" i="14"/>
  <c r="I134" i="14"/>
  <c r="H137" i="14"/>
  <c r="B62" i="13" l="1"/>
  <c r="B61" i="13"/>
  <c r="H46" i="13"/>
  <c r="I40" i="13"/>
  <c r="H40" i="13"/>
  <c r="I39" i="13"/>
  <c r="I46" i="13" s="1"/>
  <c r="I38" i="13"/>
  <c r="I37" i="13"/>
  <c r="H37" i="13"/>
  <c r="I30" i="13"/>
  <c r="H30" i="13"/>
  <c r="H45" i="13" s="1"/>
  <c r="H44" i="13" s="1"/>
  <c r="I25" i="13"/>
  <c r="I45" i="13" s="1"/>
  <c r="I44" i="13" s="1"/>
  <c r="H25" i="13"/>
  <c r="I16" i="13"/>
  <c r="H16" i="13"/>
  <c r="I15" i="13"/>
  <c r="H15" i="13"/>
  <c r="I11" i="13"/>
  <c r="H11" i="13"/>
  <c r="I7" i="13"/>
  <c r="H7" i="13"/>
  <c r="B63" i="13" l="1"/>
  <c r="B64" i="13"/>
  <c r="B65" i="13" s="1"/>
  <c r="B66" i="13" s="1"/>
  <c r="L104" i="12" l="1"/>
  <c r="I102" i="12"/>
  <c r="H102" i="12"/>
  <c r="I101" i="12"/>
  <c r="H101" i="12"/>
  <c r="I100" i="12"/>
  <c r="I99" i="12" s="1"/>
  <c r="H100" i="12"/>
  <c r="M99" i="12"/>
  <c r="H99" i="12"/>
  <c r="M98" i="12"/>
  <c r="M97" i="12"/>
  <c r="M96" i="12"/>
  <c r="I93" i="12"/>
  <c r="H93" i="12"/>
  <c r="I89" i="12"/>
  <c r="H89" i="12"/>
  <c r="I85" i="12"/>
  <c r="H85" i="12"/>
  <c r="I79" i="12"/>
  <c r="H79" i="12"/>
  <c r="I75" i="12"/>
  <c r="H75" i="12"/>
  <c r="I68" i="12"/>
  <c r="H68" i="12"/>
  <c r="I64" i="12"/>
  <c r="H64" i="12"/>
  <c r="I59" i="12"/>
  <c r="H59" i="12"/>
  <c r="I55" i="12"/>
  <c r="H55" i="12"/>
  <c r="I51" i="12"/>
  <c r="H51" i="12"/>
  <c r="I42" i="12"/>
  <c r="H42" i="12"/>
  <c r="I35" i="12"/>
  <c r="H35" i="12"/>
  <c r="I28" i="12"/>
  <c r="H28" i="12"/>
  <c r="I22" i="12"/>
  <c r="H22" i="12"/>
  <c r="I18" i="12"/>
  <c r="H18" i="12"/>
  <c r="I13" i="12"/>
  <c r="H13" i="12"/>
  <c r="I25" i="11" l="1"/>
  <c r="H25" i="11"/>
  <c r="I37" i="10"/>
  <c r="H37" i="10"/>
  <c r="I36" i="10"/>
  <c r="I35" i="10" s="1"/>
  <c r="I54" i="10" s="1"/>
  <c r="H36" i="10"/>
  <c r="H35" i="10"/>
  <c r="H54" i="10" s="1"/>
  <c r="I22" i="10"/>
  <c r="H22" i="10"/>
  <c r="H20" i="10" s="1"/>
  <c r="I21" i="10"/>
  <c r="I20" i="10" s="1"/>
  <c r="H21" i="10"/>
  <c r="I16" i="10"/>
  <c r="I33" i="10" s="1"/>
  <c r="H16" i="10"/>
  <c r="I12" i="10"/>
  <c r="H12" i="10"/>
  <c r="H33" i="10" s="1"/>
  <c r="H55" i="10" s="1"/>
  <c r="I262" i="9" l="1"/>
  <c r="I247" i="9"/>
  <c r="I260" i="9" s="1"/>
  <c r="I257" i="9" s="1"/>
  <c r="H247" i="9"/>
  <c r="I243" i="9"/>
  <c r="H243" i="9"/>
  <c r="H260" i="9" s="1"/>
  <c r="H257" i="9" s="1"/>
  <c r="I219" i="9"/>
  <c r="I240" i="9" s="1"/>
  <c r="I237" i="9" s="1"/>
  <c r="H219" i="9"/>
  <c r="I205" i="9"/>
  <c r="H205" i="9"/>
  <c r="H240" i="9" s="1"/>
  <c r="H237" i="9" s="1"/>
  <c r="I203" i="9"/>
  <c r="I265" i="9" s="1"/>
  <c r="I201" i="9"/>
  <c r="I263" i="9" s="1"/>
  <c r="I200" i="9"/>
  <c r="H200" i="9"/>
  <c r="H193" i="9"/>
  <c r="I185" i="9"/>
  <c r="H185" i="9"/>
  <c r="H203" i="9" s="1"/>
  <c r="H265" i="9" s="1"/>
  <c r="I184" i="9"/>
  <c r="H184" i="9"/>
  <c r="I183" i="9"/>
  <c r="I182" i="9" s="1"/>
  <c r="H183" i="9"/>
  <c r="H201" i="9" s="1"/>
  <c r="H263" i="9" s="1"/>
  <c r="I169" i="9"/>
  <c r="H169" i="9"/>
  <c r="I163" i="9"/>
  <c r="H163" i="9"/>
  <c r="I149" i="9"/>
  <c r="H149" i="9"/>
  <c r="I128" i="9"/>
  <c r="H128" i="9"/>
  <c r="I118" i="9"/>
  <c r="I115" i="9" s="1"/>
  <c r="H118" i="9"/>
  <c r="H115" i="9" s="1"/>
  <c r="H97" i="9"/>
  <c r="H93" i="9" s="1"/>
  <c r="H29" i="9" s="1"/>
  <c r="H202" i="9" s="1"/>
  <c r="H264" i="9" s="1"/>
  <c r="I93" i="9"/>
  <c r="I75" i="9"/>
  <c r="H75" i="9"/>
  <c r="I54" i="9"/>
  <c r="I29" i="9" s="1"/>
  <c r="I202" i="9" s="1"/>
  <c r="H54" i="9"/>
  <c r="I51" i="9"/>
  <c r="I42" i="9"/>
  <c r="H42" i="9"/>
  <c r="I30" i="9"/>
  <c r="H30" i="9"/>
  <c r="I26" i="9"/>
  <c r="H26" i="9"/>
  <c r="I25" i="9"/>
  <c r="I24" i="9" s="1"/>
  <c r="H25" i="9"/>
  <c r="H262" i="9" s="1"/>
  <c r="I19" i="9"/>
  <c r="H19" i="9"/>
  <c r="I264" i="9" l="1"/>
  <c r="I199" i="9"/>
  <c r="H261" i="9"/>
  <c r="H199" i="9"/>
  <c r="I261" i="9"/>
  <c r="H24" i="9"/>
  <c r="H182" i="9"/>
  <c r="O59" i="8" l="1"/>
  <c r="O53" i="8"/>
  <c r="O46" i="8"/>
  <c r="O29" i="8"/>
</calcChain>
</file>

<file path=xl/comments1.xml><?xml version="1.0" encoding="utf-8"?>
<comments xmlns="http://schemas.openxmlformats.org/spreadsheetml/2006/main">
  <authors>
    <author>Автор</author>
  </authors>
  <commentList>
    <comment ref="J28" authorId="0" shapeId="0">
      <text/>
    </comment>
  </commentList>
</comments>
</file>

<file path=xl/sharedStrings.xml><?xml version="1.0" encoding="utf-8"?>
<sst xmlns="http://schemas.openxmlformats.org/spreadsheetml/2006/main" count="6321" uniqueCount="1755">
  <si>
    <t>№</t>
  </si>
  <si>
    <t>Ответственное структурное подразделение ОМСУ</t>
  </si>
  <si>
    <t>Ожидаемый непосредственный результат реализации основного мероприятия, ВЦП, мероприятия</t>
  </si>
  <si>
    <t>Срок начала реализации</t>
  </si>
  <si>
    <t>Срок окончания реализации (дата контрольного события)</t>
  </si>
  <si>
    <t>Объем ресурсного обеспечения на очередной финансовый год, тыс. руб.</t>
  </si>
  <si>
    <t>График реализации на очередной финансовый год, квартал</t>
  </si>
  <si>
    <t>Всего:</t>
  </si>
  <si>
    <t>в том числе за счет средств:</t>
  </si>
  <si>
    <t>Федерального бюджета</t>
  </si>
  <si>
    <t>Республиканского бюджета</t>
  </si>
  <si>
    <t>Местного бюджета</t>
  </si>
  <si>
    <t>X</t>
  </si>
  <si>
    <t>Х</t>
  </si>
  <si>
    <t>2.</t>
  </si>
  <si>
    <t>7.</t>
  </si>
  <si>
    <t>Управление жилищно-коммунального хозяйства администрации муниципального образования городского округа "Усинск"</t>
  </si>
  <si>
    <t>31.04.2020</t>
  </si>
  <si>
    <t>31.09.2020</t>
  </si>
  <si>
    <t>Рациональное использование энергетических ресурсов</t>
  </si>
  <si>
    <t>V</t>
  </si>
  <si>
    <t xml:space="preserve">Мониторинг по реализации муниципальной программы </t>
  </si>
  <si>
    <t>Наименование муниципальной программы,  основного мероприятия, мероприятия, контрольного события муниципальное программы (подпрограммы муниципальной программы)</t>
  </si>
  <si>
    <t>Проблемы, возникшие в ходе реализации мероприятия</t>
  </si>
  <si>
    <t>На данное мероприятие  в 2021 году бюджетные средства не предусмотрены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</si>
  <si>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</si>
  <si>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Основное мероприятие 7 Организация функционирования системы автоматизированного 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сбора, анализа и передачи в адрес ресурсоснабжающих организаций соответствующих данных</t>
  </si>
  <si>
    <t>Контрольное событие: Осуществлены мероприятия по организации функционирования системы автоматизированного  учета потребления органами местного самоуправления и муниципальными учреждениями энергетических ресурсов</t>
  </si>
  <si>
    <t>Голенастов В.А.-руководитель Управления жилищно-коммунального хозяйства администрации муниципального образования городского округа "Усинск"</t>
  </si>
  <si>
    <t>Ответственный исполнитель</t>
  </si>
  <si>
    <t>Статус мероприятия,контрольного события</t>
  </si>
  <si>
    <t>Дата наступления и содержания мероприятия, контрольного события в отчетном периоде</t>
  </si>
  <si>
    <t>План</t>
  </si>
  <si>
    <t>Факт</t>
  </si>
  <si>
    <t>Расходы на реализацию  основного мероприятия, мероприятия программы, тыс.руб.</t>
  </si>
  <si>
    <t>Кассовое исполнение на отчетную дату</t>
  </si>
  <si>
    <t xml:space="preserve"> Источник финансирования</t>
  </si>
  <si>
    <t>План на отчетную дату</t>
  </si>
  <si>
    <t>1.</t>
  </si>
  <si>
    <t>Подпрограмма 1 "Стратегическое планирование"</t>
  </si>
  <si>
    <t>Основное мероприятие 1.1. Обеспечение функционирования комплексной системы стратегического планирования</t>
  </si>
  <si>
    <t xml:space="preserve">Всего:         
в том числе:   
</t>
  </si>
  <si>
    <t xml:space="preserve">Федеральный   
бюджет         
</t>
  </si>
  <si>
    <t>Республиканский
бюджет                                  Республики Коми</t>
  </si>
  <si>
    <t>Местный бюджет</t>
  </si>
  <si>
    <t>Внебюджетные источники</t>
  </si>
  <si>
    <r>
      <t xml:space="preserve">Контрольное событие № 5 </t>
    </r>
    <r>
      <rPr>
        <sz val="16"/>
        <color theme="1"/>
        <rFont val="Times New Roman"/>
        <family val="1"/>
        <charset val="204"/>
      </rPr>
      <t>Формирование</t>
    </r>
    <r>
      <rPr>
        <i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сводного годового доклада о ходе реализации и оценке эффективности реализации муниципальных программ</t>
    </r>
  </si>
  <si>
    <r>
      <t xml:space="preserve">Контрольное событие № 6 </t>
    </r>
    <r>
      <rPr>
        <sz val="16"/>
        <color theme="1"/>
        <rFont val="Times New Roman"/>
        <family val="1"/>
        <charset val="204"/>
      </rPr>
      <t xml:space="preserve">Мониторинг реализации муниципальных программ </t>
    </r>
  </si>
  <si>
    <t>Основное мероприятие 1.2. Создание благоприятных условий для повышения инвестиционной активности</t>
  </si>
  <si>
    <t xml:space="preserve">Основное мероприятие 1.3. Создание благоприятных условий для развития конкуренции </t>
  </si>
  <si>
    <t>Подпрограмма 2 "Развитие и поддержка малого и среднего предпринимательства"</t>
  </si>
  <si>
    <t>Основное мероприятие 2.3. Оказание имущественной поддержки субъектов малого и среднего предпринимательства</t>
  </si>
  <si>
    <t>Основное мероприятие 2.4. Оказание информационно-консультационной поддержки субъектов малого и среднего предпринимательства</t>
  </si>
  <si>
    <t>Основное мероприятие 2.5. Содействие субъектам малого и среднего предпринимательства в области повышения профессионального уровня</t>
  </si>
  <si>
    <t>3.</t>
  </si>
  <si>
    <t>4.</t>
  </si>
  <si>
    <t>5.</t>
  </si>
  <si>
    <t>6.</t>
  </si>
  <si>
    <t>Исп. Сафанеева А.Ю.</t>
  </si>
  <si>
    <t>тел.28891</t>
  </si>
  <si>
    <t>Кравчун Л.В., Руководитель управления экономического развития, прогнозирования и инвестиционной политики администрации муниципального округа "Усинск"</t>
  </si>
  <si>
    <t>выполняется</t>
  </si>
  <si>
    <r>
      <t xml:space="preserve">Контрольное событие № 1 </t>
    </r>
    <r>
      <rPr>
        <sz val="16"/>
        <color theme="1"/>
        <rFont val="Times New Roman"/>
        <family val="1"/>
        <charset val="204"/>
      </rPr>
      <t>Разработка прогноза социально-экономического развития муниципального округа "Усинск" на 2025 год и на период до 2026 года</t>
    </r>
  </si>
  <si>
    <r>
      <t xml:space="preserve">Контрольное событие № 2 </t>
    </r>
    <r>
      <rPr>
        <sz val="16"/>
        <color theme="1"/>
        <rFont val="Times New Roman"/>
        <family val="1"/>
        <charset val="204"/>
      </rPr>
      <t xml:space="preserve">Формирование доклада о социально-экономическом положении муниципального округа "Усинск" по итогам 2023 года </t>
    </r>
  </si>
  <si>
    <t>срок не наступил</t>
  </si>
  <si>
    <r>
      <t xml:space="preserve">Контрольное событие № 7 </t>
    </r>
    <r>
      <rPr>
        <sz val="16"/>
        <color theme="1"/>
        <rFont val="Times New Roman"/>
        <family val="1"/>
        <charset val="204"/>
      </rPr>
      <t>Формирование информации об инвестиционных проектах, реализуемых и планируемых к реализации на территории муниципального округа "Усинск"</t>
    </r>
  </si>
  <si>
    <r>
      <t>Контрольное событие № 8</t>
    </r>
    <r>
      <rPr>
        <sz val="16"/>
        <color theme="1"/>
        <rFont val="Times New Roman"/>
        <family val="1"/>
        <charset val="204"/>
      </rPr>
      <t xml:space="preserve"> Разработка и утверждение Перечня инвестиционных проектов, предлагаемых к финансированию за счет бюджетных средств, в 2025 и плановом периоде 2026 и 2027 годах</t>
    </r>
  </si>
  <si>
    <r>
      <t xml:space="preserve">Контрольное событие № 9 </t>
    </r>
    <r>
      <rPr>
        <sz val="16"/>
        <rFont val="Times New Roman"/>
        <family val="1"/>
        <charset val="204"/>
      </rPr>
      <t>Актуализация инвестиционного паспорта муниципального округа "Усинск"</t>
    </r>
  </si>
  <si>
    <r>
      <t>Контрольное событие № 10</t>
    </r>
    <r>
      <rPr>
        <sz val="16"/>
        <color theme="1"/>
        <rFont val="Times New Roman"/>
        <family val="1"/>
        <charset val="204"/>
      </rPr>
      <t xml:space="preserve"> Ежеквартальная подготовка информации о ходе реализации плана мероприятий ("Дорожной карты") по содействию развитию конкуренции в Республике Коми </t>
    </r>
  </si>
  <si>
    <t>Кравчун Л.В., Руководитель управления экономического развития, прогнозирования и инвестиционной политики администрации муниципального округа"Усинск"
Республики Коми</t>
  </si>
  <si>
    <t>Кравчун Л.В., Руководитель управления экономического развития, прогнозирования и инвестиционной политики администрации муниципального 
округа"Усинск"
Республики Коми</t>
  </si>
  <si>
    <t>Сулейманова Н.А., Председатель Комитета по управлению муниципальным имуществом администрации муниципального 
округа"Усинск"
Республики Коми</t>
  </si>
  <si>
    <t>Доклад о социально-экономическом положении муниципального округа "Усинск" Республики Коми по итогам 2023 года подготовлен и размещен на официальном сайте администрации муниципального округа"Усинск"
Республики Коми: https://usinsk.gosuslugi.ru/deyatelnost/napravleniya-deyatelnosti/ekonomika-i-predprinimatelstvo/sotsialno-ekonomicheskoe-razvitie/itogi-sotsialno-ekonomicheskogo-razvitiya/dokumenty-omsu_3440.html</t>
  </si>
  <si>
    <t>Подготовлен сводный годовой доклад о ходе реализации и оценке эффективности реализации муниципальных программ за 2023 год и размещен на официальном сайте администрации муниципального округа"Усинск"
Республики Коми:  https://usinsk.gosuslugi.ru/deyatelnost/napravleniya-deyatelnosti/ekonomika-i-predprinimatelstvo/sotsialno-ekonomicheskoe-razvitie/munitsipalnye-programmy/</t>
  </si>
  <si>
    <t>выполнено в срок</t>
  </si>
  <si>
    <t>выполнено раньше срока</t>
  </si>
  <si>
    <t xml:space="preserve">В соответствии с постановлением администрации МОГО от 8 сентября 2021 года № 1500 квартальный мониторинг реализации муниципальных программ проводится до 20 числа следующего за отчетным кварталом.
</t>
  </si>
  <si>
    <t>В соответствии с Постановлением администрации муниципального округа «Усинск» Республики Коми от 29 марта 2024 № 582  Перечень инвестиционных проектов, предлагаемых к финансированию за счет бюджетных средств, в 2025 и плановом периоде 2026 и 2027 годах утверждается в конце года.</t>
  </si>
  <si>
    <t>Перечень муниципального имущества, в целях предоставления его во владение и (или) в пользование субъектам малого и среднего предпринимательстваведется и размещается на официальном сайте администрации муниципального округа"Усинск"
Республики Коми на постоянной основе</t>
  </si>
  <si>
    <t xml:space="preserve">В соответствии с Решением Совета от 20 июня 2019 года №324 Отчет Главы МО ГО - руководителя администрации МО ГО "Усинск" о результатах своей деятельности и деятельности администрации муниципального округа "Усинск" Республики Коми  заслушивается не позднее 30 июня текущего года. В 2024 году отчет был заслушан 6 июня 2024 года.
</t>
  </si>
  <si>
    <t>Мониторинг хода реализации Стратегии социально-экономического развития МО ГО "Усинск" до 2035 года за 2023 год  размещен в ГАС "Управление" и на официальном сайте адинистрации округа "Усинск"</t>
  </si>
  <si>
    <t>В честь Дня  работников  бытового  обслуживания  населения  и  жилищно-коммунального хозяйства мероприятия не проводились, в честь Дня Российского предпринимательства была организована торжественная церемония награждения предпринимателей муниципалитета.</t>
  </si>
  <si>
    <t>Заместитель руководителя УЭРП и ИП</t>
  </si>
  <si>
    <t>Н.Н. Сарымсакова</t>
  </si>
  <si>
    <r>
      <t xml:space="preserve">Контрольное событие № 3 </t>
    </r>
    <r>
      <rPr>
        <sz val="16"/>
        <color theme="1"/>
        <rFont val="Times New Roman"/>
        <family val="1"/>
        <charset val="204"/>
      </rPr>
      <t>Формирование отчета главы муниципального округа "Усинск" Республики Коми - главы администрации  о своей деятельности и деятельности администрации округа "Усинск" за 2023 год</t>
    </r>
  </si>
  <si>
    <r>
      <t xml:space="preserve">Контрольное событие № 4 </t>
    </r>
    <r>
      <rPr>
        <sz val="16"/>
        <color theme="1"/>
        <rFont val="Times New Roman"/>
        <family val="1"/>
        <charset val="204"/>
      </rPr>
      <t>Мониторинг хода реализации Стратегии социально-экономического развития МО ГО "Усинск" до 2035 года за 2023 год</t>
    </r>
  </si>
  <si>
    <t>Основное мероприятие 2.1.
Финансовая поддержка субъектов малого и среднего предпринимательства, инвестиционной деятельности</t>
  </si>
  <si>
    <r>
      <t xml:space="preserve">Контрольное событие № 12 </t>
    </r>
    <r>
      <rPr>
        <sz val="16"/>
        <color theme="1"/>
        <rFont val="Times New Roman"/>
        <family val="1"/>
        <charset val="204"/>
      </rPr>
      <t>Ведение перечня муниципального имущества муниципального округа "Усинск", предназначенного для передачи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и размещение информации на официальном сайте администрации муниципального округа "Усинск"</t>
    </r>
  </si>
  <si>
    <r>
      <t xml:space="preserve">Контрольное событие № 13 </t>
    </r>
    <r>
      <rPr>
        <sz val="16"/>
        <color theme="1"/>
        <rFont val="Times New Roman"/>
        <family val="1"/>
        <charset val="204"/>
      </rPr>
      <t>Предоставление рассрочки оплаты муниципального имущества, приобретаемого субъектами малого и среднего предпринимательства при реализации преимущественного права на приобретение арендуемого имущества не менее 5 субъектам в год</t>
    </r>
  </si>
  <si>
    <r>
      <t>Контрольное событие № 14</t>
    </r>
    <r>
      <rPr>
        <sz val="16"/>
        <rFont val="Times New Roman"/>
        <family val="1"/>
        <charset val="204"/>
      </rPr>
      <t xml:space="preserve"> Количество заключенных договоров на право размещения НТО (по состоянию на 31 декабря) не менее 25 единиц</t>
    </r>
  </si>
  <si>
    <t>Информация об инвестиционных проектах (предложениях) реализуемых и (или) планируемых к реализации на территории округа "Усинск" (далее - Проекты) актуализируется раз в полгода и предоставляется в Министерство экономического развития, промышленности и транспорта РК. Ивестиционные Проекты размещены на официальном сайте администрации муниципального округа"Усинск"
Республики Коми: https://usinsk.gosuslugi.ru/deyatelnost/napravleniya-deyatelnosti/ekonomika-i-predprinimatelstvo/investitsionnaya-politika/investitsionnye-proekty-predlozheniya/</t>
  </si>
  <si>
    <t>выолняется</t>
  </si>
  <si>
    <r>
      <t xml:space="preserve">Контрольное событие № 11 </t>
    </r>
    <r>
      <rPr>
        <sz val="16"/>
        <color theme="1"/>
        <rFont val="Times New Roman"/>
        <family val="1"/>
        <charset val="204"/>
      </rPr>
      <t>Оказана финансовая поддержка не менее, чем 1 субъекту предпринимательства</t>
    </r>
  </si>
  <si>
    <r>
      <t xml:space="preserve">Контрольное событие № 15 </t>
    </r>
    <r>
      <rPr>
        <sz val="16"/>
        <color theme="1"/>
        <rFont val="Times New Roman"/>
        <family val="1"/>
        <charset val="204"/>
      </rPr>
      <t>Размещение в социальных сетях и на официальном сайте администрации муниципального округа "Усинск" не менее 260 постов в год о существующих формах и мерах поддержки субъектов предпринимательства</t>
    </r>
  </si>
  <si>
    <r>
      <t xml:space="preserve">Контрольное событие № 16 </t>
    </r>
    <r>
      <rPr>
        <sz val="16"/>
        <color theme="1"/>
        <rFont val="Times New Roman"/>
        <family val="1"/>
        <charset val="204"/>
      </rPr>
      <t>Оказана информационная и консультационная поддержка не менее 30 субъектам предпринимательства в год</t>
    </r>
  </si>
  <si>
    <t>Итого по подпрограмме 1</t>
  </si>
  <si>
    <t xml:space="preserve">Всего по программе </t>
  </si>
  <si>
    <t>Итого по подпрограмме 2</t>
  </si>
  <si>
    <t>на 3 квартал: скопировать со торого, добавила "итого по подпрограмме и всего по программе"</t>
  </si>
  <si>
    <t xml:space="preserve">Прогноз социально-экономического развития муниципального округа "Усинск" утвержден постановлением администрации муниципального округа "Усинск" от 20.09.2024 года № 1640 </t>
  </si>
  <si>
    <t xml:space="preserve"> Инвестиционный паспорт (профиль) муниципального округа "Усинск" Республики Коми актуализируется по мере необходимости, но не реже одного раза в год. Инвестиционный Паспорт размещен на официальном сайте администрации муниципального округа"Усинск"
Республики Коми: https://usinsk.gosuslugi.ru/deyatelnost/napravleniya-deyatelnosti/ekonomika-i-predprinimatelstvo/investitsionnaya-politika/investitsionnyy-pasport/</t>
  </si>
  <si>
    <t>В Министерство экономического развития, промышленности и транспорта РК ежеквартально предоставляется отчет о ходе реализации плана мероприятий ("Дорожной карты") по содействию развитию конкуренции в Республике Коми. Отчет за 9 месяцев 2024 года размещен на сайте администрации https://usinsk.gosuslugi.ru/deyatelnost/napravleniya-deyatelnosti/ekonomika-i-predprinimatelstvo/konkurentsiya/dokumenty-omsu_3436.html</t>
  </si>
  <si>
    <t xml:space="preserve">Количество заключенных договоров на право размещения НТО по состоянию на 30.09.2024 год - 29 единицы. </t>
  </si>
  <si>
    <t>По средствам телефонной связи оказана информационная поддержка 31 субъектам предпринимательства</t>
  </si>
  <si>
    <t>Рассрочка для оплаты муниципального имущества, приобретаемого для реализации преимущественного права на приобретение арендуемого имущества субъектам малого и среднего предпринимательства была предоставлена одному субъекту предпринимательства.</t>
  </si>
  <si>
    <r>
      <t xml:space="preserve">Контрольное событие № 17 </t>
    </r>
    <r>
      <rPr>
        <sz val="16"/>
        <color theme="1"/>
        <rFont val="Times New Roman"/>
        <family val="1"/>
        <charset val="204"/>
      </rPr>
      <t>Организация проведения профессиональных праздников: Дня  работников  бытового  обслуживания  населения  и  жилищно-коммунального хозяйства, Дня Российского
предпринимательства, Дня торговли, Всемирной недели предпринимательства, подведение итогов, награждение победителей.</t>
    </r>
  </si>
  <si>
    <t>Вывод об эффективности реализации муниципальное программы за отчетный квартал:  эффективна - 62,67% =  ((2/7)+(10/17)+(500/500))/3*100</t>
  </si>
  <si>
    <t>б</t>
  </si>
  <si>
    <t xml:space="preserve">«Развитие экономики» по состоянию на 30 сентября 2024 года  </t>
  </si>
  <si>
    <t>Оказана финансовая поддержка Усинскому РАЙПО в рамках субсидирования на финансовое обеспечение затрат на приобретение муки для производства хлеба и хлебобулочных изделий в размере 500,00 тыс.руб.</t>
  </si>
  <si>
    <t>За 9 месяцев 2024 года на официальном сайте администрации муниципального округа"Усинск"
Республики Коми и в социальной сети "Вконтакте" (группа "Малый и средний бизнес Усинска" https://vk.com/usinsk_buisness) размещено 328 постов с информацией, полезной для потенциальных инвесторов, субъектов малого и среднего предпринимательства и способствующей продвижению муниципального образования с точки зрения инвестиционной привлекательности. Субъекты инвестиционной и предпринимательской деятельности информируются о возможных формах государственной и муниципальной поддержки, нормативно-правовых актах в сфере инвестиционной и предпринимательской деятельности, об инфраструктуре поддержки малого и среднего предпринимательства.</t>
  </si>
  <si>
    <t>МОНИТОРИНГ</t>
  </si>
  <si>
    <t xml:space="preserve"> реализации муниципальной программы "Жилье и жилищно-коммунальное хозяйство" за 3 квартал 2024</t>
  </si>
  <si>
    <t>Наименование основного мероприятия, ВЦП, мероприятия, контрольного события программы</t>
  </si>
  <si>
    <t>Статус  мероприятия, контрольного события</t>
  </si>
  <si>
    <t>Дата наступления и содержание мероприятия, контрольного события в отчетном периоде</t>
  </si>
  <si>
    <t>Расходы на реализацию основного мероприятия, мероприятия программы, тыс.руб.</t>
  </si>
  <si>
    <t>план</t>
  </si>
  <si>
    <t>факт</t>
  </si>
  <si>
    <t>Источник финансирования</t>
  </si>
  <si>
    <t>Подпрограмма 1 "Обеспечение жильем молодых семей"</t>
  </si>
  <si>
    <t>1</t>
  </si>
  <si>
    <t xml:space="preserve">Основное мероприятие 1.1 Разработка и принятие на муниципальном уровне нормативно-правовых актов, связанных с реализацией подпрограммы  </t>
  </si>
  <si>
    <t>Белихина И.Л.-И.о.руководителя Управления по жилищным вопросам администрации мунциипального округа «Усинск» Республики Коми</t>
  </si>
  <si>
    <t>финансирование не требуется</t>
  </si>
  <si>
    <t>Контрольное событие № 1:Разработаны и приняты нормативно-правовые акты, связанные с реализацией подпрограммы, ежегодно</t>
  </si>
  <si>
    <t>01.01.2024 Разработка нормативно-правовых актов администрации, связанных с реализацией подпрограммы по мере необходимости</t>
  </si>
  <si>
    <t>14.02.2024 года между Комитетом по молодежной политике Республики Коми и администрацией муниципального округа "Усинск" Республики Коми заключено соглашение о предоставлении субсидии из бюджета субъекта Российской Федерации местному бюджету № 87523000-1-2024-010</t>
  </si>
  <si>
    <t>проблемы для начала реализации мероприятия отсутствуют</t>
  </si>
  <si>
    <t>2</t>
  </si>
  <si>
    <t>Основное мероприятие 1.2 Организация информационной и разъяснительной работы, направленной на освещение целей и задач подпрограммы</t>
  </si>
  <si>
    <t>Контрольное событие № 2:Проведена инфрормационно - разьяснительная работа, направленная на реализацию подпрограммы</t>
  </si>
  <si>
    <t>01.01.2024 Информационные материалы о реализации подпрограммы, размещенные в средствах массовой информации</t>
  </si>
  <si>
    <t>10.01.2024,07.02.2024, 13.03.2024 года направлено письмо в пресс-службу МО  "Усинск" о публикации информации в СМИ и на сайте администрации, в газете "Усинская новь" размещена информация в аналогичные даты, по мере выпуска номера</t>
  </si>
  <si>
    <t>3</t>
  </si>
  <si>
    <t xml:space="preserve">Основное мероприятие 1.3 Формирование списка молодых семей-участников мероприятия, изъявивших желание получить социальную выплату в планируемом году </t>
  </si>
  <si>
    <t>Контрольное событие № 3:Проведен мониторинг  и сформирован список молодых семей, изъявивших желание получить социальную выплату в планируемом году.</t>
  </si>
  <si>
    <t>01.01.2024 Составление списка молодых семей, претендующих на получение социальных выплат в очередном финнасовом году</t>
  </si>
  <si>
    <t>С января 2024 года по 01.06.2024 осуществляется прием заявлений граждан, претендентов на участие в мероприятии на 2025 год и внесения их в список молодых семей, претендующих на получение социальной выплаты в 2025 году. На отчетный период  включены в список 31 молодая семья.</t>
  </si>
  <si>
    <t>4</t>
  </si>
  <si>
    <t>Основное мероприятие 1.4 Организационные работы по предоставлению социальных выплат молодым семьям - претендующих на получение социальной выплаты в текущем году и выдача молодым семьям в установленном порядке свидетельств о праве на получение социальной выплаты на приобретение жилого помещения или строительство индивидуального жилого дома, исходя из предусмотренных бюджетных ассигнований</t>
  </si>
  <si>
    <t>Контрольное событие № 4:Проведены организационные работы по предоставлению социальных выплат молодым семьям претендующим в установленном порядке на получение свидетельство праве на получение социальной выплаты на приобретение жилого помещения или строительство индивидуального жилого дома, исходя из предусмотренных бюджетных ассигнований</t>
  </si>
  <si>
    <t>01.03.2024 Оформление документов и выдача свидетельсв в соответствии со списками, утвержденными Министреством образования, науки и молодежной политики Республики Коми</t>
  </si>
  <si>
    <t>Оформление документов и выдача свидетельств в соотвествии со списками, утвержденными Комитетом по молодежной политике Республикик Коми, 29.02.2024 года выданы свидетельства о праве на получение социальной выплаты на приобретение жилого помещения 3-м  молодым семьям: семье Мизоева К.М.о. на состав 5 человек, семье Черных Р.В. на состав 5 человек, семье Ивиных Е.С.на состав семьи 5 человек.</t>
  </si>
  <si>
    <t>5</t>
  </si>
  <si>
    <t xml:space="preserve">Основное меропритяие 1.5 Субсидии на предоставление социальных выплат молодым семьям на приобретение жилого помещения или создания объекта индивидуального жилищного строительства </t>
  </si>
  <si>
    <t>Всего ФБ,РБ,МБ</t>
  </si>
  <si>
    <t>ФБ</t>
  </si>
  <si>
    <t>РБ</t>
  </si>
  <si>
    <t>МБ</t>
  </si>
  <si>
    <t>Контрольное событие № 5: Выполнены обязательства по предоставлению социальных выплат молодым семьям на приобретение жилого помещения или создания объекта индивидуального жилищного строителства в соотвествии с Соглашением, в полном объеме, не менее 3 -м семьям</t>
  </si>
  <si>
    <t>01.03.2024 Перечисление денежных средств на приобретение жилья или строительство индивидуального жилого дома в соответствии со свидетельсвами, выданными молодым семьям-участникам подпрограммы</t>
  </si>
  <si>
    <t>13.03.2024 года денежные средства перечисленны в Казначейство на временный счет для учета операций, поступающих во временное распоряжение получателя бюджетных средств в сумме 5 386,5 тыс.рублей. .На отчетный период все средства перечислены 3-м семьям.</t>
  </si>
  <si>
    <t>ИТОГО ПО ПРОГРАММЕ 1</t>
  </si>
  <si>
    <t>ВСЕГО:</t>
  </si>
  <si>
    <t>Подпрограмма 2 "Содержание и развитие жилищно-коммунального хозяйства"</t>
  </si>
  <si>
    <t>6</t>
  </si>
  <si>
    <t>Основное мероприятие 2.1 Благоустройство территории МО  "Усинск"</t>
  </si>
  <si>
    <t>Голенастов В.А.-руководитель Управления жилищно-коммунального хозяйства администрации муниципального округа"Усинск" Республики Коми , руководители территориальных органов</t>
  </si>
  <si>
    <t xml:space="preserve">Мероприятие 2.1.1 Техническое обслуживание сетей уличного освещения и организация освещения улиц на территории муниципального округа "Усинск"
                                       </t>
  </si>
  <si>
    <t>Всего МБ:</t>
  </si>
  <si>
    <t>Голенастов В.А.-руководитель Управления жилищно-коммунального хозяйства администрации муниципального округа"Усинск" Республики Коми</t>
  </si>
  <si>
    <t>Полетова Т.Н.-руководитель Администрации с.Усть-Уса</t>
  </si>
  <si>
    <t>Ершова К.В.- И.о.руководителя Администрации с.Колва</t>
  </si>
  <si>
    <t>Коваленко Е.П.-руководитель Администрации с.Мутный Материк</t>
  </si>
  <si>
    <t>Беляев А.В.-руководитель Администрации с.Усть-Лыжа</t>
  </si>
  <si>
    <t>Рочева Н.П.-руководитель Администрации с.Щельябож</t>
  </si>
  <si>
    <t>Контрольное событие № 6:Работы выполнены в полном объеме, в соответствии с техническим заданием,ежегодно</t>
  </si>
  <si>
    <t>01.01.2024 Сохранение облика и поддержание санитарного состояния территории муниципального округа «Усинск» Республики Коми в соответствии с нормативными требованиями, обеспечение содержания территорий общего пользования в полном объеме</t>
  </si>
  <si>
    <r>
      <rPr>
        <b/>
        <sz val="46"/>
        <color theme="1"/>
        <rFont val="Times New Roman"/>
        <family val="1"/>
        <charset val="204"/>
      </rPr>
      <t>УЖКХ</t>
    </r>
    <r>
      <rPr>
        <sz val="46"/>
        <color theme="1"/>
        <rFont val="Times New Roman"/>
        <family val="1"/>
        <charset val="204"/>
      </rPr>
      <t xml:space="preserve">- техническое обслуживание сетей уличного  освещения и дорожного освещения пгт.Парма, пст.Усадор-муниципальный контракт от 21.11.2022 года(на 2 года),г.Усинска-муниципальный контракт от 18.11.2022 года(на 2 года); </t>
    </r>
    <r>
      <rPr>
        <b/>
        <sz val="46"/>
        <color theme="1"/>
        <rFont val="Times New Roman"/>
        <family val="1"/>
        <charset val="204"/>
      </rPr>
      <t>с.Усть-Уса</t>
    </r>
    <r>
      <rPr>
        <sz val="46"/>
        <color theme="1"/>
        <rFont val="Times New Roman"/>
        <family val="1"/>
        <charset val="204"/>
      </rPr>
      <t xml:space="preserve">- планируется заключение договора в 3 квартале 2024 года; </t>
    </r>
    <r>
      <rPr>
        <b/>
        <sz val="46"/>
        <color theme="1"/>
        <rFont val="Times New Roman"/>
        <family val="1"/>
        <charset val="204"/>
      </rPr>
      <t>с.Колва</t>
    </r>
    <r>
      <rPr>
        <sz val="46"/>
        <color theme="1"/>
        <rFont val="Times New Roman"/>
        <family val="1"/>
        <charset val="204"/>
      </rPr>
      <t>- заключен договор от техническое обслуживание сетей уличного освещения в с. Колва и д. Сынянырд от 25.01.2024 года;</t>
    </r>
    <r>
      <rPr>
        <b/>
        <sz val="46"/>
        <color theme="1"/>
        <rFont val="Times New Roman"/>
        <family val="1"/>
        <charset val="204"/>
      </rPr>
      <t xml:space="preserve"> с.Мутный Материк</t>
    </r>
    <r>
      <rPr>
        <sz val="46"/>
        <color theme="1"/>
        <rFont val="Times New Roman"/>
        <family val="1"/>
        <charset val="204"/>
      </rPr>
      <t xml:space="preserve">-заключен договор от 08.04.2024 года на обслуживание сетей уличного освещения; </t>
    </r>
    <r>
      <rPr>
        <b/>
        <sz val="46"/>
        <color theme="1"/>
        <rFont val="Times New Roman"/>
        <family val="1"/>
        <charset val="204"/>
      </rPr>
      <t>с.Усть-Лыж</t>
    </r>
    <r>
      <rPr>
        <sz val="46"/>
        <color theme="1"/>
        <rFont val="Times New Roman"/>
        <family val="1"/>
        <charset val="204"/>
      </rPr>
      <t xml:space="preserve">а-заключен договор ГПХ  от 22.01.2024 года по замене и ремонту фонарей уличного освещения в с.Усть-Лыжа; </t>
    </r>
    <r>
      <rPr>
        <b/>
        <sz val="46"/>
        <color theme="1"/>
        <rFont val="Times New Roman"/>
        <family val="1"/>
        <charset val="204"/>
      </rPr>
      <t>с.Щельябож</t>
    </r>
    <r>
      <rPr>
        <sz val="46"/>
        <color theme="1"/>
        <rFont val="Times New Roman"/>
        <family val="1"/>
        <charset val="204"/>
      </rPr>
      <t>-заключен договор от 27.02.2024 года на обслуживание систем уличного освещения (исполнение по заявкам )</t>
    </r>
  </si>
  <si>
    <t>Мероприятие 2.1.2 Техническое обслуживание сетей ливневой канализации</t>
  </si>
  <si>
    <r>
      <t>Контрольное событие № 7</t>
    </r>
    <r>
      <rPr>
        <i/>
        <sz val="46"/>
        <rFont val="Times New Roman"/>
        <family val="1"/>
        <charset val="204"/>
      </rPr>
      <t>:</t>
    </r>
    <r>
      <rPr>
        <i/>
        <sz val="46"/>
        <color theme="1"/>
        <rFont val="Times New Roman"/>
        <family val="1"/>
        <charset val="204"/>
      </rPr>
      <t>Работы выполнены в полном объеме, в соответствии с техническим заданием</t>
    </r>
  </si>
  <si>
    <t xml:space="preserve"> муниципальный контракт от 29.08.2022 года (на 2 года) оказание услуг по повышению надежности и эффективности работы инженерных систем ЖКХ в г.Усинске и  приведению их в технически исправное состояние:ремонт  колодцев и обслуживание прилегающих сетей, мероприятия осуществляются в весенне-осенний период</t>
  </si>
  <si>
    <t>Мероприятие 2.1.3 Оплата электроэнергии по уличному освещению</t>
  </si>
  <si>
    <t>Рочева Н.П..-руководитель Администрации с.Щельябож</t>
  </si>
  <si>
    <r>
      <t>Контрольное событие № 8</t>
    </r>
    <r>
      <rPr>
        <i/>
        <sz val="46"/>
        <rFont val="Times New Roman"/>
        <family val="1"/>
        <charset val="204"/>
      </rPr>
      <t>:</t>
    </r>
    <r>
      <rPr>
        <i/>
        <sz val="46"/>
        <color theme="1"/>
        <rFont val="Times New Roman"/>
        <family val="1"/>
        <charset val="204"/>
      </rPr>
      <t>Оплата электроэнергии по уличному освещению города,населенных пунктов муниципального округа "Усинск" Республики Коми произведена в полном объеме, в соответствии с условиями заключенных контрактов с энергоснабжающей организацией,ежегодно</t>
    </r>
  </si>
  <si>
    <r>
      <t xml:space="preserve"> Заключены договора на  на поставку электрической энергии:</t>
    </r>
    <r>
      <rPr>
        <b/>
        <sz val="46"/>
        <color theme="1"/>
        <rFont val="Times New Roman"/>
        <family val="1"/>
        <charset val="204"/>
      </rPr>
      <t xml:space="preserve">УЖКХ- </t>
    </r>
    <r>
      <rPr>
        <sz val="46"/>
        <color theme="1"/>
        <rFont val="Times New Roman"/>
        <family val="1"/>
        <charset val="204"/>
      </rPr>
      <t xml:space="preserve">договор от 24.01.2024 года; </t>
    </r>
    <r>
      <rPr>
        <b/>
        <sz val="46"/>
        <color theme="1"/>
        <rFont val="Times New Roman"/>
        <family val="1"/>
        <charset val="204"/>
      </rPr>
      <t>с.Колва-</t>
    </r>
    <r>
      <rPr>
        <sz val="46"/>
        <color theme="1"/>
        <rFont val="Times New Roman"/>
        <family val="1"/>
        <charset val="204"/>
      </rPr>
      <t>договор от 06.02.2024 года;</t>
    </r>
    <r>
      <rPr>
        <b/>
        <sz val="46"/>
        <color theme="1"/>
        <rFont val="Times New Roman"/>
        <family val="1"/>
        <charset val="204"/>
      </rPr>
      <t>с.Усть-Уса</t>
    </r>
    <r>
      <rPr>
        <sz val="46"/>
        <color theme="1"/>
        <rFont val="Times New Roman"/>
        <family val="1"/>
        <charset val="204"/>
      </rPr>
      <t xml:space="preserve">-договор 24.01.2024 года; </t>
    </r>
    <r>
      <rPr>
        <b/>
        <sz val="46"/>
        <color theme="1"/>
        <rFont val="Times New Roman"/>
        <family val="1"/>
        <charset val="204"/>
      </rPr>
      <t>с.Мутный Материк</t>
    </r>
    <r>
      <rPr>
        <sz val="46"/>
        <color theme="1"/>
        <rFont val="Times New Roman"/>
        <family val="1"/>
        <charset val="204"/>
      </rPr>
      <t xml:space="preserve">- договор от 08.02.2024 года; </t>
    </r>
    <r>
      <rPr>
        <b/>
        <sz val="46"/>
        <color theme="1"/>
        <rFont val="Times New Roman"/>
        <family val="1"/>
        <charset val="204"/>
      </rPr>
      <t>с.Усть-Лыжа</t>
    </r>
    <r>
      <rPr>
        <sz val="46"/>
        <color theme="1"/>
        <rFont val="Times New Roman"/>
        <family val="1"/>
        <charset val="204"/>
      </rPr>
      <t xml:space="preserve">-договор от 15.01.2024 года; </t>
    </r>
    <r>
      <rPr>
        <b/>
        <sz val="46"/>
        <color theme="1"/>
        <rFont val="Times New Roman"/>
        <family val="1"/>
        <charset val="204"/>
      </rPr>
      <t>с.Щельябож-</t>
    </r>
    <r>
      <rPr>
        <sz val="46"/>
        <color theme="1"/>
        <rFont val="Times New Roman"/>
        <family val="1"/>
        <charset val="204"/>
      </rPr>
      <t xml:space="preserve">заключен договор от 28.02.2024 года;  оплата по  выставленным счетам-фактурам </t>
    </r>
  </si>
  <si>
    <t>Мероприятие 2.1.4 Содержание городского фонтана и прилегающей территории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</si>
  <si>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9</t>
    </r>
    <r>
      <rPr>
        <i/>
        <sz val="46"/>
        <color theme="1"/>
        <rFont val="Times New Roman"/>
        <family val="1"/>
        <charset val="204"/>
      </rPr>
      <t>:Оплата электроэнергии , воды по объемам потребления городского фонтана (произведена в полном объеме, в соответствии с условиями заключенных контарктов с энергоснабжающей организацией,ежегодно), работы по содержанию городского фонтана и прилегающей территории выполнены в полном объеме, в соответствии с техническим заданием,ежегодно</t>
    </r>
  </si>
  <si>
    <t xml:space="preserve"> заключен муниципальный контракт  от 07.11.2023 года на оказание услуг по содержанию фонтана и прилегающей к нему территории: в зимний период (очистка от снега), договор  от 24.01.2024 года  электроэнергия по городскому фонтану</t>
  </si>
  <si>
    <t xml:space="preserve">Мероприятие 2.1.5 Содержание улично-дорожной сети </t>
  </si>
  <si>
    <t>Нуртдинов Р.Р.-руководитель Администрации пгт. Парма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</si>
  <si>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10</t>
    </r>
    <r>
      <rPr>
        <i/>
        <sz val="46"/>
        <color theme="1"/>
        <rFont val="Times New Roman"/>
        <family val="1"/>
        <charset val="204"/>
      </rPr>
      <t>:Работы выполнены в полном объеме, в соответствии с техническим заданием(содержание автомобильных дорог и инженерных сооружений на них в границах города и сельских территорий)</t>
    </r>
  </si>
  <si>
    <r>
      <t xml:space="preserve"> </t>
    </r>
    <r>
      <rPr>
        <b/>
        <sz val="46"/>
        <color theme="1"/>
        <rFont val="Times New Roman"/>
        <family val="1"/>
        <charset val="204"/>
      </rPr>
      <t>УЖКХ</t>
    </r>
    <r>
      <rPr>
        <sz val="46"/>
        <color theme="1"/>
        <rFont val="Times New Roman"/>
        <family val="1"/>
        <charset val="204"/>
      </rPr>
      <t xml:space="preserve">- муниципальный контракт от 18.11.2022 года (на 2 года) содержание городских дорог и прилегающих к ним территорий (тротуаров,обочин) г.Усинска, содержанию дорог промышленной зоны, автодороги от ж/д вокзала до пст.Усадор (ул.Железнодорожная) и содержанию внутрипоселковых дорог Верхнего и Нижнего Усадора, содержание территорий снежного полигона; </t>
    </r>
    <r>
      <rPr>
        <b/>
        <sz val="46"/>
        <color theme="1"/>
        <rFont val="Times New Roman"/>
        <family val="1"/>
        <charset val="204"/>
      </rPr>
      <t>с.Усть-Уса -</t>
    </r>
    <r>
      <rPr>
        <sz val="46"/>
        <color theme="1"/>
        <rFont val="Times New Roman"/>
        <family val="1"/>
        <charset val="204"/>
      </rPr>
      <t xml:space="preserve">заключен договор от 07.11.2023 года зимнее содержание внутрипоселковых дорог с. Усть-Уса и д.Новикбож; договор от 13.03.2024 года расчистка дренажных канав;заключен договор от 27.03.2024 года поставка уличных светильнико,11.05.2024-очистка внутрисельских дорог от снежно-ледяных масс, 10.06.2024-установка и подключение остановочного комплекса ; </t>
    </r>
    <r>
      <rPr>
        <b/>
        <sz val="46"/>
        <color theme="1"/>
        <rFont val="Times New Roman"/>
        <family val="1"/>
        <charset val="204"/>
      </rPr>
      <t>пгт.Парма</t>
    </r>
    <r>
      <rPr>
        <sz val="46"/>
        <color theme="1"/>
        <rFont val="Times New Roman"/>
        <family val="1"/>
        <charset val="204"/>
      </rPr>
      <t xml:space="preserve"> договора от 19.01.2024 и от 11.03.2024 года зимнее и летнее  содержание внутрипроселочных дорог пгт.Парма; </t>
    </r>
    <r>
      <rPr>
        <b/>
        <sz val="46"/>
        <color theme="1"/>
        <rFont val="Times New Roman"/>
        <family val="1"/>
        <charset val="204"/>
      </rPr>
      <t>с.Колва</t>
    </r>
    <r>
      <rPr>
        <sz val="46"/>
        <color theme="1"/>
        <rFont val="Times New Roman"/>
        <family val="1"/>
        <charset val="204"/>
      </rPr>
      <t xml:space="preserve">- заключен договор от 01.01.2024 года на зимнее и летнее содержание внутрипоселковых дорог, 18.04.2024 погрузка и вывоз снега с территории с.Колва, 25.07.2024 приведение  в нормативное состояние грунтовых дорог                                                                                                           </t>
    </r>
  </si>
  <si>
    <t>Мероприятие 2.1.6 Выполнение работ по содержанию территорий общего пользования (детские и спортивные площадки, площади, скверы, мемориал)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</si>
  <si>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11</t>
    </r>
    <r>
      <rPr>
        <i/>
        <sz val="46"/>
        <color theme="1"/>
        <rFont val="Times New Roman"/>
        <family val="1"/>
        <charset val="204"/>
      </rPr>
      <t>:Выполнены мероприятия по содержанию территорий общего пользования</t>
    </r>
  </si>
  <si>
    <t>заключен муниципальный контракт от 28.10.02022 года (на 2 года)-содержание территорий общего пользования (площадей, скверов, памятников, территоррий детских и спортивных площадок) и прилегающих к ним территорий в г.Усинске</t>
  </si>
  <si>
    <t>Мероприятие 2.1.7 Озеленение территории муниципального округа"Усинск"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</si>
  <si>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12:</t>
    </r>
    <r>
      <rPr>
        <i/>
        <sz val="46"/>
        <color theme="1"/>
        <rFont val="Times New Roman"/>
        <family val="1"/>
        <charset val="204"/>
      </rPr>
      <t>Выполнены комплексные работы по озеленению и текущему содержанию клумб,скверов, газонов</t>
    </r>
  </si>
  <si>
    <t>01.04.2024 Сохранение облика и поддержание санитарного состояния территории муниципального округа «Усинск» Республики Коми в соответствии с нормативными требованиями, обеспечение содержания территорий общего пользования в полном объеме</t>
  </si>
  <si>
    <r>
      <rPr>
        <b/>
        <sz val="46"/>
        <color theme="1"/>
        <rFont val="Times New Roman"/>
        <family val="1"/>
        <charset val="204"/>
      </rPr>
      <t>УЖКХ</t>
    </r>
    <r>
      <rPr>
        <sz val="46"/>
        <color theme="1"/>
        <rFont val="Times New Roman"/>
        <family val="1"/>
        <charset val="204"/>
      </rPr>
      <t>-заключен муниципальный контракт от 21.11.2022 года (на 2 года) -озеленение городских территорий муниципальго округа"Усинск": комплексные работы по озеленению и текущему содержанию клумб,скверов, газонов  производятся в весенне-летний период; муниципальный контракт от 13.08.2024 года,договор от  03.07.2024 года на планировку территории, культивация и посев газонов</t>
    </r>
  </si>
  <si>
    <t>Мероприятие 2.1.8 Организация и содержание мест захоронения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</si>
  <si>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13:</t>
    </r>
    <r>
      <rPr>
        <i/>
        <sz val="46"/>
        <color theme="1"/>
        <rFont val="Times New Roman"/>
        <family val="1"/>
        <charset val="204"/>
      </rPr>
      <t>Выполнены работы по содержанию и благоустройству городского кладбища г.Усинска, с.Колва (организация и содержание мест захоронения),в соответствии с техничнеским заданием</t>
    </r>
  </si>
  <si>
    <t xml:space="preserve"> заключен муниципальный контракт от 17.10.2022 года (на 2 года) услуги по содержанию и благоустройству  городского кладбища г.Усинска </t>
  </si>
  <si>
    <t>заключен договор от 01.03.2024 года на содержание кладбища в с. Колва; содержанию дорог кладбища в с.Колва,заключен договор от  26.01.2024 года на оказание услуг по обращению с ТКО на 1 полугодие,16.04.2024  на оказание услуг по обращению с ТКО на 2 полугодие</t>
  </si>
  <si>
    <t>Мероприятие 2.1.9 Прочие мероприятия по благоустройству муниципального округа "Усинск"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</si>
  <si>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14:</t>
    </r>
    <r>
      <rPr>
        <i/>
        <sz val="46"/>
        <color theme="1"/>
        <rFont val="Times New Roman"/>
        <family val="1"/>
        <charset val="204"/>
      </rPr>
      <t xml:space="preserve"> Проведены прочие мероприятия по благоустройству муниципального округа "Усинск"(60 мероприятий)
</t>
    </r>
    <r>
      <rPr>
        <i/>
        <sz val="46"/>
        <color rgb="FFFF0000"/>
        <rFont val="Times New Roman"/>
        <family val="1"/>
        <charset val="204"/>
      </rPr>
      <t xml:space="preserve"> </t>
    </r>
  </si>
  <si>
    <t xml:space="preserve">монтаж/демонтаж и перевозка новогодней ели, зимнего городка, охрана зимнего городка, уборка уборка территорий до и после праздников города, обслуживание биотуалетов в праздники, демонтаж новогоднего шатра и входной группы "Царские палаты", демонтаж новогодних фигур в г.Усинске, демонтаж/ перевозка/монтаж остекления остановочных комплексов,приобретение металлических опор, установка металлических опор,подключение остановок к электрической сети, приобретение тепловой завесы, монтаж светодиодных консолей,  изготовление/монтаж вывесок с наименованием остановочных павильонов, изготовление светодиодных консолей, демонтаж светодиодного фонтана "Феерия", изготовление и установка аншлагов "Формирования комфортной городской среды", подготовка территорий к празднованию Дня Победы, изготовление/поставка светодиодных консолей, ремонт, благоустройство и освещение Стеллы "Парма-Усинск",установка каруселей, демонтаж Доски почета, замена ворот,переподключение, установка светофоров, дополнительное освещение переходов
</t>
  </si>
  <si>
    <t>Мероприятие 2.1.10 Прочие мероприятия по благоустройству сельских территорий муниципального округа "Усинск</t>
  </si>
  <si>
    <t>Нуртдинов Р.Р.-руководитель Администрации пгт.Парма</t>
  </si>
  <si>
    <r>
      <t>Контрольное событие №</t>
    </r>
    <r>
      <rPr>
        <i/>
        <sz val="46"/>
        <rFont val="Times New Roman"/>
        <family val="1"/>
        <charset val="204"/>
      </rPr>
      <t>15</t>
    </r>
    <r>
      <rPr>
        <i/>
        <sz val="46"/>
        <color theme="1"/>
        <rFont val="Times New Roman"/>
        <family val="1"/>
        <charset val="204"/>
      </rPr>
      <t>:Проведены мероприятия по благоустройству сельских территорий</t>
    </r>
  </si>
  <si>
    <r>
      <rPr>
        <b/>
        <sz val="46"/>
        <rFont val="Times New Roman"/>
        <family val="1"/>
        <charset val="204"/>
      </rPr>
      <t>пст.Парма</t>
    </r>
    <r>
      <rPr>
        <sz val="46"/>
        <rFont val="Times New Roman"/>
        <family val="1"/>
        <charset val="204"/>
      </rPr>
      <t xml:space="preserve"> договор от 11.09.2024 обслуживание павильонов автобусных в пгт. Парма (со сроком исполнения до 31.12.2024 г.); </t>
    </r>
    <r>
      <rPr>
        <b/>
        <sz val="46"/>
        <rFont val="Times New Roman"/>
        <family val="1"/>
        <charset val="204"/>
      </rPr>
      <t>с.Мутный Материк</t>
    </r>
    <r>
      <rPr>
        <sz val="46"/>
        <rFont val="Times New Roman"/>
        <family val="1"/>
        <charset val="204"/>
      </rPr>
      <t xml:space="preserve"> договор от 09.01.2024 года на расчистку дорог от снега,  ГПХ  от 22.07.2024 на покос травы на территории села; </t>
    </r>
    <r>
      <rPr>
        <b/>
        <sz val="46"/>
        <rFont val="Times New Roman"/>
        <family val="1"/>
        <charset val="204"/>
      </rPr>
      <t>с.Усть-Уса</t>
    </r>
    <r>
      <rPr>
        <sz val="46"/>
        <rFont val="Times New Roman"/>
        <family val="1"/>
        <charset val="204"/>
      </rPr>
      <t xml:space="preserve"> договор от 09.01.2024 года услуги по обращению ТКО, 01.08.2024 гоад благоустройство земельных участков в д.Новикбож, 21.08.2024 года обустройстводренажной системы земельных участков д.Новикбож; </t>
    </r>
    <r>
      <rPr>
        <b/>
        <sz val="46"/>
        <rFont val="Times New Roman"/>
        <family val="1"/>
        <charset val="204"/>
      </rPr>
      <t xml:space="preserve">с.Усть-Лыжа </t>
    </r>
    <r>
      <rPr>
        <sz val="46"/>
        <rFont val="Times New Roman"/>
        <family val="1"/>
        <charset val="204"/>
      </rPr>
      <t xml:space="preserve">договор  от 24.01.2024 г. приобретение прожекторов светодиодный улич.освещения, договор ГПХ от 16.02.2024г. очистка дороги до кладбища, очистка подъезда к бункеру на месте временного хранения ТКО, 01.02.2024 года услуги по очистке от снега проезжей части и обочин внутрисельской дороги в с.Усть-Лыжа, 19.08.2024 года ГПХ услуги по изготовлению оснований под памятники для ветеранов ВОВ в д.Акись, установка памятников 4 шт., 19.08.2024 года услуги по ремонту пешеходного моста в д.Акись, договор от 23.09.2024 на вывоз мусора; </t>
    </r>
    <r>
      <rPr>
        <b/>
        <sz val="46"/>
        <rFont val="Times New Roman"/>
        <family val="1"/>
        <charset val="204"/>
      </rPr>
      <t xml:space="preserve">с.Щельябож </t>
    </r>
    <r>
      <rPr>
        <sz val="46"/>
        <rFont val="Times New Roman"/>
        <family val="1"/>
        <charset val="204"/>
      </rPr>
      <t>договор от 29.01.2024 года обслуживание дорог в зимний период с.Щельябож, договор от 31.01.2024 года приведение в нормативное состояние спортплощадки, договор от 13.02.2024 года на обслуживание территорий д.Захарвань, договор от 16.04.2024 года-обслуживание вертолетной площадки, договор от 20.05.2024 года-приобретение ветроуказателей;</t>
    </r>
    <r>
      <rPr>
        <b/>
        <sz val="46"/>
        <rFont val="Times New Roman"/>
        <family val="1"/>
        <charset val="204"/>
      </rPr>
      <t xml:space="preserve"> с.Колва</t>
    </r>
    <r>
      <rPr>
        <sz val="46"/>
        <rFont val="Times New Roman"/>
        <family val="1"/>
        <charset val="204"/>
      </rPr>
      <t xml:space="preserve"> 05.06.2024 за использование мест на опорах ВЛ, 27.06.2024 года ремонт памятного знака в д.Сынянырд,ремонт памятника участникам ВОВ в с.Колва, 01.07.2024 года обустройство остановочного павильона, приобретение мат.запасов,19.07.2024 года-подключение остановочного павильона к эл.снабжению в с.Колва,проводится процедура эл.аукциона по благоустройству памятника погибшим  воинам ВОВ</t>
    </r>
  </si>
  <si>
    <t>Мероприятие 2.1.13 Ремонт объектов улично-дорожной сети</t>
  </si>
  <si>
    <t>Контрольное событие № 16:Выполнены работы по ремонту объектов улично-дорожной сети</t>
  </si>
  <si>
    <t>20.02.2024 Сохранение облика и поддержание санитарного состояния территории муниципального округа «Усинск» Республики Коми в соответствии с нормативными требованиями, обеспечение содержания территорий общего пользования в полном объеме</t>
  </si>
  <si>
    <t>ремонт тротуаров: ул.Нефтяников-выполнен частично,ул.Мира,Возейская -ведутся работы</t>
  </si>
  <si>
    <t>7</t>
  </si>
  <si>
    <t>Основное мероприятие 2.2 Капитальный и текущий ремонт муниципального жилищного фонда</t>
  </si>
  <si>
    <t>Контрольное событие № 17:Проведен капитальный и/или текущий ремонт муниципального жилищного фонда по заявкам администрации муниципального округа  "Усинск"</t>
  </si>
  <si>
    <t>20.02.2024 Обеспечение надлежащего состояния муниципального жилищного фонда, снижение уровня износа капитального жилиного фонда</t>
  </si>
  <si>
    <t>Приведены в соотвествие с нормативами 2 ед. муниципального жилого фонда: ул.Молодежная д.23 кв. 38, ул.Молодежная д.27 кв.55, подготовка документации для заключения контрактов нра ремонт муниципального жилого фонда:ул,.Молодежная д.17 кв.74,ул.Ленина д.7а кв.54,ул.60 лет Октября д.20 кв.75,ул.Пионерская д.11 кв.10,ул.60 лет Октября д.14 комн.533,534,536,536 а</t>
  </si>
  <si>
    <t>8</t>
  </si>
  <si>
    <t>Основное меоприятие 2.3 Проведение капитального ремонта многоквартирных жилых домов на территории муниципального округа "Усинск"</t>
  </si>
  <si>
    <t>Насибова Я.В.-начальник Управления финансово-экономической работы и бухгалтерского учета муниципального округа "Усинск" Республики Коми</t>
  </si>
  <si>
    <r>
      <t>Контрольное событие №</t>
    </r>
    <r>
      <rPr>
        <i/>
        <sz val="46"/>
        <color rgb="FFFF0000"/>
        <rFont val="Times New Roman"/>
        <family val="1"/>
        <charset val="204"/>
      </rPr>
      <t xml:space="preserve"> </t>
    </r>
    <r>
      <rPr>
        <i/>
        <sz val="46"/>
        <rFont val="Times New Roman"/>
        <family val="1"/>
        <charset val="204"/>
      </rPr>
      <t>18:Уплачены взносы на капитальный ремонт общего имущества МКД в части муниципального жилья в соответствии с п.1 ст.169 Жилищного Кодекса РФ</t>
    </r>
  </si>
  <si>
    <t>18.04.2024 Приведение состояния многоквартиных домов в соответствии  с действующим требованиями  нормативно-правовых документов</t>
  </si>
  <si>
    <t>Перечислены взносы на капремонт, на отчетный период выполнены работы по замене лифтового оборудования в 10 МКД , с использованием взносов муниципального округа, в части муниципального жилья</t>
  </si>
  <si>
    <t>9</t>
  </si>
  <si>
    <t>Основное мероприятие 2.4 Содержание и развитие систем коммунальной инфраструктуры</t>
  </si>
  <si>
    <t>Руководители территориальных органов</t>
  </si>
  <si>
    <t>Мероприятие 2.4.1 Обслуживание систем теплоснабжения в сельских населенных пунктах</t>
  </si>
  <si>
    <r>
      <rPr>
        <i/>
        <sz val="46"/>
        <rFont val="Times New Roman"/>
        <family val="1"/>
        <charset val="204"/>
      </rPr>
      <t>Контрольное событие № 19:</t>
    </r>
    <r>
      <rPr>
        <i/>
        <sz val="46"/>
        <color theme="1"/>
        <rFont val="Times New Roman"/>
        <family val="1"/>
        <charset val="204"/>
      </rPr>
      <t xml:space="preserve"> Проведены работы в соответствии с нормами по обслуживанию систем теплоснабженияв сельских населенных пунктах:с.Усть-Уса,с.Колва,с.Усть-Лыжа,с.Щельябож, с.Мутный Материк</t>
    </r>
  </si>
  <si>
    <t>01.01.2024 Повышение надежности и качества предоставления услуг системы теплоснабжения</t>
  </si>
  <si>
    <r>
      <rPr>
        <b/>
        <sz val="46"/>
        <rFont val="Times New Roman"/>
        <family val="1"/>
        <charset val="204"/>
      </rPr>
      <t>с.Колва</t>
    </r>
    <r>
      <rPr>
        <sz val="46"/>
        <rFont val="Times New Roman"/>
        <family val="1"/>
        <charset val="204"/>
      </rPr>
      <t xml:space="preserve">-заключен договор от 14.02.2024 года обслуживание систем теплоснабжения и водоснабжения здания администрации с Колва; </t>
    </r>
    <r>
      <rPr>
        <b/>
        <sz val="46"/>
        <rFont val="Times New Roman"/>
        <family val="1"/>
        <charset val="204"/>
      </rPr>
      <t>с.Мутный Материк</t>
    </r>
    <r>
      <rPr>
        <sz val="46"/>
        <rFont val="Times New Roman"/>
        <family val="1"/>
        <charset val="204"/>
      </rPr>
      <t xml:space="preserve">- гидропромывка жилых домов с. Мутный Материк по адресу:ул.Лесная 21,22,37 договор от 13.06.2024 года; </t>
    </r>
    <r>
      <rPr>
        <b/>
        <sz val="46"/>
        <rFont val="Times New Roman"/>
        <family val="1"/>
        <charset val="204"/>
      </rPr>
      <t>с.Усть-Уса</t>
    </r>
    <r>
      <rPr>
        <sz val="46"/>
        <rFont val="Times New Roman"/>
        <family val="1"/>
        <charset val="204"/>
      </rPr>
      <t xml:space="preserve">- договора от 24.04.2024 года гидропневмопромывка систем отопления; </t>
    </r>
    <r>
      <rPr>
        <b/>
        <sz val="46"/>
        <rFont val="Times New Roman"/>
        <family val="1"/>
        <charset val="204"/>
      </rPr>
      <t xml:space="preserve">с.Щельябож- </t>
    </r>
    <r>
      <rPr>
        <sz val="46"/>
        <rFont val="Times New Roman"/>
        <family val="1"/>
        <charset val="204"/>
      </rPr>
      <t>осуществляется подбор подрядчиков</t>
    </r>
    <r>
      <rPr>
        <b/>
        <sz val="46"/>
        <rFont val="Times New Roman"/>
        <family val="1"/>
        <charset val="204"/>
      </rPr>
      <t xml:space="preserve"> </t>
    </r>
    <r>
      <rPr>
        <sz val="46"/>
        <rFont val="Times New Roman"/>
        <family val="1"/>
        <charset val="204"/>
      </rPr>
      <t xml:space="preserve">гидропромывка системы отопления; </t>
    </r>
    <r>
      <rPr>
        <b/>
        <sz val="46"/>
        <rFont val="Times New Roman"/>
        <family val="1"/>
        <charset val="204"/>
      </rPr>
      <t xml:space="preserve">с.Усть-Лыжа </t>
    </r>
    <r>
      <rPr>
        <sz val="46"/>
        <rFont val="Times New Roman"/>
        <family val="1"/>
        <charset val="204"/>
      </rPr>
      <t>договор от</t>
    </r>
    <r>
      <rPr>
        <b/>
        <sz val="46"/>
        <rFont val="Times New Roman"/>
        <family val="1"/>
        <charset val="204"/>
      </rPr>
      <t xml:space="preserve"> </t>
    </r>
    <r>
      <rPr>
        <sz val="46"/>
        <rFont val="Times New Roman"/>
        <family val="1"/>
        <charset val="204"/>
      </rPr>
      <t>01.08.24г. оказание услуг по гидропневмопромывке и испытанию на плотность и прочность внутренней системы отопления зданий</t>
    </r>
  </si>
  <si>
    <t>Мероприятие 2.4.2 Субсидии на возмещение недополученных доходов организациям, предоставляющим услуги по управлению  многоквартирными домами</t>
  </si>
  <si>
    <r>
      <rPr>
        <i/>
        <sz val="46"/>
        <rFont val="Times New Roman"/>
        <family val="1"/>
        <charset val="204"/>
      </rPr>
      <t>Контрольное событие№ 20:</t>
    </r>
    <r>
      <rPr>
        <i/>
        <sz val="46"/>
        <color theme="1"/>
        <rFont val="Times New Roman"/>
        <family val="1"/>
        <charset val="204"/>
      </rPr>
      <t xml:space="preserve"> Полное исполнение обязательств Соглашения на возмещение выпадающих доходов организациям, предоставляющим услуги по управлению многоквартирными домами</t>
    </r>
  </si>
  <si>
    <t xml:space="preserve"> Заключены Соглашения 25.03.2024 года на возмещение выпадающих доходов организациям, предоставляющим услуги по управлению многоквартирными домами (г.Усинск,пгт.Парма,пст.Усадор,с.Колва,с.Усть-Уса)</t>
  </si>
  <si>
    <t>10</t>
  </si>
  <si>
    <t xml:space="preserve">Основное мероприятие 2.5 Разработка проектно-сметной документации по проектам </t>
  </si>
  <si>
    <t>Мероприятие 2.5.1 Разработка ПИР и ПСД на строительство канализационных очистных сооружений в с.Усть-Уса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</si>
  <si>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21: Подготовлена</t>
    </r>
    <r>
      <rPr>
        <i/>
        <sz val="46"/>
        <color theme="1"/>
        <rFont val="Times New Roman"/>
        <family val="1"/>
        <charset val="204"/>
      </rPr>
      <t xml:space="preserve"> документации, технических заданий для разработки проектно-сметной документации</t>
    </r>
  </si>
  <si>
    <t xml:space="preserve">20.02.2024 Эффективное планирование и использование бюджетных средств за счет оптимизации сметных цен строительных ресурсов при разработке проектно-сметной документации </t>
  </si>
  <si>
    <t>заключен договор от 28.10.2022 года на оказание услуг по проведению ПИР и ПСД на строительство канализационно-очистных сооружений с.Усть-Уса -оплата кредиторской задолженности;</t>
  </si>
  <si>
    <t>Мероприятие 2.5.3 Проведение изыскательских работ по объекту "Строительство второго этапа кладбища в г.Усинске"</t>
  </si>
  <si>
    <r>
      <t xml:space="preserve">Контрольное событие № </t>
    </r>
    <r>
      <rPr>
        <i/>
        <sz val="46"/>
        <rFont val="Times New Roman"/>
        <family val="1"/>
        <charset val="204"/>
      </rPr>
      <t>22: Подготовлена</t>
    </r>
    <r>
      <rPr>
        <i/>
        <sz val="46"/>
        <color theme="1"/>
        <rFont val="Times New Roman"/>
        <family val="1"/>
        <charset val="204"/>
      </rPr>
      <t xml:space="preserve"> документации, технических заданий для разработки проектно-сметной документации</t>
    </r>
  </si>
  <si>
    <t>заключен договор от 19.05.2023 года на оказание услуг по проведению ПИР и ПСД по объекту "Кладбище" -оплата кредиторской задолженности;</t>
  </si>
  <si>
    <t>Мероприятие 2.5.4 Разработка ПИР и ПСД на строительстве водовода "Усинск-Усадор"</t>
  </si>
  <si>
    <r>
      <t>Контрольное событие № 23</t>
    </r>
    <r>
      <rPr>
        <i/>
        <sz val="46"/>
        <rFont val="Times New Roman"/>
        <family val="1"/>
        <charset val="204"/>
      </rPr>
      <t>: Подготовлена</t>
    </r>
    <r>
      <rPr>
        <i/>
        <sz val="46"/>
        <color theme="1"/>
        <rFont val="Times New Roman"/>
        <family val="1"/>
        <charset val="204"/>
      </rPr>
      <t xml:space="preserve"> документации, технических заданий для разработки проектно-сметной документации
</t>
    </r>
  </si>
  <si>
    <t>договор от 04.03.2024 года -оказание услуг  на выполнение инженерно-геодезических изысканий (Усадор), планируется заключение контракта проведение инженерно-экологических, инженерно-гидрометеорологических изысканий, с последующей разработкой проектно-сметной документации</t>
  </si>
  <si>
    <t>11</t>
  </si>
  <si>
    <t>Основное мероприятие 2.6 Обеспечение выполнения мероприятий в сфере жилищно-коммунального хозяйства и благоустройства</t>
  </si>
  <si>
    <r>
      <t>Контрольное событие № 24</t>
    </r>
    <r>
      <rPr>
        <i/>
        <sz val="46"/>
        <rFont val="Times New Roman"/>
        <family val="1"/>
        <charset val="204"/>
      </rPr>
      <t>:Обеспечено</t>
    </r>
    <r>
      <rPr>
        <i/>
        <sz val="46"/>
        <color theme="1"/>
        <rFont val="Times New Roman"/>
        <family val="1"/>
        <charset val="204"/>
      </rPr>
      <t xml:space="preserve"> выполнение мероприятий в сфере жилищно-коммунального хозяйства и благоустройства (содержание УЖКХ)</t>
    </r>
  </si>
  <si>
    <t>01.01.2024 Обеспечение условий для реализации муниципальной программы «Жилье и жилищно-коммунальное хозяйство»</t>
  </si>
  <si>
    <t xml:space="preserve"> Содержание УЖКХ, выплата з/платы,договора на ГСМ, хоз.нужды,почтовые расходы,з/части,оплата налогов и т.д.</t>
  </si>
  <si>
    <t>12</t>
  </si>
  <si>
    <t>Основное мероприятие 2.13 Обеспечение выполнения мероприятий в сфере создания необходимых условий жизнеобеспечения населения, реализации мероприятий по решению вопросов местного значения, в части создания благоприятных условий для проживания граждан муниципального округа «Усинск»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</si>
  <si>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25:Обеспечено </t>
    </r>
    <r>
      <rPr>
        <i/>
        <sz val="46"/>
        <color theme="1"/>
        <rFont val="Times New Roman"/>
        <family val="1"/>
        <charset val="204"/>
      </rPr>
      <t>выполнение мероприятий в сфере создания необходимых условий жизнеобеспечения населения, реализации мероприятий по решению вопросов местного значения, в части создания благоприятных условий для проживания граждан муниципального округа «Усинск»Республики Коми(содержание Горхоза)</t>
    </r>
  </si>
  <si>
    <t xml:space="preserve"> Содержание Горхоза ,выплата з/платы,договора на ГСМ, хоз.нужды,почтовые расходы,з/части,оплата налогов и т.д.</t>
  </si>
  <si>
    <t>13</t>
  </si>
  <si>
    <t xml:space="preserve">Основное мероприятие 2.7 Возмещение недополученных доходов, возникающих в результате государственного регулирования цен на топливо твердое, реализуемое гражданам, проживающим на территории муниципального округа "Усинск" Республики Коми для нужд отопления
</t>
  </si>
  <si>
    <t>Кравчун Л.В.- руководитель Управление экономического развития, прогнозирования и инвестиционной политики администрации муниципального округа "Усинск" Республики Коми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</si>
  <si>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26</t>
    </r>
    <r>
      <rPr>
        <i/>
        <sz val="46"/>
        <color theme="1"/>
        <rFont val="Times New Roman"/>
        <family val="1"/>
        <charset val="204"/>
      </rPr>
      <t>:Полное исполнение обязательств Соглашения на возмещение убытков, возникающих в результате государственного регулирования цен на топливо твердое, реализуемое гражданам используемое для нужд отопления</t>
    </r>
  </si>
  <si>
    <t>01.01.2024  Заключение Соглашения о предоставлении из республиканского бюджета Республики Коми бюджету муниципального округа "Усинск" Республики Коми субвенций на 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</si>
  <si>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r>
      <rPr>
        <sz val="46"/>
        <color rgb="FFFF0000"/>
        <rFont val="Times New Roman"/>
        <family val="1"/>
        <charset val="204"/>
      </rPr>
      <t xml:space="preserve">
</t>
    </r>
    <r>
      <rPr>
        <sz val="46"/>
        <color theme="1"/>
        <rFont val="Times New Roman"/>
        <family val="1"/>
        <charset val="204"/>
      </rPr>
      <t>Заключено Соглашение о предоставлении из бюджета муниципального округа «Усинск» субсидии в целях возмещения недополученных доходов, возникающих в результате государственного регулирования цен на топливо твердое, реализуемое гражданам, проживающим на территории муниципального округа «Усинск», для нужд отопления между ООО «ЛТ-Групп» и Администрацией МО "Усинск". За отчетный период перечислено субсидий на сумму в размере 18 599,7 тыс.руб., фактически отпущено населению твердого топлива в объеме 2 986,56 тонн/плотн.куб.м</t>
    </r>
  </si>
  <si>
    <t>14</t>
  </si>
  <si>
    <t xml:space="preserve">Основное мероприятие 2.8 Осуществление переданных полномочий на возмещение недополученных доходов, возникающих в результате государственного регулирования цен на топливо твердое, реализуемое гражданам используемое для нужд отопления
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</si>
  <si>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27</t>
    </r>
    <r>
      <rPr>
        <i/>
        <sz val="46"/>
        <color theme="1"/>
        <rFont val="Times New Roman"/>
        <family val="1"/>
        <charset val="204"/>
      </rPr>
      <t>:Полное исполнение обязательств Соглашения на осуществление переданных полномочий по возмещению убытков, возникающих в результате государственного регулирования цен на топливо твердое, реализуемое гражданам используемое для нужд отопления</t>
    </r>
  </si>
  <si>
    <t>01.01.2024  Предоставление субвенций на осуществление государственного полномочия Республики Коми, предусмотренного подпунктом «а» пункта 5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</si>
  <si>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Субвенция на осуществление государственного полномочия Республики Коми, предусмотренного подпунктом «а» пункта 5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Коми» по итогам первого полугодия 2024 года составила 71,2 тыс. руб..</t>
  </si>
  <si>
    <t>15</t>
  </si>
  <si>
    <t xml:space="preserve">Основное мероприятие 2.9 Реализация народных  проектов в сфере благоустройства, прошедших отбор в рамках проекта "Народный бюджет" </t>
  </si>
  <si>
    <t>Всего РБ,МБ:</t>
  </si>
  <si>
    <t>Мероприятие 2.9.35 Обустройство пешеходной дорожки на городском кладбище в г.Усинске</t>
  </si>
  <si>
    <t>внебюджетные средства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</si>
  <si>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28:</t>
    </r>
    <r>
      <rPr>
        <i/>
        <sz val="46"/>
        <color theme="1"/>
        <rFont val="Times New Roman"/>
        <family val="1"/>
        <charset val="204"/>
      </rPr>
      <t>Выполнены работы в полном объеме, в соответствии с техническим заданием</t>
    </r>
  </si>
  <si>
    <t>01.04.2023 Приведение в нормативное состояние объектов благоустройства</t>
  </si>
  <si>
    <t>18.04.2024 года подписано Соглашение на предоставление субсидии из республиканского бюджета,заключен муниципальный контакт от 03.05.2024 обустройство дорожки на кладбище- срезка недобора грунта, устройство подстилающих и вырпавнивающих слоев оснований из песка и щебня,розлив вяжущих материалов</t>
  </si>
  <si>
    <t>Мероприятие 2.9.39 Ограждение кладбища с.Щельябож</t>
  </si>
  <si>
    <r>
      <t xml:space="preserve">Контрольное событие </t>
    </r>
    <r>
      <rPr>
        <i/>
        <sz val="46"/>
        <rFont val="Times New Roman"/>
        <family val="1"/>
        <charset val="204"/>
      </rPr>
      <t>№ 29</t>
    </r>
    <r>
      <rPr>
        <i/>
        <sz val="46"/>
        <color theme="1"/>
        <rFont val="Times New Roman"/>
        <family val="1"/>
        <charset val="204"/>
      </rPr>
      <t>:Выполнены работы в полном объеме, в соответствии с техническим заданием</t>
    </r>
  </si>
  <si>
    <r>
      <t xml:space="preserve">18.04.2024 года подписано Соглашение на предоставление субсидии из республиканского бюджета, </t>
    </r>
    <r>
      <rPr>
        <sz val="46"/>
        <rFont val="Times New Roman"/>
        <family val="1"/>
        <charset val="204"/>
      </rPr>
      <t xml:space="preserve">заключен контракт от 12.08.2024 года </t>
    </r>
    <r>
      <rPr>
        <sz val="46"/>
        <color theme="1"/>
        <rFont val="Times New Roman"/>
        <family val="1"/>
        <charset val="204"/>
      </rPr>
      <t xml:space="preserve"> демонтаж старого ограждения, установка нового ограждения по периметру кладбища, планировка места для сбора ТКО, на отчетный период направлены документы для получения ПОФ по оплате выполненных работ</t>
    </r>
  </si>
  <si>
    <t>Мероприятие 2.9.41 Ремонт улично-дорожной сети в селе Колва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</si>
  <si>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30</t>
    </r>
    <r>
      <rPr>
        <i/>
        <sz val="46"/>
        <color theme="1"/>
        <rFont val="Times New Roman"/>
        <family val="1"/>
        <charset val="204"/>
      </rPr>
      <t>:Выполнены работы в полном объеме, в соответствии с техническим заданием</t>
    </r>
  </si>
  <si>
    <t>18.04.2024 года подписано Соглашение на предоставление субсидии из республиканского бюджета,заключен муниципальный контракт от 17.06.2024г. на выполнение работ по ремонту улично-дорожной сети в с. Колва-ремонт грунтовой дороги по ул.Рябиновая: планировка проезжей части дороги, отсыпка неровностей ПГС,
24.06.2024 г.  дополнительное соглашение к контракту на сумму 11 206,37 руб. по обустройству отводов по ул. Рябиновая</t>
  </si>
  <si>
    <t>16</t>
  </si>
  <si>
    <t>Основное мероприятие 2.14 Реализация инициативных проектов на территории муниципального округа "Усинск" в сфере благоустройства</t>
  </si>
  <si>
    <t>Контрольное событие № 36:Выполнены работы в полном объеме, в соответствии с техническим заданием</t>
  </si>
  <si>
    <t>18.04.2024 Реализация инициативных проектов на территории муниципального округа "Усинск" Республики Коми путем привлечения граждан и организаций к деятельности органов местного самоуправления в решении проблем местного значения</t>
  </si>
  <si>
    <t>04.07.2024 года муниципальный контракт по обустройству доп.освещения пгт.Парма (ул.Октябрьская -ул.Мира-ул.Нефтяников-ул.Коммунистическая)</t>
  </si>
  <si>
    <t>17</t>
  </si>
  <si>
    <t>Основное мероприятие 2.16 Реализация мероприятий плана социального развития экономического роста Республики Коми</t>
  </si>
  <si>
    <t>Всего ФБ,РБ,МБ, внебюджетные средства</t>
  </si>
  <si>
    <t>Мероприятие 2.16.1 Приобретение теплых остановочных павильонов на улично-дорожной сети г.Усинска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</si>
  <si>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37:Обеспечено выполнениемероприятий в части создания комфортных условий для граждан проживающих на территории муниципального округа "Усинск" Республики Коми</t>
    </r>
  </si>
  <si>
    <t>01.04.2024 Повышение качества жизни населения города при выполнении мероприятий плана социального развития центров экономического роста Республики Коми</t>
  </si>
  <si>
    <t>муниципальный контракт  15.12.2023 года , произведена доставка, установка и подключение остановочных павильонов в количестве 11 единиц, работы выполнены в полном объеме, оплата произведена, контракт исполнен в полном объеме</t>
  </si>
  <si>
    <t>Мероприятие 2.16.2 Ремонт тротуаров по ул.Комсомольская до Больничного проезда г.Усинск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</si>
  <si>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38:Выполнены работы в полном объеме, в соответствии с техническим заданием</t>
    </r>
  </si>
  <si>
    <t>29.03.2024 Повышение качества жизни населения города при выполнении мероприятий плана социального развития центров экономического роста Республики Коми</t>
  </si>
  <si>
    <t xml:space="preserve"> муниципальный контракт  29.03.2024 года выполнение работ по ремонту тротуара ул.Комсомольская-Больничный проезд:срезка поверхностного слоя, устройство подстилающих, розлив вяжущих материалов, устройство нижнего и верхнего выравнивающего слоя, укрепление обочин, контракт исполнен в полном объеме</t>
  </si>
  <si>
    <t>18</t>
  </si>
  <si>
    <t>Основное мероприятие 2.17 Реализация проекта "Малая война на Печоре"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</si>
  <si>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31:Выполнены работы в полном объеме, в соответствии с техническим заданием</t>
    </r>
  </si>
  <si>
    <t>13.06.2024 Улучшение внешнего состояния объектов благоустройства</t>
  </si>
  <si>
    <t>заключено Соглашение о благотворительности от 13.06.2024 года на выполнение работ по приобретению и установке памятников, покраски стеллы и ограждений, отсыпки территории в с.Усть-Уса</t>
  </si>
  <si>
    <t>19</t>
  </si>
  <si>
    <t>Основное мероприятие 2.18 Реализация отдельных мероприятий (проектов) в сфере благоустройства</t>
  </si>
  <si>
    <t>Голенастов В.А.-руководитель Управления жилищно-коммунального хозяйства администрации муниципального округа"Усинск" Республики Коми, руководители  территориальных органов</t>
  </si>
  <si>
    <t>Всего РБ,МБ, внебюджетные средства</t>
  </si>
  <si>
    <t>Мероприятие 2.18.1 Реализация проекта "Добролап"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</si>
  <si>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32:Выполнены работы в полном объеме, в соответствии с техническим заданием</t>
    </r>
  </si>
  <si>
    <t>04.07.2024 Улучшение внешнего состояния объектов благоустройства</t>
  </si>
  <si>
    <t>заключен муниципальный конратк № 53 от 12.07.2024 года на приобретение и  поставку санитарно-гигиенического комплекса ДОГ-2НБШ-5 ед.</t>
  </si>
  <si>
    <t>Мероприятие 2.18.2 Реализация проекта "Безопасное детство"</t>
  </si>
  <si>
    <t>0,0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</si>
  <si>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33:Выполнены работы в полном объеме, в соответствии с техническим заданием</t>
    </r>
  </si>
  <si>
    <t>заключен муниципальный контракт № 54 от 10.07.2024 года на приобретение и поставку встраемого батута-1 ед., комплект сетки для лазания в башне детского городка-1 ед.</t>
  </si>
  <si>
    <t>Мероприятие 2.18.3 Ремонт  памятников участникам ВОВ в с.Усть-Уса, с.Мутный Материк</t>
  </si>
  <si>
    <t>Полетова Т.Н.-руководитель Администрации с.Усть-Уса, Коваленко Е.П.-руководитель Администрации с.Мутный Материк</t>
  </si>
  <si>
    <t>103,9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</si>
  <si>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34:Выполнены работы в полном объеме, в соответствии с техническим заданием</t>
    </r>
  </si>
  <si>
    <t>01.08.2024 Улучшение внешнего состояния объектов благоустройства</t>
  </si>
  <si>
    <r>
      <rPr>
        <b/>
        <sz val="46"/>
        <rFont val="Times New Roman"/>
        <family val="1"/>
        <charset val="204"/>
      </rPr>
      <t xml:space="preserve">с.Усть-Уса </t>
    </r>
    <r>
      <rPr>
        <sz val="46"/>
        <rFont val="Times New Roman"/>
        <family val="1"/>
        <charset val="204"/>
      </rPr>
      <t xml:space="preserve"> 01.07.2024 года изготовление и доставка мемориальной плиты памятника "Они сражались за Родину", планировка площади,обустройство тротуарных дорожек, 06.09.2024 года "Памятный знак с именами погибших участников ВОВ" укладка брусчатки, демонтаж/монтаж плиток,установка мемориальной плиты, 02.09.2024 года "Воин с венком" изготовление и доставка мемориальной плиты, ремонт памятника, постамента.Проводится аукцион по замене ограждения памятника "Воин с венком"; </t>
    </r>
    <r>
      <rPr>
        <b/>
        <sz val="46"/>
        <rFont val="Times New Roman"/>
        <family val="1"/>
        <charset val="204"/>
      </rPr>
      <t xml:space="preserve"> с.Мутный Материк </t>
    </r>
    <r>
      <rPr>
        <sz val="46"/>
        <rFont val="Times New Roman"/>
        <family val="1"/>
        <charset val="204"/>
      </rPr>
      <t>09.09.2024 года</t>
    </r>
    <r>
      <rPr>
        <b/>
        <sz val="46"/>
        <rFont val="Times New Roman"/>
        <family val="1"/>
        <charset val="204"/>
      </rPr>
      <t xml:space="preserve">  </t>
    </r>
    <r>
      <rPr>
        <sz val="46"/>
        <rFont val="Times New Roman"/>
        <family val="1"/>
        <charset val="204"/>
      </rPr>
      <t>ремонт и установка ограждения памятника "Стела погибшим воинам"</t>
    </r>
  </si>
  <si>
    <t>Мероприятие 2.18.4  Ремонт ул.Ленина в г.Усинске в 2024 году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</si>
  <si>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35:Выполнены работы в полном объеме, в соответствии с техническим заданием</t>
    </r>
  </si>
  <si>
    <t>заключен муниципальный контракт № 03073000415240000570001 от 30.08.2024 года на выполнение ремонтных работ асфальтирование  проезжей части по ул.Ленина (от  Администрации до ул.Мира, проезд и стоянка за ДК от ул.Нефтяников до ул.Ленина)</t>
  </si>
  <si>
    <t>ИТОГО ПО ПРОГРАММЕ 2</t>
  </si>
  <si>
    <t>Подпрограмма 3 "Чистая вода"</t>
  </si>
  <si>
    <t>Основное мероприятие 3.1 Строительство и ремонт систем водоснабжения с обустройством зон санитарной охраны</t>
  </si>
  <si>
    <t>Мероприятие 3.1.1 Обслуживание и  ремонт систем водоснабжения, объекты водоподготовки на водозаборных скважинах и в сельских населенных пунктах, в т.ч. транспортные услуги и покупка сменных фильтроэлементов, оплата электроэнергии по скважинам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</si>
  <si>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39</t>
    </r>
    <r>
      <rPr>
        <i/>
        <sz val="46"/>
        <color theme="1"/>
        <rFont val="Times New Roman"/>
        <family val="1"/>
        <charset val="204"/>
      </rPr>
      <t xml:space="preserve">: </t>
    </r>
    <r>
      <rPr>
        <i/>
        <sz val="46"/>
        <rFont val="Times New Roman"/>
        <family val="1"/>
        <charset val="204"/>
      </rPr>
      <t xml:space="preserve">Выполнены </t>
    </r>
    <r>
      <rPr>
        <i/>
        <sz val="46"/>
        <color theme="1"/>
        <rFont val="Times New Roman"/>
        <family val="1"/>
        <charset val="204"/>
      </rPr>
      <t>работы по обслуживанию и ремонту систем водоснабжения, установка комплексных систем водоподготовки на сельских водозаборных скважинах</t>
    </r>
  </si>
  <si>
    <t>01.01.2024 Обеспечение работы объектов водоснабжения в соответствии с нормами</t>
  </si>
  <si>
    <r>
      <t xml:space="preserve"> </t>
    </r>
    <r>
      <rPr>
        <b/>
        <sz val="46"/>
        <color theme="1"/>
        <rFont val="Times New Roman"/>
        <family val="1"/>
        <charset val="204"/>
      </rPr>
      <t>с.Колва</t>
    </r>
    <r>
      <rPr>
        <sz val="46"/>
        <color theme="1"/>
        <rFont val="Times New Roman"/>
        <family val="1"/>
        <charset val="204"/>
      </rPr>
      <t xml:space="preserve">-заключен контракт от 14.02.2024 года на обслуживание скважин в с.Колва и д.Сынянырд, договор от 18.03.2024 года на обслуживание водовода в с.Колва, договор от 28.03.2024 года на изготовление табличек для водоколонок, договор от 06.02.2024 года на поставку эл. энергии на скважины, договор от 04.06.2024 ремонт сетей водоснабжения, 27.06.2024 выполнение инженерно-геодезических работ системы водоснабжения с.Колва, 30.074.2024 поставка цкафа автоматики дозирования волы, 05.09.2024 подлючение павильона водоколонки в с.Колва, 10.09.2024 техприсоединение, планируется заключение договоров на изготовление табличек для водоколонок, приобретение скважинных насосов; </t>
    </r>
    <r>
      <rPr>
        <b/>
        <sz val="46"/>
        <color theme="1"/>
        <rFont val="Times New Roman"/>
        <family val="1"/>
        <charset val="204"/>
      </rPr>
      <t>с.Мутный Матери</t>
    </r>
    <r>
      <rPr>
        <sz val="46"/>
        <color theme="1"/>
        <rFont val="Times New Roman"/>
        <family val="1"/>
        <charset val="204"/>
      </rPr>
      <t xml:space="preserve">к-заключен договор от 08.02.2024 года на поставку эл. энергии на скважины,договор ГПХ на обслуживание скважин на период отпуска основного работника от 01.02.2024 года; </t>
    </r>
    <r>
      <rPr>
        <b/>
        <sz val="46"/>
        <color theme="1"/>
        <rFont val="Times New Roman"/>
        <family val="1"/>
        <charset val="204"/>
      </rPr>
      <t>с.Усть-Лыжа</t>
    </r>
    <r>
      <rPr>
        <sz val="46"/>
        <color theme="1"/>
        <rFont val="Times New Roman"/>
        <family val="1"/>
        <charset val="204"/>
      </rPr>
      <t xml:space="preserve"> договор от 15.01.2024 года оплата эл.энергии по скважинам, 08.02.2024 приобретение ленты нагревательной на скважину №1 в д.Акись, 10.04.2024 диспетчерское обслуживание узла учета тепловой энергии, 03.09.2024 года приобретение твердого т оплива (дрова) на скважины, 10.09.2024 годла приобретение спецодежды, 15.07.2024 года ГПХ обслуживание скважин на период отпуска основного работника; </t>
    </r>
    <r>
      <rPr>
        <b/>
        <sz val="46"/>
        <color theme="1"/>
        <rFont val="Times New Roman"/>
        <family val="1"/>
        <charset val="204"/>
      </rPr>
      <t>с.Щельябож</t>
    </r>
    <r>
      <rPr>
        <sz val="46"/>
        <color theme="1"/>
        <rFont val="Times New Roman"/>
        <family val="1"/>
        <charset val="204"/>
      </rPr>
      <t xml:space="preserve">-заключен контракт от 28.02.2024 года на поставку эл. энергии на скважины , </t>
    </r>
    <r>
      <rPr>
        <b/>
        <sz val="46"/>
        <color theme="1"/>
        <rFont val="Times New Roman"/>
        <family val="1"/>
        <charset val="204"/>
      </rPr>
      <t>с.Усть-Уса</t>
    </r>
    <r>
      <rPr>
        <sz val="46"/>
        <color theme="1"/>
        <rFont val="Times New Roman"/>
        <family val="1"/>
        <charset val="204"/>
      </rPr>
      <t>- заключен контракт 24.01.2024 года на оплату эл.энергии по скважинам</t>
    </r>
  </si>
  <si>
    <t>21</t>
  </si>
  <si>
    <t>Основное мероприятие 3.2 Создание условий для охраны питьевых вод</t>
  </si>
  <si>
    <t>Администрация муниципального округа "Усинск" Республики Коми,руководители территориальных органов</t>
  </si>
  <si>
    <t>Мероприятие 3.2.1  Микробиологическое исследование воды</t>
  </si>
  <si>
    <t>Администрация муницпального округа "Усинск" Республики Коми</t>
  </si>
  <si>
    <r>
      <t>Контрольное событие</t>
    </r>
    <r>
      <rPr>
        <i/>
        <sz val="46"/>
        <rFont val="Times New Roman"/>
        <family val="1"/>
        <charset val="204"/>
      </rPr>
      <t xml:space="preserve"> № 40</t>
    </r>
    <r>
      <rPr>
        <i/>
        <sz val="46"/>
        <color theme="1"/>
        <rFont val="Times New Roman"/>
        <family val="1"/>
        <charset val="204"/>
      </rPr>
      <t>:</t>
    </r>
    <r>
      <rPr>
        <i/>
        <sz val="46"/>
        <rFont val="Times New Roman"/>
        <family val="1"/>
        <charset val="204"/>
      </rPr>
      <t>Проведены</t>
    </r>
    <r>
      <rPr>
        <i/>
        <sz val="46"/>
        <color theme="1"/>
        <rFont val="Times New Roman"/>
        <family val="1"/>
        <charset val="204"/>
      </rPr>
      <t xml:space="preserve"> микробиологические и химические исследования на всех водозаборных скважинах в сельских населенных пунктах</t>
    </r>
  </si>
  <si>
    <t>01.01.2024 Осуществление мероприятий по созданию условий для соблюдения экологических требований по охране питьевых вод</t>
  </si>
  <si>
    <r>
      <t>микробиологическое исследование воды:</t>
    </r>
    <r>
      <rPr>
        <b/>
        <sz val="46"/>
        <color theme="1"/>
        <rFont val="Times New Roman"/>
        <family val="1"/>
        <charset val="204"/>
      </rPr>
      <t xml:space="preserve">с.Усть-Уса </t>
    </r>
    <r>
      <rPr>
        <sz val="46"/>
        <color theme="1"/>
        <rFont val="Times New Roman"/>
        <family val="1"/>
        <charset val="204"/>
      </rPr>
      <t xml:space="preserve">договор от 28.02.2024 года; </t>
    </r>
    <r>
      <rPr>
        <b/>
        <sz val="46"/>
        <color theme="1"/>
        <rFont val="Times New Roman"/>
        <family val="1"/>
        <charset val="204"/>
      </rPr>
      <t xml:space="preserve">с.Мутный Материк </t>
    </r>
    <r>
      <rPr>
        <sz val="46"/>
        <color theme="1"/>
        <rFont val="Times New Roman"/>
        <family val="1"/>
        <charset val="204"/>
      </rPr>
      <t xml:space="preserve">договор от 14.02.2024 года; </t>
    </r>
    <r>
      <rPr>
        <b/>
        <sz val="46"/>
        <color theme="1"/>
        <rFont val="Times New Roman"/>
        <family val="1"/>
        <charset val="204"/>
      </rPr>
      <t xml:space="preserve">с.Усть-Лыжа </t>
    </r>
    <r>
      <rPr>
        <sz val="46"/>
        <color theme="1"/>
        <rFont val="Times New Roman"/>
        <family val="1"/>
        <charset val="204"/>
      </rPr>
      <t>договор</t>
    </r>
    <r>
      <rPr>
        <b/>
        <sz val="46"/>
        <color theme="1"/>
        <rFont val="Times New Roman"/>
        <family val="1"/>
        <charset val="204"/>
      </rPr>
      <t xml:space="preserve"> </t>
    </r>
    <r>
      <rPr>
        <sz val="46"/>
        <color theme="1"/>
        <rFont val="Times New Roman"/>
        <family val="1"/>
        <charset val="204"/>
      </rPr>
      <t xml:space="preserve">от 07.03.2024 года , </t>
    </r>
    <r>
      <rPr>
        <b/>
        <sz val="46"/>
        <color theme="1"/>
        <rFont val="Times New Roman"/>
        <family val="1"/>
        <charset val="204"/>
      </rPr>
      <t>с.Щельябож</t>
    </r>
    <r>
      <rPr>
        <sz val="46"/>
        <color theme="1"/>
        <rFont val="Times New Roman"/>
        <family val="1"/>
        <charset val="204"/>
      </rPr>
      <t xml:space="preserve"> договор от 21.03.2024 года.Отбор проб на микробиологическое исследование на всех водозаборных скважинах в летне-осенний период; </t>
    </r>
    <r>
      <rPr>
        <b/>
        <sz val="46"/>
        <color theme="1"/>
        <rFont val="Times New Roman"/>
        <family val="1"/>
        <charset val="204"/>
      </rPr>
      <t>Админстрация МО "Усинск</t>
    </r>
    <r>
      <rPr>
        <sz val="46"/>
        <color theme="1"/>
        <rFont val="Times New Roman"/>
        <family val="1"/>
        <charset val="204"/>
      </rPr>
      <t>"средства для проведения анализа воды на скважине № 2Д в д.Денисовка-15,9 тыс.руб.  договор от 26.04.2024 года, лабораторные исследования подземных вод (доп.анализы) договор от 08.05.2024 года</t>
    </r>
  </si>
  <si>
    <t>22</t>
  </si>
  <si>
    <t>Основное мероприятие 3.3 Установка фонтанчиков и системы фильтрации воды в учреждениях Управления образования</t>
  </si>
  <si>
    <t xml:space="preserve">Ю.А.Орлов-Руководитель Управления образования муниципального округа"Усинск"Республики Коми 
</t>
  </si>
  <si>
    <r>
      <t>Контрольное событие № 41</t>
    </r>
    <r>
      <rPr>
        <i/>
        <sz val="46"/>
        <rFont val="Times New Roman"/>
        <family val="1"/>
        <charset val="204"/>
      </rPr>
      <t xml:space="preserve">Установлены </t>
    </r>
    <r>
      <rPr>
        <i/>
        <sz val="46"/>
        <color theme="1"/>
        <rFont val="Times New Roman"/>
        <family val="1"/>
        <charset val="204"/>
      </rPr>
      <t>комплексных систем водоподготовки, систем фильтрации и водяных фонтанчиков в образовательных учреждениях Управления образования</t>
    </r>
  </si>
  <si>
    <t>01.01.2024 Осуществление мероприятий по снабжению населения водой соответствующего качества</t>
  </si>
  <si>
    <t>С 05.02.2024 года- замена фильтров фонтанчиков, фильтров на пищеблоке в МБОУ "СОШ" с. Усть-Уса, договор от 19.04.2024 приобретение фильтров фонтанчиков в  МАОУ "Лицей" г. Усинска, МБОУ "СОШ № 4 с УИОП" г. Усинска-договор от 15.05.2024 года замена фильтров фонтанчиков,МАОУ "НОШ № 7 имени В.И. Ефремовой" г. Усинска-договор от 15.04.2024 года замена фильтров фонтанчиков, фильтров на пищеблок, МБОУ "ООШ" пгт Парма, МБОУ "ООШ" д. Захарвань, МАУДО "ЦДОД" г. Усинска, на приобретение фильтров на пищеблок в 5 ОО МАОУ "НОШ № 7 имени В.И. Ефремовой" г. Усинска, МБОУ "ООШ"  пгт Парма, МБОУ "ООШ" д. Денисовка, МБОУ "ООШ" д. Захарвань, МБОУ "ООШ" с. Усть-Лыжа-договор от 03.05.2024 года замена фильтров на пищеблоке, - в  МАУДО «ЦДОД» г. Усинска  от 10.07.2024 года на приобретение фильтров фонтанчиков ;
 МБОУ «ООШ» пгт Парма  от 01.07.2024 года на приобретение фильтров фонтанчиков, 
 МБОУ «ООШ»  пгт Парма от 01.07.2024 года  на приобретение фильтров на пищеблок ,  МБОУ «ООШ» д. Денисовка от 07.07.2024 на приобретение фильтров на пищеблок.</t>
  </si>
  <si>
    <t>23</t>
  </si>
  <si>
    <t>Основное мероприятие 3.4  Строительство новых скважин в сельских населенных пунктах со строительством объектов водоподготовки, в том числе ПИР</t>
  </si>
  <si>
    <t>Г.В.Фащенко-РуководительУправление территориального развития, экологии и природопользования администрации муниципального округа  "Усинск" Республики Коми</t>
  </si>
  <si>
    <t>Мероприятие 3.4.1 Строительство "Здания водозабора" в пст.Усадор на территории муниципального округа "Усинск"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</si>
  <si>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42</t>
    </r>
    <r>
      <rPr>
        <i/>
        <sz val="46"/>
        <color theme="1"/>
        <rFont val="Times New Roman"/>
        <family val="1"/>
        <charset val="204"/>
      </rPr>
      <t>:Выполнены работы в полном объеме, в соответствии с техническим заданием</t>
    </r>
  </si>
  <si>
    <t>26.02.2024 Обеспечение работы объектов водоснабжения в соответствии с эксплуатационными нормами</t>
  </si>
  <si>
    <t>заключен муниципальный контракт от 26.02.2024  года,срок исполнения до 31.12.2024 года,согласно акта выполненных работ  от 26.02.2024 года произведена оплата 05.03.2024, контракт исполнен в полном объеме</t>
  </si>
  <si>
    <t>ИТОГО ПО ПРОГРАММЕ 3</t>
  </si>
  <si>
    <t>Подпрограмма 4 "Обращение с отходами производства и потребления"</t>
  </si>
  <si>
    <t>Задача 3. Утилизация отходов с привлечением специализированных организаций</t>
  </si>
  <si>
    <t>24</t>
  </si>
  <si>
    <t>Основное мероприятие 4.1 Обустройство существующих и строительство новых объектов сбора, накопления и размещения ТКО</t>
  </si>
  <si>
    <t>Мероприятие 4.1.1 Проведение орнитологического иссследования на полигоне ТБО в г.Усинске, в том числе принятие мер по его защите от привлечения и массового скопления птиц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</si>
  <si>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43</t>
    </r>
    <r>
      <rPr>
        <i/>
        <sz val="46"/>
        <color theme="1"/>
        <rFont val="Times New Roman"/>
        <family val="1"/>
        <charset val="204"/>
      </rPr>
      <t xml:space="preserve">:Выполнены работы в полном объеме, в соответствии с техническим заданием </t>
    </r>
  </si>
  <si>
    <t>01.01.2024 Выполнение основных задач подпрограммы</t>
  </si>
  <si>
    <t>заключен договор от 11.03.2024 года на проведение орнитологического исследования на предмет отсутствия факторов, способствующих привлечению и массовому скоплению птиц, и (или) достаточности мер защиты объекта по обращению с твердыми коммунальными отходами, пищевыми и биологическими отводами, расположенного в границах шестой подзоны приаэродромной территории, от привлечения и массового скопления птиц</t>
  </si>
  <si>
    <t>25</t>
  </si>
  <si>
    <t>Основное мероприятие 4.5 Утилизация отходов с привлечением специализаированных организаций</t>
  </si>
  <si>
    <t xml:space="preserve">Г.В.Фащенко-Руководитель  Управления территориального развития, экологии и природопользования администрации муниципального округа "Усинск" Республики Коми, Голенастов В.А.-руководитель Управления жилищно-коммунального хозяйства администрации муниципального округа «Усинск» Республики Коми </t>
  </si>
  <si>
    <r>
      <t>Контрольное событие № 44:</t>
    </r>
    <r>
      <rPr>
        <i/>
        <sz val="46"/>
        <rFont val="Times New Roman"/>
        <family val="1"/>
        <charset val="204"/>
      </rPr>
      <t>Выполнены работы в полном объеме по утилизации и переработке отходов специализированными организациями</t>
    </r>
  </si>
  <si>
    <t>18.04.2024 Привлечение специализированных организаций по утилизации и переработке отходов; утилизация отходов на специально отведенных участках и/или специальных сооружениях по утилизации</t>
  </si>
  <si>
    <r>
      <rPr>
        <b/>
        <sz val="46"/>
        <color theme="1"/>
        <rFont val="Times New Roman"/>
        <family val="1"/>
        <charset val="204"/>
      </rPr>
      <t>Администраци</t>
    </r>
    <r>
      <rPr>
        <sz val="46"/>
        <color theme="1"/>
        <rFont val="Times New Roman"/>
        <family val="1"/>
        <charset val="204"/>
      </rPr>
      <t xml:space="preserve">я:заключен договор от 06.05.2024 года на оказание услуг по приему и захоронению отходов IV-V класса опасности, кроме твердых коммунальных отходов, собранных на территории муниципального округа «Усинск» Республики Коми в период проведения экологических акций и общегородских субботников 330,0 тыс.руб.
15.07.2024 года договор по приему и утилизации прочих опасных отходов (отходы шин, покрышек, камер автомобильных) на сумму 2 775,0 тыс. руб.
22.07.2024 года договор по сбору и размещению (захоронению) отходов IV-V класса опасности (кроме твердых коммунальных отходов)  на объекте размещения отходов (полигоне)     на сумму 4 538,6 тыс. руб.
12.08.2024 года договор об оказанити услуг по уничтожению (кремации) биоотходов с ООО "Северный" на сумму 262,5 тыс.руб.
</t>
    </r>
    <r>
      <rPr>
        <sz val="46"/>
        <rFont val="Times New Roman"/>
        <family val="1"/>
        <charset val="204"/>
      </rPr>
      <t xml:space="preserve"> </t>
    </r>
    <r>
      <rPr>
        <b/>
        <sz val="46"/>
        <rFont val="Times New Roman"/>
        <family val="1"/>
        <charset val="204"/>
      </rPr>
      <t>УЖКХ:</t>
    </r>
    <r>
      <rPr>
        <sz val="46"/>
        <rFont val="Times New Roman"/>
        <family val="1"/>
        <charset val="204"/>
      </rPr>
      <t>заключен контракт от 30.07.2024 года оказание услуг по ликвидации несанкционнированных свалок в г.Усинске 3 600,0 тыс.руб., ведется подготовка документации для размещения на эл.площадке оказание услуг по ликвидации несанкционнированных свалок в г.Усинске</t>
    </r>
  </si>
  <si>
    <t>Основное мероприятие 4.6 Совершенствование системы просвещения и пропаганды экологических знаний среди населения муниципального округа "Усинск"</t>
  </si>
  <si>
    <r>
      <t>Контрольное событие №</t>
    </r>
    <r>
      <rPr>
        <i/>
        <sz val="46"/>
        <rFont val="Times New Roman"/>
        <family val="1"/>
        <charset val="204"/>
      </rPr>
      <t xml:space="preserve"> 45</t>
    </r>
    <r>
      <rPr>
        <i/>
        <sz val="46"/>
        <color theme="1"/>
        <rFont val="Times New Roman"/>
        <family val="1"/>
        <charset val="204"/>
      </rPr>
      <t>:Проведены экологические акции, совещания по вопросам обращения с отходами производства и потребления (ежегодно)</t>
    </r>
  </si>
  <si>
    <t>01.01.2024 Подъем уровня экологической граммотности, активная деятельность по охране окружающей среды, охране здоровья населения</t>
  </si>
  <si>
    <t xml:space="preserve">За 2 квартал 2024 года проведено 6 экологических акций, в т.ч. с использованием интернет-ресурса:
Международная акция «Сад памяти», эстафета Большой Арктической уборки в рамках форума-фестиваля «Арктика. Лед тронулся», общегородской субботник в рамках Всероссийской экологической акции «Зеленая Весна», экологическая экспедиция Всероссийского проекта «Чистая Арктика», 1 часть республиканской природоохранной акции «Марш парков», 1 часть республиканской экологической акции «Речная лента-2024», в экологических и природоохранных акциях на территории округа приняло участие 5 652 человека.                                             
На площади более 41 га собрано порядка 15,4 тонны иных отходов (не ТКО) и 73 тонны отходов автомобильных шин и покрышек.
В населенных пунктах округа «Усинск» на площади более 0,65 га высажен 621 саженец древесных и кустарниковых пород, а также 375 единиц цветковых растений.
За 3 квартал 2024 года проведены 3 экологические акции: "Марш парков" 2 часть, "Речная лента" 2 часть, Всероссийский экологический субботник "Зеленая Россия"-приняли участие в акциях 1705 человек из 59 учреждений,в т.ч. 58 волонтеров,высажено 378 саженцев и кустарников, 2400 шт. цветов, собрано и передано спецорганизации 151,08 м3 мусора, на пункт раздельного приема отходов вывезено 650 кг макулатуры.
 </t>
  </si>
  <si>
    <t>ИТОГО ПО ПРОГРАММЕ 4</t>
  </si>
  <si>
    <t>ВСЕГО ПО ПРОГРАММЕ:</t>
  </si>
  <si>
    <t>ИТОГО:</t>
  </si>
  <si>
    <t xml:space="preserve">Вывод об эфффективности реализации муниципальной программы за отчетный квартал: ((16/45)+(16/45)+(358081,2/547980,3))/3*100= эффективная (45,5%)   </t>
  </si>
  <si>
    <t>Заместитель руководителя УЖКХ __________________________________________________________________/Ю.В.Напалкова/</t>
  </si>
  <si>
    <t>Исполнитель :Экономист Е.В.Осиповская 26-9-34</t>
  </si>
  <si>
    <t>УТВЕРЖДЕНО</t>
  </si>
  <si>
    <t>Заместитель главы администрации округа «Усинск»</t>
  </si>
  <si>
    <t>_____________________________/В.Г. Руденко</t>
  </si>
  <si>
    <t>«____»______________2024 г.</t>
  </si>
  <si>
    <t>Мониторинг
реализации муниципальной программы
«Развитие транспортной системы» за 9 месяцев 2024 года</t>
  </si>
  <si>
    <t>№ п/п</t>
  </si>
  <si>
    <t>Наименование муниципальной программы, основного мероприятия, мероприятия, контрольного события муниципальной программы (подпрограммы муниципальной программы)</t>
  </si>
  <si>
    <t>Ответственный руководитель, заместитель руководителя ОМСУ (Ф.И.О., должность)</t>
  </si>
  <si>
    <t>Статус мероприятия, контрольного события</t>
  </si>
  <si>
    <t>Расходы на реализацию основного мероприятия, мероприятия программы, тыс. руб.</t>
  </si>
  <si>
    <t>Подпрограмма 1 «Развитие транспортной инфраструктуры и транспортного обслуживания населения»</t>
  </si>
  <si>
    <t>Основное мероприе 1.1. Оборудование и содержание ледовых переправ и зимних автомобильных дорог общего пользования местного значения</t>
  </si>
  <si>
    <t xml:space="preserve">Голенастов В.А., руководитель </t>
  </si>
  <si>
    <t>Всего в том числе:</t>
  </si>
  <si>
    <t xml:space="preserve">Республиканский бюджет </t>
  </si>
  <si>
    <t>Контрольное событие № 1                                                     Оборудование и содержание ледовых переправ - 4,95 км., содержание зимних автомобильных дорог- 133,85 км</t>
  </si>
  <si>
    <t>01.01.2024 г., обустройство зимника, заливка льда, расчистка снега, накатывание дороги.</t>
  </si>
  <si>
    <t>Заключено Соглашение № ЗМО-12 от 15.02.2024 о предоставлении субсидии из республиканского бюджета Республики Коми бюджету муниципального округа "Усинск" на оборудование и содержание ледовых переправ и зимних автодорог общего польщования местного значения</t>
  </si>
  <si>
    <t>нет</t>
  </si>
  <si>
    <t>1.1</t>
  </si>
  <si>
    <t>Основное мероприятие 1.2.                                                          Содержание автомобильных дорог общего пользования местного значения</t>
  </si>
  <si>
    <t>1.2</t>
  </si>
  <si>
    <t>Мероприятие 1.2.1. Содержание автомобильных дорог общего пользования местного значения за счет средств бюджета МО ГО «Усинск» (содержание «Подъезда к водозабору на р. Усе (от автомобильной дороги Усть-Уса - Усинск от поворота на Харьягинский - Усинск, исключая городскую черту г. Усинска)», «Подъезд к д. Акись (от автомобильной дороги «Акись - Ошкурья»), «Подъезд к д. Новикбож (от автомобильной дороги «Усть-Уса - Харьягинский»)</t>
  </si>
  <si>
    <t>Контрольное событие № 2                                      Софинансирование из Республиканского бюджета на содержание автомобильных дорог общего пользования местного значения - 99%</t>
  </si>
  <si>
    <t>01.01.2024 г., Уход за дорогой, дорожными сооружениями и полосой отвода, устранение возникающих мелких повреждений, по организации и обеспечению безопасности дорожного движения, а также зимнее содержание</t>
  </si>
  <si>
    <t>Заключено Соглашение № СМО-13 от 15.02.2024 о предоставлении субсидии из республиканского бюджета Республики Коми бюджету муниципального округа "Усинск" на содержание автомобильных дорог общего пользования местного значения</t>
  </si>
  <si>
    <t>1.3</t>
  </si>
  <si>
    <t>Основное мероприятие 1.3. Транспортное обслуживание населения в границах муниципального округа «Усинск»</t>
  </si>
  <si>
    <t>Игумнова А.Л., начальник</t>
  </si>
  <si>
    <t>1.4</t>
  </si>
  <si>
    <t>Мероприятие 1.3.1. Пассажирские воздушные перевозки</t>
  </si>
  <si>
    <t xml:space="preserve">Контрольное событие № 3                                                             Доля фактически выполненных рейсов, утвержденных транспортной схемой внутримуниципальных пассажирских перевозок воздушным транспортом в труднодоступные населенные пункты не менее 90 %
</t>
  </si>
  <si>
    <t>01.01.2024 г., Перевозка пассажиров и багажа воздушным транпортом до труднодоступных населенных пунктов Мутный Материк, Щельябож, Захарвань, Усть-Лыжа, Денисовка.</t>
  </si>
  <si>
    <t>Воздушным транспортом в труднодоступные населенные пункты за 9 месяцев 2024 года  выполнено 38 рейсов и перевезено 724 пассажира</t>
  </si>
  <si>
    <t>1.5</t>
  </si>
  <si>
    <t>Мероприятие 1.3.2. Организация обслуживания населения автомобильным и речным транспортом на территории муниципального округа «Усинск»</t>
  </si>
  <si>
    <t>Контрольное событие № 4                                  Транспортная подвижность населения на автомобильном транспорте в общей численности населения (количество поездок на 1 чел.) не менее 7 поездок в год</t>
  </si>
  <si>
    <t xml:space="preserve">01.01.2024 г., Перевозка пассажиров и багажа автомобильным транпортом (город), по зимним автомобильным дорогам  до труднодоступных населенных пунктов Мутный Материк, Щельябож, Захарвань, Усть-Лыжа. </t>
  </si>
  <si>
    <t>Автомобильным транспортом за 9 месяцев 2024 года перевезено 180,43 тыс. пассажиров, в т.ч. по зимним маршрутам.
Подвижность за 9 месяцев 2024 года составила - 5 поездки на 1 человека (при численности населения 36,03 тыс. чел.)</t>
  </si>
  <si>
    <t>Контрольное событие № 5                                                 Доля фактически выполненных рейсов, утвержденных расписанием внутримуниципальных пассажирских перевозок речным транспортом в труднодоступные населенные пункты не менее 95%</t>
  </si>
  <si>
    <t>01.06.2024 г., Перевозка пассажиров и багажа речным транпортом до труднодоступных населенных пунктов Мутный Материк, Щельябож, Захарвань, Усть-Лыжа, Денисовка.</t>
  </si>
  <si>
    <t>Речным транспортом с 21 июня 2024 года выполнено 105 рейсов и перевезено 4 397 пассажира</t>
  </si>
  <si>
    <t>1.6</t>
  </si>
  <si>
    <t>Основное мероприятие 1.8. Приобретение подвижного состава для осуществления пассажирских перевозок автомобильным транспортом</t>
  </si>
  <si>
    <t>Контрольное событие № 6                                                Приобретение автобусов  для осуществления пассажирских перевозок автомобильным транспортом в кол-ве 3-х шт.</t>
  </si>
  <si>
    <t xml:space="preserve">31.10.2023 г. Обновление автопарка  для осуществления пассажирских перевозок автомобильным транспортом </t>
  </si>
  <si>
    <t>14.02.2024 г. Приобретены автобусы  для осуществления пассажирских перевозок автомобильным транспортом в кол-ве 3-х шт.</t>
  </si>
  <si>
    <t>Подпрограмма 2 «Повышение безопасности дорожного движения»</t>
  </si>
  <si>
    <t>1.7</t>
  </si>
  <si>
    <t>Основное меропритие 2.1.  Мероприятия, направленные на предупреждение опасного поведения участников дорожного движения</t>
  </si>
  <si>
    <t xml:space="preserve">Полетова Т.Н., руководитель администрации с. Усть-Уса </t>
  </si>
  <si>
    <t>1.8</t>
  </si>
  <si>
    <t>Мероприятие 2.1.1. Обслуживание и обустройство улично-дорожной сети «искусственными неровностями», обновление существующей и нанесение  новой дорожной разметки, выполнение работ по обустройству пешеходными ограждениями зон пешеходных переходов, на участках улично-дорожной сети г. Усинска, выполнение работ по изготовлению и монтажу выносных консолей</t>
  </si>
  <si>
    <t>Контрольное событие № 7                                        Выполнение работ по нанесению разметки пешеходных переходов (за 1 нанесение составляет - 2374 м2, разметка наносится  3 раза за летний период)</t>
  </si>
  <si>
    <t xml:space="preserve"> 01.05.2024 г., нанесение разметки пешеходных переходов и ослуживание искусственных неровностей на проезжей части городских дорог. </t>
  </si>
  <si>
    <t xml:space="preserve"> Заключен муниципальный контракт на выполнение работ по нанесению разметки пешеходных переходов, расположенных на проезжей части городских дорог. </t>
  </si>
  <si>
    <t>1.9</t>
  </si>
  <si>
    <t>Мероприятие 2.1.2.  Обслуживание, изготовление и монтаж знаков дорожного движения</t>
  </si>
  <si>
    <t>Контрольное событие № 8                                     Обслуживание и текущий ремонт в количестве   796 дорожных знаков.</t>
  </si>
  <si>
    <t>01.01.2024 г., обслуживание, замена  и текущий ремонт 796 дорожных знаков</t>
  </si>
  <si>
    <t xml:space="preserve">Обслуживание и замена 796 дорожных знаков </t>
  </si>
  <si>
    <t>1.10</t>
  </si>
  <si>
    <t>Мероприятие 2.1.3. Техническое обслуживание светофорных объектов</t>
  </si>
  <si>
    <t>Контрольное событие № 9                                             Обслуживание светофорных объектов в количестве 130 шт</t>
  </si>
  <si>
    <t xml:space="preserve"> 01.01.2024 г., обслуживание 130 светофорных объектов (светофоры транспортные-60 шт.; светофоры пешеходные типа Т7-26 шт.; светофоры пешеходные типа П1/П2-44 шт.)</t>
  </si>
  <si>
    <t>Техническое обслуживание светофорных объектов 130 светофорных объектов (светофоры транспортные - 60 шт.; светофоры пешеходные типа Т7 - 26 шт.; светофоры пешеходные типа П1/П2 - 44 шт.)</t>
  </si>
  <si>
    <t>1.11</t>
  </si>
  <si>
    <t>Мероприятие 2.1.4. Обеспечение безопасности дорожного движения внутрипоселковых дорог</t>
  </si>
  <si>
    <t>Полетова Т.Н., руководитель администрации с. Усть-Уса
Нуртндинов Р.Р.,  руководитель администрации пгт. Парма</t>
  </si>
  <si>
    <t>Контрольное событие № 10                                               Нанесение горизонтальной дорожной разметки  в с. Усть-Уса - ул. Советская (1100 м) и  д. Новикбож - ул. Центральная (2330 м)</t>
  </si>
  <si>
    <t xml:space="preserve">01.06.2024 г. выполнение работ по нанесение горизонтальной дорожной разметки  в с. Усть-Уса - ул. Советская (1100 м) и  д. Новикбож - ул. Центральная (2330 м) </t>
  </si>
  <si>
    <t xml:space="preserve">Заключен договор № 17/06-01 от 17.06.2024 на выполнение работ по нанесение горизонтальной дорожной разметки. 
</t>
  </si>
  <si>
    <t>Контрольное событие № 11                                              Обслуживание светофорных объектов объектов в с. Усть-Уса</t>
  </si>
  <si>
    <t>Обслуживание светофорных объектов</t>
  </si>
  <si>
    <t>Заключен договор №15 от 01.04.2024 на выполнение работ по обслуживанию светофоров.</t>
  </si>
  <si>
    <t>Контрольное событие № 12 
Разработка проектной документации на строительство линии уличного освещения в пгт. Парма</t>
  </si>
  <si>
    <t>Разработка проектной документации</t>
  </si>
  <si>
    <t>Заключен договор с ОО "Керин" на разработку проектной документации на дополнительное уличное освещение по ул. Пролетарская</t>
  </si>
  <si>
    <t>1.12</t>
  </si>
  <si>
    <t xml:space="preserve">Мероприятие 2.1.8. Мероприятие по проведению мониторинга дорожного движения
</t>
  </si>
  <si>
    <t>Контрольное событие № 13                                                   Мониторинг дорожного движения на не менее 10 точках</t>
  </si>
  <si>
    <t xml:space="preserve">Заключен Муниципальный контракт № ЭА08-2024-АМО от 20.05.2024 на выполнение работ по проведению  мониторинга дорожного движения автомобильных дорог общего пользования местного значения муниципального округа «Усинск» Республики Коми
 </t>
  </si>
  <si>
    <t>1.13</t>
  </si>
  <si>
    <t xml:space="preserve">Мероприятие 2.1.9. Мероприятия по выполнению требований по обеспечению транспортной безопасности
</t>
  </si>
  <si>
    <t>Контрольное событие № 14                                                 Оценка уязвимости объекта транспортной инфраструктуры и разработка плана обеспечения ТБ ОТИ (мост через р. Седью)</t>
  </si>
  <si>
    <t xml:space="preserve">Заключен договор № 122/2024 от 19.06.2024 г. на выполнение работ по оценке уязвимости объекта транспортной инфраструктуры и разработке плана обеспечения ТБ ОТИ (мост через р. Седью). </t>
  </si>
  <si>
    <t>1.14</t>
  </si>
  <si>
    <t>Основное мероприятие 2.3. Профилактика правонарушений в общественных местах и на улице</t>
  </si>
  <si>
    <t>Контрольное событие № 15                                          Приобретение услуг по предоставлению видеосигнала системы аппаратно-программного комплекса «Безопасный город»</t>
  </si>
  <si>
    <t>01.01.2024 г., покупка видеосигнала с камер АПК «Безопасный город». Обслуживаются 68 камер.</t>
  </si>
  <si>
    <t>01.01.2024 г., покупка видеосигнала с камер АПК «Безопасный город». Обслуживаются 71 камера.</t>
  </si>
  <si>
    <t xml:space="preserve">Итого по программе </t>
  </si>
  <si>
    <t>Вывод об эффективности реализации муниципальной программы за отчетный квартал: Неэффективная (33,0 %) по причине окончания сроков реализации большей части основных мероприятий в конце IV квартале 2024 г.</t>
  </si>
  <si>
    <t>Э = ((ВМ / М) + (ВК / К) + (ОС / С)) / 3 x 100</t>
  </si>
  <si>
    <t>Э = ((1 / 12) + (4 / 15) + (76 796,91 / 117 107,98)) / 3 x 100 = 33,0</t>
  </si>
  <si>
    <t>Исполнитель: Игумнова А.Л.</t>
  </si>
  <si>
    <t>Тел: (82144) 28-1-30 (131)</t>
  </si>
  <si>
    <t>Приложение 3</t>
  </si>
  <si>
    <t>к Методическим указаниям</t>
  </si>
  <si>
    <t>по разработке и реализации</t>
  </si>
  <si>
    <t>муниципальных программ</t>
  </si>
  <si>
    <t>муниципального образования</t>
  </si>
  <si>
    <t>городского округа "Усинск"</t>
  </si>
  <si>
    <t>Мониторинг</t>
  </si>
  <si>
    <t>реализации муниципальной программы</t>
  </si>
  <si>
    <r>
      <t>"</t>
    </r>
    <r>
      <rPr>
        <u/>
        <sz val="14"/>
        <color theme="1"/>
        <rFont val="Times New Roman"/>
        <family val="1"/>
        <charset val="204"/>
      </rPr>
      <t>Устойчивое развитие сельских территорий</t>
    </r>
    <r>
      <rPr>
        <sz val="14"/>
        <color theme="1"/>
        <rFont val="Times New Roman"/>
        <family val="1"/>
        <charset val="204"/>
      </rPr>
      <t>"</t>
    </r>
  </si>
  <si>
    <t>(наименование муниципальной программы)</t>
  </si>
  <si>
    <t>по состоянию на 30.09.2024 года</t>
  </si>
  <si>
    <t>№
п/п</t>
  </si>
  <si>
    <t>источник финансирования</t>
  </si>
  <si>
    <t>план на отчетную дату</t>
  </si>
  <si>
    <t>кассовое исполнение на отчетную дату</t>
  </si>
  <si>
    <r>
      <t>Подпрограмма 1 "С</t>
    </r>
    <r>
      <rPr>
        <u/>
        <sz val="14"/>
        <color theme="1"/>
        <rFont val="Times New Roman"/>
        <family val="1"/>
        <charset val="204"/>
      </rPr>
      <t>оциальное развитие села"</t>
    </r>
  </si>
  <si>
    <t>Основное мероприятие 1.2.
Решение вопросов местного значения</t>
  </si>
  <si>
    <t>Фащенко Г.В., руководитель Управление территориального развития, экологии и природопользования</t>
  </si>
  <si>
    <t xml:space="preserve">Контрольное событие N 1
Организация семинаров-совещаний </t>
  </si>
  <si>
    <t>01.01.2024
Организация 4 семинаров-совещаний</t>
  </si>
  <si>
    <t>30.09.2024
проведены 3 семинара совещания</t>
  </si>
  <si>
    <t>Основное мероприятие 1.5.
Реализация народного проекта сфере торговли, прошедших отбор в рамках проекта  «Народный бюджет»</t>
  </si>
  <si>
    <t>Кравчун Л.В., руководитель Управления экономического развития, прогнозирования и инвестиционной политики</t>
  </si>
  <si>
    <t>МБ 200,0
РБ 1400,0</t>
  </si>
  <si>
    <t>Контрольное событие N 3
Реализация не менее одного народного проекта в сфере торговли</t>
  </si>
  <si>
    <t>01.01.2024
Ремонт магазина в д. Денисовка</t>
  </si>
  <si>
    <r>
      <t xml:space="preserve">30.09.2024
</t>
    </r>
    <r>
      <rPr>
        <sz val="10"/>
        <color theme="1"/>
        <rFont val="Times New Roman"/>
        <family val="1"/>
        <charset val="204"/>
      </rPr>
      <t xml:space="preserve">Заключено Соглашение между Минсельхозом РК и Администрацией муниципального округа  "Усинск" Республики Коми от 14.03.2024 № 2
Заключено соглашение между Администрацией муниципального округа  "Усинск" Республики Коми от 15.05.2024 № 162/2024
Усинским райпо заключены договоры с ООО "Вариант" от 14.06.2024 
№ 48 на поставку материалов,
Договор СМР № ТКМ-2 от 24.07.2024
договору СМР ООО "ТК Монополия" №ТКМ-3 от 31.07.2024
Ведутся ремонтные работы в магазине. Получены строительные материалы из г. Кирова. Произведена обшивка и покраска стен, потолков, пола.  На сегодняшнийи день подана заявка на установку отопительной системы.
Оплачен счет  № 867 от 25.09.24г ООО "Вариант" на сумму 327 636,86 руб.на поставку материалов для электропроводки и отопления  </t>
    </r>
  </si>
  <si>
    <r>
      <t xml:space="preserve">Подпрограмма 2 </t>
    </r>
    <r>
      <rPr>
        <u/>
        <sz val="14"/>
        <color theme="1"/>
        <rFont val="Times New Roman"/>
        <family val="1"/>
        <charset val="204"/>
      </rPr>
      <t>"Развитие агропромышленного кормплекса"</t>
    </r>
  </si>
  <si>
    <t>Основное мероприятие 2.1. 
Реализация народных проектов в сфере агропромышленного комплекса, прошедших отбор в рамках проекта "Народный бюджет"</t>
  </si>
  <si>
    <t>РБ 1397,5
МБ 199,6</t>
  </si>
  <si>
    <t>Контрольное событие № 4
Реализация не менее одного народного проекта в сфере АПК</t>
  </si>
  <si>
    <t>01.01.2024
Приобретение оборудования в цех по переработке молока в д. Денисовка и д. Захарвань</t>
  </si>
  <si>
    <r>
      <rPr>
        <sz val="14"/>
        <color theme="1"/>
        <rFont val="Times New Roman"/>
        <family val="1"/>
        <charset val="204"/>
      </rPr>
      <t>30.09.2024</t>
    </r>
    <r>
      <rPr>
        <sz val="10"/>
        <color theme="1"/>
        <rFont val="Times New Roman"/>
        <family val="1"/>
        <charset val="204"/>
      </rPr>
      <t xml:space="preserve">
Заключено Соглашение между Минсельхозом РК и Администрацией муниципального округа  "Усинск" Республики Коми от 18.03.2024 № 6
Заключено соглашение между Администрацией муниципального округа  "Усинск" Республики Коми от 22.04.2024 № 138/2024
Заключены договоры с ООО "Агромолтехника" № 163,164,165 от 11.03.2024г. на приобретение ванны длительной пастеризации, ванны олнослойной и ванны творожной на сумму 725 430 руб.) и с ООО "ГК "Техком" № 49, 53 от 11.05.2023г.  (на приобретение дизель генератора и морозильных ларей на сумму 1 283 000 руб.) 
Дополнительно 12 000 руб. за лари вложил хозяйствующий субъект. 
Оборудование доставлено в ООО "Северный".
Проект реализован</t>
    </r>
  </si>
  <si>
    <t>Вывод об эффективности реализации муниципальной программы за отчетный квартал: 54,6% (1/3+1/3+3272,7/3348,4)/3х100%</t>
  </si>
  <si>
    <t>Исп. Канева А.С.</t>
  </si>
  <si>
    <t xml:space="preserve">           Мониторинг</t>
  </si>
  <si>
    <t xml:space="preserve">       "Развитие культуры и национальной политики"</t>
  </si>
  <si>
    <t xml:space="preserve">                         по состоянию на 01 октября 2024 года</t>
  </si>
  <si>
    <t>Подпрограмма 1 «________»</t>
  </si>
  <si>
    <t>Основное мероприятие 1. Обеспечение деятельности дворцов и домов культуры</t>
  </si>
  <si>
    <t>Латынин Д.Ю. директор МБУК "Усинский дворец культуры", Босманова М.В. МБУК "Централизованная клубная система"               (9 филиалов)</t>
  </si>
  <si>
    <t>Всего</t>
  </si>
  <si>
    <t>Контрольное событие № 1 Исполнено муниципальное задание в части достижения числа участников клубных формирований</t>
  </si>
  <si>
    <t>Выполняется</t>
  </si>
  <si>
    <t xml:space="preserve">01.01.2024                                                Исполнение муниципального задания в части достижения числа  участников клубных формирований: Усинский дворец культуры - 400 чел.; Централизованная клубная система - 880 чел. </t>
  </si>
  <si>
    <t>30.09.2024 - Исполнено муниципальное задание в части достижения участников клубных формирований: Количество участников клубных формирований:   Усинский дворец культуры - 374 чел.  Централизованная клубная система - 850 чел. Процент исполнения количества  участников клубных формирований составил  96 % (допустимое отклонение - 10%)</t>
  </si>
  <si>
    <t>Основное мероприятие 2. Организация культурно-массовых мероприятий и мероприятий по реализации национальной политики</t>
  </si>
  <si>
    <t>Иванова О.В. руководитель Управления культуры и национальной политики администрации муниципального округа "Усинск" Республики Коми</t>
  </si>
  <si>
    <t>Контрольное событие № 2 Проведено не менее 20 мероприятий, в том числе пропагандирующих межнациональное согласие и направленных на укрепление общероссийской гражданской идентичности, развитие этнокультурного многообразия Республики Коми, в год</t>
  </si>
  <si>
    <t>Выполнено раньше срока</t>
  </si>
  <si>
    <t>01.01.2024                                               Проведение не менее 20 мероприятий,  в том числе пропагандирующих межнациональное согласие и направленных на укрепление общероссийской гражданской идентичности, развитие этнокультурного многообразия Республики Коми, в год</t>
  </si>
  <si>
    <t>30.09.2024 - Проведено 231 мероприятий. Процент исполнения составил  более 100 %</t>
  </si>
  <si>
    <t>Основное мероприятие 4. Комплектование документных фондов муниципальных библиотек</t>
  </si>
  <si>
    <t>Серов М.А. директор МБУК "Усинская централизованная библиотечная система"</t>
  </si>
  <si>
    <t>Контрольное событие № 3  Обновлены и пополнены книжные (документальные) фонды муниципальной библиотеки ежегодно</t>
  </si>
  <si>
    <t xml:space="preserve">01.01.2024                                                 Обновлены и пополнены книжные (документальные) фонды муниципальной библиотеки </t>
  </si>
  <si>
    <r>
      <t xml:space="preserve">30.09.2024 - Обновлено и пополнено книжных фондов: </t>
    </r>
    <r>
      <rPr>
        <sz val="10"/>
        <rFont val="Times New Roman"/>
        <family val="1"/>
        <charset val="204"/>
      </rPr>
      <t>2012 экз.</t>
    </r>
  </si>
  <si>
    <t>Основное мероприятие 5. Осуществление деятельности учреждений библиотечной системы</t>
  </si>
  <si>
    <t>Контрольное событие № 4 Выполнены в полном объеме показатели муниципальных заданий в части библиотечного, библиографического и информационного обслуживания</t>
  </si>
  <si>
    <t xml:space="preserve">01.01.2024                                              Выполнение в полном объеме показателей муниципального задания в части библиотечного, библиографического и информационного обслуживания:  количество посещений в стационарных условиях - 204 227 ед.,   количество посещений вне стационара - 40 000 ед., удаленно через сеть Интернет - 70 000 ед.                         </t>
  </si>
  <si>
    <t>30.09.2024 -  показатели муниципальных заданий (% исполнения): количество посещений в стационарных условиях - 128 749 ед. (63 %), количество посещений вне стационара - 36 693 ед. (91,7 %); удаленно через сеть Интернет - 63 884 ед. (91,3 %)</t>
  </si>
  <si>
    <t>Контрольное событие № 5 Выполнены работы в части обеспечения сохранности и безопасности фондов библиотек</t>
  </si>
  <si>
    <t>01.01.2024                                               Выполнение работ в части обеспечения сохранности и безопасности фондов библиотек.</t>
  </si>
  <si>
    <t>30.09.2024 -  работы в части обеспечения сохранности и безопасности фондов библиотек выполняются.</t>
  </si>
  <si>
    <t>Основное мероприятие 6. Осуществление деятельности учреждений дополнительного образования детей в области культуры и искусства</t>
  </si>
  <si>
    <t>Хохлов Г.М. директор МБУ ДО "Детская школа искусств" г. Усинска</t>
  </si>
  <si>
    <t>Контрольное событие № 6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искусств, удовлетворенности качеством оказания услуги</t>
  </si>
  <si>
    <t>01.01.2024                                               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искусств, удовлетворенность качеством услуги.</t>
  </si>
  <si>
    <t>30.09.2024 - реализация дополнительных общеразвивающих программ и дополнительных предпрофессиональных программ в области искусств осуществляется в полном объеме, удовлетворенность качеством оказания услуг-94 %</t>
  </si>
  <si>
    <t>Контрольное событие № 7 Сохранено количество учащихся</t>
  </si>
  <si>
    <t>01.01.2024                                                Сохранение количество учащихся                  (728 чел.)</t>
  </si>
  <si>
    <t>30.09.2024 - Количество учащихся составляет 709 детей (допустимое отклонение 10%).</t>
  </si>
  <si>
    <t>Основное мероприятие 7. Осуществление деятельности музея</t>
  </si>
  <si>
    <t>Севанян А.Г. директор МБУК "Усинский музейно-выставочный центр "Вортас"</t>
  </si>
  <si>
    <t>Контрольное событие № 8 Выполнены в полном объеме показатели муниципального задания музея в части создания экспозиций (выставок) музеев, организация выездных выставок</t>
  </si>
  <si>
    <t>01.01.2024                                                Выполнение в полном объеме показателей муниципального задания музея в части создания экспозиций (выставок) музеев, организация выездных выставок: открытость и доступность информации об учреждении - 100 баллов; число посетителей - 13 940 чел.; количество экспозиций в стационарных условиях - 50 ед., вне стационара - 44 ед</t>
  </si>
  <si>
    <t>30.09.2024 - показатели муниципальных заданий (% исполнения): открытость, доступность информации об учреждении - 100 %; число посетителей - 11 349 чел. (81,4 %) ; количество экспозиций в стацонарных условиях - 32 (64 %), вне стационара - 44 (100 %)</t>
  </si>
  <si>
    <t>Контрольное событие № 9 Выполнены работы по формирования, учету, хранению и обеспечению сохранности музейных фондов, получению населением качественных услуг по публикации музейных предметов, музейных коллекций</t>
  </si>
  <si>
    <t>01.01.2024                                                Выполнены работы по 
формированию, учету, хранению и обеспечению сохранности музейных фондов, получению населением качественных услуг по публикации музейных предметов, музейных коллекций</t>
  </si>
  <si>
    <t>30.09.2024 - работы по формированию, учету, хранению и обеспечению сохранности музейных фондов, получению населением качественных услуг по публикации музейных предметов, музейных коллекций выполняются.</t>
  </si>
  <si>
    <t>Основное мероприятие 9. Функционирование аппарата Управления культуры и национальной политики администрации муниципального округа "Усинск"</t>
  </si>
  <si>
    <t>Иванова О.В. руководитель Управление культуры и национальной политики администрации муниципального округа "Усинск" Республики Коми</t>
  </si>
  <si>
    <t>Контрольное событие № 10 Обеспечена качественная работа отрасли</t>
  </si>
  <si>
    <t>01.01.2024                                                Обеспечение качественной работы
отрасли, выполнения всех
социальных гарантий. Методическое
обеспечение работников
специалистами аппарата Управления</t>
  </si>
  <si>
    <t>30.09.2024 -  Процент исполнения мероприятий (начисления и расходы на оплату труда  и пр.) составил - 42,83 %</t>
  </si>
  <si>
    <t>Основное мероприятие 10. Обеспечение предоставления гарантий и компенсаций</t>
  </si>
  <si>
    <t>Контрольное событие № 11 Выполнены все социальные гарантии</t>
  </si>
  <si>
    <t>01.01.2024                                                Выполнение всех социальных гарантий</t>
  </si>
  <si>
    <t>30.09.2024 - Процент исполнения мероприятий (расходы на льготную дорогу к месту отдыха и обратно)  составил - 100 %</t>
  </si>
  <si>
    <t>Основное мероприятие 11. Укрепление материально-технической базы муниципальных учреждений сферы культуры, оснащение учреждений культуры сценическим реквизитом, мебелью, одеждой сцены и т.д.</t>
  </si>
  <si>
    <t>Контрольное событие № 12 Модернизированы учреждения культуры</t>
  </si>
  <si>
    <t>01.01.2024                                               Модернизация учреждений культуры</t>
  </si>
  <si>
    <r>
      <t>30.09.2024 - Процент исполнения мероприяти</t>
    </r>
    <r>
      <rPr>
        <sz val="10"/>
        <rFont val="Times New Roman"/>
        <family val="1"/>
        <charset val="204"/>
      </rPr>
      <t>й - 100</t>
    </r>
    <r>
      <rPr>
        <sz val="10"/>
        <color rgb="FF000000"/>
        <rFont val="Times New Roman"/>
        <family val="1"/>
        <charset val="204"/>
      </rPr>
      <t xml:space="preserve"> % (приобретено световое и звуковое оборудование в МБУК "УДК"; в целях создания ремесленного класса в МБУДО "ДШИ" г. Усинска приобретено специальное оборудование; проведена проверка работоспособности сетей внутреннего противопожарного водопровода и перекатка пожарных рукавов в МБУК "ЦКС" и МБУДО "ДШИ", приобретены огнетушители в МБУДО "ДШИ", приобретены светильники для аварийных выходов и противопожарных дверей в МБУК "УДК")</t>
    </r>
  </si>
  <si>
    <t>Основное мероприятие 12. Строительные и ремонтные работы учреждений культуры</t>
  </si>
  <si>
    <t>Иванова О.В. руководитель Управления культуры и национальной политики администрации муниципального  округа "Усинск" Республики Коми</t>
  </si>
  <si>
    <t>Контрольное событие № 13 Проведены ремонтные работы учреждений культуры</t>
  </si>
  <si>
    <t>01.01.2024                                                 Проведены ремонтные работы учреждений культуры</t>
  </si>
  <si>
    <t>30.09.2024 -  Процент исполнения мероприятий - 100 % (Выполнение работ по строительству объекта "Социокультурный центр в д. Денисовка МО ГО "Усинск").</t>
  </si>
  <si>
    <t>Основное мероприятие 13. Реализация народных проектов в сфере культуры, прошедших отбор в рамках проекта "Народный бюджет"</t>
  </si>
  <si>
    <t>Иванова О.В. руководитель Управление культуры и национальной политики администрации муниципального образования городского округа "Усинск"</t>
  </si>
  <si>
    <t>Контрольное событие № 14 Реализован проект "Ремонт фойе и кабинетов МБУК "ЦКС" в селе Колва МБУК "ЦКС" в селе Колва"</t>
  </si>
  <si>
    <t>01.01.2024                                               Модернизация учреждений культуры в рамках реализации проета "Ремонт фойе и кабинетов МБУК "ЦКС" в селе Колва"</t>
  </si>
  <si>
    <t>30.09.2024. Завершены работы (установлены подвесные потолки; поклеены, окрашены стены; заменен линолеум). Подписаны акты о выполнении работ по договорам (оплата 100%): 1) ИП Самедов Я.М.  № 1 от 28.03.2024 г. на 552 945,31 руб. на выполнение работ по ремонту кабинетов МБУК "ЦКС"; 2) ИП Самедов Я.М. № 2 от 28.03.2024 г. на 595 854,69 руб. на выполнение работ по ремонту фойе МБУК "ЦКС".</t>
  </si>
  <si>
    <t>Контрольное событие № 15 Реализован проект "Я танцую"</t>
  </si>
  <si>
    <t>01.01.2024                                                                              Модернизация учреждений культуры в рамках реализации проета "Я танцую"</t>
  </si>
  <si>
    <t xml:space="preserve">30.09.2024. Было закуплено: 1) 43 комплекта костюмов "Республика Коми" (оплата 100% по Акту о приемке оказанных услуг от 11.07.2024 -244 000 рублей); 2) 30 комплектов костюмов "Русь молодая", 10 комплектов костюмов "Пасха красная", 24 комплекта костюмов "Эллегия", 10 комплектов костюмов "Разлука", 10 пар мягкой обуви "Пасха красная" (оплата 100% по Акту о приемке оказанных услуг от 18.07.2024 - 658 095 рублей); 3) 40 пар сценической обуви (оплата 100% по Акту о приемке оказанных услуг от 26.07.2024 - 135 000 рублей). </t>
  </si>
  <si>
    <t>Основное мероприятие 14. Обеспечение повышения оплаты труда отдельных категорий работников в сфере культуры</t>
  </si>
  <si>
    <t>Контрольное событие №16: Достижение целевого показателя по выплате заработной платы работникам культуры</t>
  </si>
  <si>
    <t>01.01.2024                                               Достижение целевого показателя по выплате заработной платы работникам культуры</t>
  </si>
  <si>
    <t>30.09.2024 - Процент исполнения мероприятий - 47,50 % (Для выполнения плановых показателей &lt;дорожной карты&gt; и исполнению "майских" Указов Президента по увеличению заработной платы среднемесячная номинальная начисленная заработная плата на одного работника культуры составила 96 491,19 руб.)</t>
  </si>
  <si>
    <t>Основное мероприятие 15. Обеспечение деятельности отрасли культуры</t>
  </si>
  <si>
    <t>Герасимчук С.К. директор МБУ "ЦОДОК" г. Усинска</t>
  </si>
  <si>
    <t>Контрольное событие № 17 Обеспечена качественная работа отрасли культуры</t>
  </si>
  <si>
    <t>01.01.2024                                                Обеспечена качественная работа отрасли культуры</t>
  </si>
  <si>
    <t>30.09.2024 - Процент исполнения мероприятий (расходы на оплату труда и начислений на оплату труда, коммунальные расходы, телефонная связь, интернет, обслуживание пожарной безопасности, прочие расходы) - 46,71 %</t>
  </si>
  <si>
    <t>Контрольное событие № 18 Муниципальное задание исполнено в полном объеме</t>
  </si>
  <si>
    <t>01.01.2024                                                Муниципальное задание исполнено в полном объеме: своевременное и качественное обслуживание прилегающих к зданиям территорий, своевременная и качественная уборка служебных помещений - 100 %, Сторожевая охрана объектов - 4 ед., своевременное и качественное обслуживание прилегающих к зданиям территорий - 16222,90 кв. м., своевременная и качественная уборка служебных помещений - 15598,70 кв. м.</t>
  </si>
  <si>
    <t>30.09.2024 - своевременное и качественное обслуживание прилегающих к зданиям территорий, своевременная и качественная уборка служебных помещений - 100 %, Сторожевая охрана объектов - 4 ед., своевременное и качественное обслуживание прилегающих к зданиям территорий - 24 552,50 кв. м., своевременная и качественная уборка служебных помещений -15 888,00 кв.м.</t>
  </si>
  <si>
    <t>Основное мероприятие 16. Поддержка добровольческих (волонтерских) и некоммерческих организаций в целях стимулирования их работы по реализации социокультурных проектов, в сельской местности</t>
  </si>
  <si>
    <t>Контрольное событие № 19 Обеспечено развитие различных направлений добровольчества (волонтерства) путем поддержки общественных инициатив проектов</t>
  </si>
  <si>
    <t>01.01.2024                                                Обеспечение развития различных направлений добровольчества (волонтерства) путем поддержки общественных инициатив проектов</t>
  </si>
  <si>
    <t>30.09.2024 -  развитие различных направлений добровольчества (волонтерства) путем поддержки общественных инициатив и проектов обеспечено: доля жителей сельских населённых пунктов, вовлеченных в добровольческую (волонтерскую) деятельность - 4 %, что составляет  48,78 % от планового показателя</t>
  </si>
  <si>
    <t>Основное мероприятие 19. Реализация отдельных мероприятий регионального проекта "Творческие люди" в части подготовки и переподготовки кадров для отрасли культуры</t>
  </si>
  <si>
    <t>Контрольное событие № 20 Количество специалистов,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не менее 10 человек</t>
  </si>
  <si>
    <t>01.01.2024                                                 Количество специалистов,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не менее 10 чел</t>
  </si>
  <si>
    <t>30.09.2024 - количество специалистов,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- 13 чел.</t>
  </si>
  <si>
    <t>Основное мероприятие 21.</t>
  </si>
  <si>
    <r>
      <t xml:space="preserve">Иванова О. В., руководитель </t>
    </r>
    <r>
      <rPr>
        <sz val="10"/>
        <color rgb="FF000000"/>
        <rFont val="Times New Roman"/>
        <family val="1"/>
        <charset val="204"/>
      </rPr>
      <t>Управления культуры и национальной политики администрации муниципального округа "Усинск" Республики Коми</t>
    </r>
  </si>
  <si>
    <t>Реализация народных проектов, прошедших отбор в рамках проекта "Народный бюджет", в области этнокультурного развития народов, проживающих на территории Республики Коми</t>
  </si>
  <si>
    <t>общий план</t>
  </si>
  <si>
    <t>Контрольное событие № 21 Реализован проект V Республиканский фестиваль Православного искусства "Пасха красная"</t>
  </si>
  <si>
    <t>01.01.2024                                                 Реализован проект V Республиканский фестиваль Православного искусства "Пасха красная"</t>
  </si>
  <si>
    <t>30.09.2024 -  проект реализован, процент исполнения мероприятия 100%. Заключены 11 договоров на общую сумму 596 921 рублей. Приобретены звуковое и сценическое оборудование, сувенирная  продукция, изготовлен реквизит, организовано питание и проживание участников.</t>
  </si>
  <si>
    <t>МБ план</t>
  </si>
  <si>
    <t>РБ план</t>
  </si>
  <si>
    <t>Всего по Программе:</t>
  </si>
  <si>
    <t>общий расход</t>
  </si>
  <si>
    <t xml:space="preserve">Федеральный бюджет </t>
  </si>
  <si>
    <t>Республиканский бюджет                                  Республики Коми</t>
  </si>
  <si>
    <r>
      <t xml:space="preserve">Вывод об эффективности реализации муниципальной программы за отчетный квартал: муниципальная программа является эффективной - 48 % = </t>
    </r>
    <r>
      <rPr>
        <sz val="10"/>
        <rFont val="Times New Roman"/>
        <family val="1"/>
        <charset val="204"/>
      </rPr>
      <t>((7/16)+(9/21)</t>
    </r>
    <r>
      <rPr>
        <sz val="10"/>
        <color rgb="FF000000"/>
        <rFont val="Times New Roman"/>
        <family val="1"/>
        <charset val="204"/>
      </rPr>
      <t>+(187883,63/325294,78))/3*100</t>
    </r>
  </si>
  <si>
    <t>Руководитель</t>
  </si>
  <si>
    <t>_______________</t>
  </si>
  <si>
    <t>О.В. Иванова</t>
  </si>
  <si>
    <t>Исполнители:</t>
  </si>
  <si>
    <t>Пырерко Т.Д. 27737(104)</t>
  </si>
  <si>
    <t>Имамутдинова О.Р. 27020(118)</t>
  </si>
  <si>
    <t>Мониторинг
реализации муниципальной программы "Развитие физической культуры и спорта" по состоянию на 01.10.2024 г.</t>
  </si>
  <si>
    <r>
      <t xml:space="preserve">Дата наступления и </t>
    </r>
    <r>
      <rPr>
        <b/>
        <u/>
        <sz val="9"/>
        <color rgb="FFFF0000"/>
        <rFont val="Times New Roman"/>
        <family val="1"/>
        <charset val="204"/>
      </rPr>
      <t>содержание мероприятия, контрольного события в отчетном периоде</t>
    </r>
  </si>
  <si>
    <t>Расходы на реализацию основного мероприятия программы, тыс.руб.</t>
  </si>
  <si>
    <t>Основное мероприятие 15. Реализация отдельных мероприятий регионального проекта «Спорт - норма жизни» в части государственной поддержки организаций, входящих в систему спортивной подготовки</t>
  </si>
  <si>
    <t>Руководитель Новоселов Т.А.</t>
  </si>
  <si>
    <t>Контрольное событие № 1
Организациям, входящим в систему спортивной подготовки, оказана государственная поддержка</t>
  </si>
  <si>
    <t>Выполнено</t>
  </si>
  <si>
    <t>01.01.2024                                                   (Приобретение инвентаря организациям, входящим в систему спортивной подготовки</t>
  </si>
  <si>
    <t xml:space="preserve">31.12.2024
Соглашение с Министерством физической культуры и спорта РК о предоставлении субсидии подписано 11.06.2024 № 07-ГП-2024. 
Приобретена спортивной экипировки для отделений «Вольная борьба» и «Дзюдо» (30 комплектов кимоно для дзюдо, 29 комплектов борцовских трико для вольной борьбы). 
</t>
  </si>
  <si>
    <t xml:space="preserve"> </t>
  </si>
  <si>
    <t xml:space="preserve">Основное мероприятие 1. Оказание муниципальных услуг (выполнение работ) учреждениями физкультурно-спортивной направленности </t>
  </si>
  <si>
    <t>Контрольное событие №2
оказание муниципальных услуг спортивными учреждениями</t>
  </si>
  <si>
    <t>01.01.2024                                                  Выполнение физкультурно-спортивными учреждениями муниципальных услуг (выполнение работ) в полном объеме</t>
  </si>
  <si>
    <t>31.12.2023                          
  Исполнение мероприятия в течении года (содержание спортивных школ и учреждений физической культуры и спорта)</t>
  </si>
  <si>
    <t>Основное мероприятие 2. Укрепление материально-технической базы учреждений физкультурно-спортивной направленности</t>
  </si>
  <si>
    <t>3.1.</t>
  </si>
  <si>
    <t>Мероприятие 2.1. Приобретение спортивного оборудования, инвентаря и экипировки для спортивных школ</t>
  </si>
  <si>
    <t>Руководитель Новоселов Т.А</t>
  </si>
  <si>
    <t>Контрольное событие №3
Приобретены ковры для отделения "Самбо" МБУДО "СШ " г.Усинска</t>
  </si>
  <si>
    <t>15.09.2024                                                  Приобретение ковров для отделения "Самбо" МБУДО "СШ " г.Усинска</t>
  </si>
  <si>
    <t>30.09.2024
Приобретены 3 ковра для отделения "Самбо" МБУДО "СШ" г. Усинска</t>
  </si>
  <si>
    <t>3.2.</t>
  </si>
  <si>
    <t>Мероприятие 2.3. Ремонт  в муниципальных учреждениях физкультурно-спортивной направленности</t>
  </si>
  <si>
    <t>Контрольное событие №4
Ремонт  в муниципальных учреждениях физической  культуры и спорта</t>
  </si>
  <si>
    <t>15.09.2024                                                  Ремонт  в муниципальных учреждениях физической  культуры и спорта</t>
  </si>
  <si>
    <t xml:space="preserve">31.12.2024
В декабре планируется заключение договора на ремонт крыши в Ледовом дворце. Работы будут выполнены в 2025 году.                         
</t>
  </si>
  <si>
    <t>3.3.</t>
  </si>
  <si>
    <t>Мероприятие 2.5. Содержание и обслуживание освещенных лыжных трасс в д. Захарвань , с. Щельябож, д.Денисовка и с. Мутный Материк</t>
  </si>
  <si>
    <t>Руководитель Орлов Ю.А.</t>
  </si>
  <si>
    <t>Контрольное событие №5 : Содержание и обслуживание четырех освещенных лыжных трасс</t>
  </si>
  <si>
    <t>01.01.2024                                                       Содержание и обслуживание четырех освещенных лыжных трасс</t>
  </si>
  <si>
    <t xml:space="preserve">31.12.2024 
  обслуживание лыжных трасс осуществляется  в течении года </t>
  </si>
  <si>
    <t>Основное мероприятие  3. Пропаганда и популяризация физической культуры и спорта среди жителей муниципального образования</t>
  </si>
  <si>
    <t>Контрольное событие №6
количество публикаций, пропагандирующих здоровый образ жизни в 2023г - 600 ед.</t>
  </si>
  <si>
    <t xml:space="preserve">01.01.2024                                                         Количество публикаций, пропагандирующих здоровый образ жизни </t>
  </si>
  <si>
    <t xml:space="preserve">31.12.202
Исполнение мероприятия в течении года
Размещено 632 материалов направленных на популяризацию здорового образа жизни, физической культуры и спорта среди населения </t>
  </si>
  <si>
    <t>Основное мероприятие 4. Организация, проведение официальных физкультурно-оздоровительных и спортивных мероприятий для населения</t>
  </si>
  <si>
    <t>5.1.</t>
  </si>
  <si>
    <t>Мероприятие 4.1. Организация и проведение городских спортивно-массовых мероприятий (чемпионаты и первенства города по видам спорта, городские этапы всероссийских мероприятий: "Кросс нации", "Лыжня России", "Российский азимут" и проведение праздничного мероприятия ко дню города)</t>
  </si>
  <si>
    <t>Контрольное событие № 7
Организованы  и проведены городские спортивно-массовые мероприятия</t>
  </si>
  <si>
    <t>01.01.2024                                                       Организация и проведение городских спортивно-массовых мероприятий</t>
  </si>
  <si>
    <t>31.12.2024
  Исполнение мероприятия в течении года
Проведено 56 городских спортивно-массовых мероприятий</t>
  </si>
  <si>
    <t>5.2.</t>
  </si>
  <si>
    <t>Мероприятие 4.2. Организация участия спортсменов города в республиканских и всероссийских соревнованиях различного уровня</t>
  </si>
  <si>
    <t xml:space="preserve">Контрольное событие №8
Организовано участие спортсменов в республиканских соревнованиях </t>
  </si>
  <si>
    <t>01.01.2024
Организация участия спортсменов города в республиканских и всероссийских соревнованиях различного уровня</t>
  </si>
  <si>
    <t>31.12.2024 
Исполнение мероприятия в течении года
Организовано участие спортсменов в 104 республиканских  соревнованиях</t>
  </si>
  <si>
    <t>Основное мероприятие  5. Развитие адаптивной физической культуры и адаптивного спорта</t>
  </si>
  <si>
    <t>6.1.</t>
  </si>
  <si>
    <t>Мероприятие 5.2. Участие инвалидов и лиц с ограниченными возможностями в республиканских и всероссийских физкультурных и спортивных мероприятиях</t>
  </si>
  <si>
    <t>Контрольное событие № 9
Организовано участие инвалидов и лиц с ограниченными возможностями в республиканских и всероссийских физкультурных и спортивных мероприятиях</t>
  </si>
  <si>
    <t>01.01.2024
Участие инвалидов и лиц с ограниченными возможностями в республиканских и всероссийских физкультурных и спортивных мероприятиях</t>
  </si>
  <si>
    <t xml:space="preserve">31.12.2024                          
 Исполнение мероприятия в течении года
Организовано участие спортсменов в 3 республиканских  соревнованиях </t>
  </si>
  <si>
    <t>Основное мероприятие 6.Функционирование аппарата Управления физической культуры и спорта администрации муниципального округа "Усинск"</t>
  </si>
  <si>
    <t>Контрольное событие №10
Содержание аппарата управления</t>
  </si>
  <si>
    <t xml:space="preserve">01.01.2024                                                      Содержание аппарата Управления </t>
  </si>
  <si>
    <t>31.12.2024                        
 Исполнение мероприятия в течении года</t>
  </si>
  <si>
    <t xml:space="preserve">Основное мероприятие 7 .Обеспечение предоставления гарантий и компенсаций </t>
  </si>
  <si>
    <t>Контрольное событие №11
Предоставлен льготный проезд  и возмещение расходов связанных с переездом работников</t>
  </si>
  <si>
    <t xml:space="preserve">01.01.2024                                                  Предоставление гарантий и компенсаций </t>
  </si>
  <si>
    <t>31.12.2024                          
Исполнение мероприятия в течении года</t>
  </si>
  <si>
    <t xml:space="preserve">Основное мероприятие 8. Реализация народных проектов в сфере физической культуры и спорта, прошедших отбор в рамках проекта  «Народный бюджет» 
</t>
  </si>
  <si>
    <t>Мероприятие 8.4.Реализация народного бюджета в сфере физической культуры и спорта</t>
  </si>
  <si>
    <t>Контрольное событие № 12
Выполнен ремонт и обустройство спортивного зала по фитнес-аэробике в МБУДО «СШ» г. Усинска</t>
  </si>
  <si>
    <t>01.01.2024
Ремонт и обустройство спортивного зала по фитнес-аэробике в МБУДО «СШ» г. Усинска</t>
  </si>
  <si>
    <t xml:space="preserve">15.07.2024
В рамках реализации проекта были выполнены работы по ремонту стен и потолка, электромонтажные работы, закуплено 4 шт зеркал,  линолеум.  выполнены работы по ремонту пола.      </t>
  </si>
  <si>
    <t>Вывод об эффектвности реализации муниципальной программы за отчетный квартал: неэффективная    (4/12+3/12+157290/202070/3*100 = 45,4%). 
Муниципальная программа по результатам 9 месяцев является неэффективной по причине окончания сроков реализации контрольных событий и мероприятий в конце 2024 года.</t>
  </si>
  <si>
    <t>И.о. руководителя управления физической культуры и спорта</t>
  </si>
  <si>
    <t>О.И. Новаковская</t>
  </si>
  <si>
    <t>Исп. Дементеенко О.И.  59134</t>
  </si>
  <si>
    <t xml:space="preserve">Мониторинг реализации муниципальной программы </t>
  </si>
  <si>
    <t>«Развитие системы муниципального управления» по состоянию на 30.09.2024 год</t>
  </si>
  <si>
    <t>Расходы на реализацию  основного мероприятия, мероприятия программы, тыс.руб</t>
  </si>
  <si>
    <t>Мероприятие 1.5 ул. Парковая, д. 3</t>
  </si>
  <si>
    <t>Контрольное событие: Выполнены работы по благоустройству дворовых территорий: ул.Парквоая д.3</t>
  </si>
  <si>
    <t>Благоустройство территории выполнено в 2020году</t>
  </si>
  <si>
    <t>Мероприятие 1.6 ул.Нефяников, д. 42</t>
  </si>
  <si>
    <t>Контрольное событие: Выполнены работы по благоустройству дворовых территорий: ул.Нефтяников д.42</t>
  </si>
  <si>
    <t>Мероприятие 1.7 ул. Нефтяников, д. 40/1</t>
  </si>
  <si>
    <t>Контрольное событие: Выполнены работы по благоустройству дворовых территорий: ул. Нефтяников д.40/1</t>
  </si>
  <si>
    <t>Мероприятие 1.8 ул. Воркутинская, д.9</t>
  </si>
  <si>
    <t>Контрольное событие: Выполнены работы по благоустройству дворовой территории по ул. Воркутинская, д.9</t>
  </si>
  <si>
    <t xml:space="preserve">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 </t>
  </si>
  <si>
    <t>Мероприятие 1.9 ул. Воркутинская, д 11</t>
  </si>
  <si>
    <t>Контрольное событие: Выполнены работы по благоустройству дворовой территории по ул. Воркутинская, д.11</t>
  </si>
  <si>
    <t>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</t>
  </si>
  <si>
    <t>Подпрограмма 1 «Управление муниципальным имуществом»</t>
  </si>
  <si>
    <t>Основное мероприятие 1.1.
Регистрация права обственности на объектымуниципальной собственности
муниципального округа «Усинск»</t>
  </si>
  <si>
    <t>КУМИ</t>
  </si>
  <si>
    <t>2.1.</t>
  </si>
  <si>
    <t>Мероприятие 2.1 Сквер напротив дома 36 по ул. Нефтяников</t>
  </si>
  <si>
    <t>Выполнено в срок</t>
  </si>
  <si>
    <t>Контрольное событие: Выполнены работы по благоустройству общественных территорий: Сквер напротив дома 36 по ул. Нефтяников</t>
  </si>
  <si>
    <t>Благоустройство территории выполнено в 2018 году</t>
  </si>
  <si>
    <t>2.2</t>
  </si>
  <si>
    <t>Мероприятие 2.2 Детская площадка по ул. Молодёжная, д. 9</t>
  </si>
  <si>
    <t>Контрольное событие: Выполнены работы по благоустройству общественных территорий: Детская площадка по ул. Молодёжная, д. 9</t>
  </si>
  <si>
    <t>Благоустройство территории выполнено в 2019 году</t>
  </si>
  <si>
    <t>2.3</t>
  </si>
  <si>
    <t>Мероприятие 2.3 Детская спортивно-игровая площадка возле дома № 19 по ул. Ленина (1 и 2 этап)</t>
  </si>
  <si>
    <t>Контрольное событие: Выполнены работы по благоустройству общественных территорий: Детская спортивно-игровая площадка во дворе дома № 19 по ул. Ленина (1 этап)</t>
  </si>
  <si>
    <t>Благоустройство территории выполнено в 2020 году</t>
  </si>
  <si>
    <t>2.4</t>
  </si>
  <si>
    <t>Мероприятие 2.4 Территория, прилегающая к памятнику "Три поколения"</t>
  </si>
  <si>
    <t>Контрольное событие: Выполнены работы по благоустройству общественных территорий: Территория, прилегающая к памятнику "Три поколения"</t>
  </si>
  <si>
    <t>2.5</t>
  </si>
  <si>
    <t>Мероприятие 2.5 ул.Мира,территория возле городского бассейна</t>
  </si>
  <si>
    <t>Контрольное событие: Выполнены работы по благоустройству общественных территорий: Территория возле бассейна</t>
  </si>
  <si>
    <t>2.6</t>
  </si>
  <si>
    <t>Мероприятие 2.6  Сквер "Рябиновый сад"</t>
  </si>
  <si>
    <t>Контрольное событие: Выполнены работы по благоустройству общественных территорий: Сквер "Рябиновый сад"</t>
  </si>
  <si>
    <t>Контрольное событие 1: Регистрация права на объекты недвижимости муниципального округа «Усинск» не менее 85 объектов</t>
  </si>
  <si>
    <t>01.01.2024
Регистрация права собственности на объекты муниципальной собственности муниципального округа «Усинск»</t>
  </si>
  <si>
    <t>Зарегистрировано на право собственности 0 объектов муниципальной собственности муниципального округа «Усинск», согласно заключенного контракта срок исполнения до 31.12.2024 года</t>
  </si>
  <si>
    <t>Основное мероприятие 1.2.
Предоставление земельных участков в аренду, постоянное (бессрочное) пользование, безвозмездное срочное пользование</t>
  </si>
  <si>
    <t>Контрольное событие 2: Проведение межевания, постановка на государственный кадастровый учет земельных участков, расположенных на территории муниципального округа «Усинск», ежегодно не менее 25</t>
  </si>
  <si>
    <t xml:space="preserve">01.01.2024
Проведение межевания, постановка на государственный кадастровый учет земельных участков, расположенных на территории муниципального округа «Усинск»
</t>
  </si>
  <si>
    <t xml:space="preserve">01.01.2024
Проведено межевание, постановлено на государственный кадастровый учет земельных участков, расположенных на территории муниципального округа «Усинск» - 21 участок
</t>
  </si>
  <si>
    <t>Контрольное событие 3: Земельные участки предоставлены в аренду, постоянное (бессрочное) пользование, безвозмездное срочное пользование</t>
  </si>
  <si>
    <t>01.01.2024
Предоставление земельных участков в аренду, постоянное (бессрочное) пользование, безвозмездное срочное пользование</t>
  </si>
  <si>
    <t>01.01.2024
Предоставлено 27 земельных участоков в аренду, для постоянного (бессрочного) пользование, безвозмездного срочного пользования</t>
  </si>
  <si>
    <t>Основное мероприятие 1.3.
Передача муниципального имущества в аренду, безвозмездное пользование, доверительное управление, закрепление в оперативное управление, хозяйственное ведение</t>
  </si>
  <si>
    <t>КУМИ;
УЖКХ;
Администрация муниципального округа «Усинск»
Республики Коми</t>
  </si>
  <si>
    <t>Контрольное событие 4: Проведение оценки муниципального имущества для дальнейшей аренды или продажи не менее 200 объектов</t>
  </si>
  <si>
    <t>01.01.2024
Проведена оценка муниципального имущества для дальнейшей аренды или продажи</t>
  </si>
  <si>
    <t>01.01.2024
Проведена оценка 28 объектов муниципального имущества для дальнейшей аренды или продажи</t>
  </si>
  <si>
    <t>Контрольное событие 5: Получение доходов от использования муниципального имущества</t>
  </si>
  <si>
    <t>01.01.2024
Получение доходов от использования муниципального имущества</t>
  </si>
  <si>
    <t>01.01.2024
Плановые доходы от использования муниципального имущества на 31.12.2024 г. - 166 219 700 рублей.
Получен доход за 9 месяцев в размере
115 527 922,46 рублей</t>
  </si>
  <si>
    <t>Основное мероприятие 1.4.
Обеспечение выполнения подпрограммы «Управление муниципальным имуществом»</t>
  </si>
  <si>
    <t>Контрольное событие 6: Осуществлено проверок целевого использования и сохранности муниципального имуществане менее 100; приватизировано объектов недвижимости муниципального имущества не менее 85% от Прогнозного плана приватизации</t>
  </si>
  <si>
    <t>01.01.2024
Обеспечение деятельности Комитета по управлению муниципальным имуществом администрации муниципального округа «Усинск» Республики Коми</t>
  </si>
  <si>
    <t>Осуществлено 0 проверок целевого использования муниципального имущества</t>
  </si>
  <si>
    <t>Контрольное событие 7: Приватизировано объектов недвижимости муниципального имущества не менее 85% от Прогнозного плана приватизации</t>
  </si>
  <si>
    <t>Приватизирован 0 объектов муниципального имущества, (0%)</t>
  </si>
  <si>
    <t>Основное мероприятие 1.5.
Выполнение обязательств, связанных с управлением муниципальным имуществом</t>
  </si>
  <si>
    <t>Контрольное событие 8: Оплата по выставленным счетам за коммунальные услуги по управлению многоквартирными домами в части пустующего муниципального фонда, не менее 95%</t>
  </si>
  <si>
    <t>01.01.2024
Оплата коммунальных услуг в части пустующего муниципального фонда и услуг по управлению многоквартирными домами в части муниципального фонда</t>
  </si>
  <si>
    <t>01.01.2024
Осуществлена оплата за коммунальные услуги в размере 3,173 млн. руб. (78%)</t>
  </si>
  <si>
    <t>Основное мероприятие 1.10.
Разработка генеральных планов, правил землепользования и застройки и документации по планировке территорий муниципальных образований</t>
  </si>
  <si>
    <t>Отдел архитектуры администрации муниципального округа «Усинск»
Республики Коми</t>
  </si>
  <si>
    <t>Контрольное событие 9: Направление запросов и получение коммерческих предложений по разработке генеральных планов и правил землепользования и застрооки населенных пунктов муниципального округа «Усинск»
Республики Коми, разработка технического задания, заключение договоров на проектные работы</t>
  </si>
  <si>
    <t>01.01.2024
Получены коммерческие предложения по разработке генеральных планов и правил землепользования и застрооки населенных пунктов муниципального округа «Усинск» Республики Коми
Разработано техническое задание
Заключен договор на проектные работы</t>
  </si>
  <si>
    <t xml:space="preserve">16.04.2024
Получены актуальные коммерческие предложения по разработке генеральных планов и правил землепользования и застроки населенных пунктов муниципального округа «Усинск» Республики Коми
Разработано техническое задание Заключен прямой договор. </t>
  </si>
  <si>
    <t>Контрольное событие 10: Разработка проекта генеральных планов населенных пунктов и правил землепользования и застройка муниципального округа «Усинск»
Республики Коми</t>
  </si>
  <si>
    <t>Не актуально</t>
  </si>
  <si>
    <t>01.01.2024
Разработан проект генеральных планов населенных пунктов и правил землепользования и застройки муниципального округа «Усинск»
Республики Коми</t>
  </si>
  <si>
    <t xml:space="preserve">
</t>
  </si>
  <si>
    <t xml:space="preserve">Разработка проекта генеральных планов населенных пунктов и правил землепользования и застройки муниципального округа «Усинск»
Республики Коми перенесена на 2025 год в связи с большими сроками выполнения этапов работ </t>
  </si>
  <si>
    <t>Контрольное событие 11: Согласование с федеральным органом проекты генеральных планов и правил землепользования и застройки муниципального округа «Усинск»
Республики Коми</t>
  </si>
  <si>
    <t>01.01.2024
Согласованы с федеральным органом проекты генеральных планов и правил землепользования и застройки муниципального округа «Усинск»
Республики Коми</t>
  </si>
  <si>
    <t xml:space="preserve">Согласование перенесено на 2025 год в связи с большими сроками выполнения этапов работ </t>
  </si>
  <si>
    <t>Контрольное событие 12: Утверждение проекта решения по разработке генеральных планов и правил землепользования и застройки на сессии депутатов муниципального округа «Усинск»
Республики Коми</t>
  </si>
  <si>
    <t xml:space="preserve">01.01.2024
Утвержден на сессии депутатов муниципального округа «Усинск»
Республики Коми проект решения по разработке генеральных планов и правил землепользования и застройки </t>
  </si>
  <si>
    <t xml:space="preserve">Утверждение перенесено на 2025 год в связи с большими сроками выполнения этапов работ </t>
  </si>
  <si>
    <t>Всего
в том числе:</t>
  </si>
  <si>
    <t>Федеральный бюджет</t>
  </si>
  <si>
    <t>Республиканский бюджет Республики Коми</t>
  </si>
  <si>
    <t>Внебюджетный источники</t>
  </si>
  <si>
    <t>Подпрограмма 2 «Управление муниципальными финансами и муниципальным долгом»</t>
  </si>
  <si>
    <t>Основное мероприятие 2.1.
Использование механизмов и инструментов эффективного управления муниципальными финансами</t>
  </si>
  <si>
    <t>Финансовое управление администраци
муниципального округа «Усинск»
Республики Коми</t>
  </si>
  <si>
    <t>Контрольное событие 13: Разработано, согласовано и утверждено постановление администрации муниципального округа «Усинск» Республики Коми «Об основных напрвлениях бюджетной политики на 2025 и плановый период 2026 и 2027 годы»</t>
  </si>
  <si>
    <t>Срок не наступил</t>
  </si>
  <si>
    <t>01.10.2024
Разработка, согласование и утверждение постановления администрации муниципального округа «Усинск» Республики Коми «Об основных направлениях бюджетной и налоговой политики на 2025 и плановый период 2026 и 2027 годы»</t>
  </si>
  <si>
    <t>За 9 месяцев не осуществлялись разработка, согласование и утверждение постановление администрации муниципального округа «Усинск» Республики Коми «Об основных направлениях бюджетной и налоговой политики на 2025 и плановый период 2026 и 2027 годы»</t>
  </si>
  <si>
    <t>8.</t>
  </si>
  <si>
    <t>Основное мероприятие 2.2.
Организация и обеспечение бюджетного процесса в муниципальном округе «Усинск»</t>
  </si>
  <si>
    <t>Контрольное событие 14: Проект решения о бюджете на 2025 год и плановый период 2026 и 2027 годы подготовлен в соответствии с требованиями бюджетного законодательства, представлен на рассмотрение и утвержден в установленные сроки</t>
  </si>
  <si>
    <t>01.01.2024
Подготовка и представление в Совет муниципального округа «Усинск»
Республики Коми проекта решения Совета муниципального округа «Усинск»
Республики Коми на 2025 год и плановый период 2026 и 2027 годы</t>
  </si>
  <si>
    <t>За 9 месяцев не осуществлялись подготовка и представление в Совет муниципального округа «Усинск»
Республики Коми проекта решения Совета муниципального округа «Усинск»
Республики Коми на 2025 год и плановый период 2026 и 2027 годы</t>
  </si>
  <si>
    <t>9.</t>
  </si>
  <si>
    <t>Основное мероприятие 2.3.
Обслуживание муниципального долга</t>
  </si>
  <si>
    <t>Финансовое управление администраци
муниципального округа «Усинск»
Республики Коми
Администрация муниципального округа «Усинск»
Республики Коми</t>
  </si>
  <si>
    <t>Контрольное событие 15: Осуществление расчетов по обслуживанию муниципального долга - погашение процентов за пользование кредитами и своевременным погашением основного долга кредитам</t>
  </si>
  <si>
    <t>01.01.2024
Осуществление расчетов по обслуживанию муниципального долга - погашение процентов за пользование кредитами и своевременным погашением основного долга по кредитам</t>
  </si>
  <si>
    <t>01.01.2024
Расчеты по обслуживанию муниципального долга и процентов за пользование кредитами осуществлены.   Суммы основного долга по кредитам своевременно погашены</t>
  </si>
  <si>
    <t>10.</t>
  </si>
  <si>
    <t>Основное мероприятие 2.4.
Руководство и управление в сфере установленных функций органов администрации в части обспечения деятельности аппарата Финуправления АМО «Усинск»</t>
  </si>
  <si>
    <t>Контрольное событие 16: Обеспечение деятельности Финуправления  администраци
муниципального округа «Усинск»
Республики Коми</t>
  </si>
  <si>
    <t xml:space="preserve">01.01.2024
Обеспечение деятельности финансового управления администрации </t>
  </si>
  <si>
    <t>01.01.2024
Деятельность финансового управления администраци
муниципального округа «Усинск» Республики Коми обеспечена</t>
  </si>
  <si>
    <t>Подпрограмма 3 «Обеспечение реализации муниципальной программы»</t>
  </si>
  <si>
    <t>11.</t>
  </si>
  <si>
    <t>Основное мероприятие 3.1.
Расходы на оплату труда и начисления на выплаты по оплате труда администрации муниципального округа «Усинск»</t>
  </si>
  <si>
    <t>Администрация муниципального округа «Усинск»
Республики Коми</t>
  </si>
  <si>
    <t>Контрольное событие 17: Обязательства по выплате заработной платы и оплате страховых и налоговых платежей выполнены</t>
  </si>
  <si>
    <t>01.01.2024
Оплата расходов на обеспечение деятельности Главы муниципального округа «Усинск»
Республики Коми - главы администрации и на функционирование аппарата администрации</t>
  </si>
  <si>
    <t>01.01.2024
Оплата расходов на обеспечение деятельности Главы муниципального округа «Усинск»
Республики Коми - главы администрации за 9 месяцев 2024 года на сумму -
5 191,45 млн. рублейи; на функционирование аппарата администрации -
122 093,41 млн. рублей</t>
  </si>
  <si>
    <t>12.</t>
  </si>
  <si>
    <t>Основное мероприятие 3.2.
Функционирование территориальных органов администрации муниципального округа «Усинск»</t>
  </si>
  <si>
    <t>Территориальные органы администраци
муниципального округа «Усинск» Республики Коми</t>
  </si>
  <si>
    <t>пгт. Парма</t>
  </si>
  <si>
    <t>с. Мутный Материк</t>
  </si>
  <si>
    <t>с. Усть-Лыжа</t>
  </si>
  <si>
    <t>с. Усть-Уса</t>
  </si>
  <si>
    <t>с. Колва</t>
  </si>
  <si>
    <t>с. Щельябож</t>
  </si>
  <si>
    <t>Контрольное событие 18: Обязательства по оплате расходов на функционирование территориальных органов исполнены</t>
  </si>
  <si>
    <t>01.01.2024
Обеспечение бесперебойного функционирования территориальных органов администрации муниципального округа «Усинск» Республики Коми</t>
  </si>
  <si>
    <t>01.01.2024
Обеспечено бесперебойное функционирование территориальных органов администрации
муниципального округа «Усинск» Республики Коми</t>
  </si>
  <si>
    <t>13.</t>
  </si>
  <si>
    <t>Основное мероприятие 3.4.
Выплата пенсий за выслугу лет муниципальными служащими</t>
  </si>
  <si>
    <t>Администрация муниципального округа «Усинск» Республики Коми</t>
  </si>
  <si>
    <t>Контрольное событие 19: Выплата пенсий за выслугу лет не менее 60 муниципальным служащим</t>
  </si>
  <si>
    <t>01.01.2024
Выплата пенсий муниципальным служащим за выслугу лет</t>
  </si>
  <si>
    <t>01.01.2024
На конец сентября пенсия выплачивается 62 муниципальным служащим за выслугу лет</t>
  </si>
  <si>
    <t>14.</t>
  </si>
  <si>
    <t>Основное мероприятие 3.5.
Обеспечение деятельности органов местного самоуправления и муниципальных учреждений</t>
  </si>
  <si>
    <t>Контрольное событие 20: Обязательства по оплате расходов на обеспечение деятельности органов местного самоуправления исполнены</t>
  </si>
  <si>
    <t>01.01.2024
Обеспечение деятельности администрации муниципального округа «Усинск» Республики Коми</t>
  </si>
  <si>
    <t>01.01.2024
Оказаны услуги для нужд администрации</t>
  </si>
  <si>
    <t>15.</t>
  </si>
  <si>
    <t>Основно мероприятие 3.6.
Представительские и прочие расходы, членские взносы</t>
  </si>
  <si>
    <t>Управление правовой и кадровой работы администрации муниципального округа «Усинск» Республики Коми</t>
  </si>
  <si>
    <t>Контрольное событие 21: Оплата членских взносов выполнена</t>
  </si>
  <si>
    <t>01.01.2024
Выполнение обязательств по представительским расходам</t>
  </si>
  <si>
    <t>01.01.2024
Выполнены обязательства по представительским расходам</t>
  </si>
  <si>
    <t>Контрольное событие 22: Приобретение почетных грамот, папки для почетных грамот, подарки 90-летним, организация питания, проведение заседаний, совещаний и тд.</t>
  </si>
  <si>
    <r>
      <t xml:space="preserve">01.01.2024
</t>
    </r>
    <r>
      <rPr>
        <sz val="18"/>
        <rFont val="Times New Roman"/>
        <family val="1"/>
        <charset val="204"/>
      </rPr>
      <t>За 9 месяцев 2024 года закупка папок для почетных грамот не производитлась.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Во 2 квартале приобретены рамки для благодарственных писем</t>
    </r>
    <r>
      <rPr>
        <sz val="18"/>
        <color rgb="FFFF0000"/>
        <rFont val="Times New Roman"/>
        <family val="1"/>
        <charset val="204"/>
      </rPr>
      <t xml:space="preserve">
</t>
    </r>
    <r>
      <rPr>
        <sz val="18"/>
        <color theme="1"/>
        <rFont val="Times New Roman"/>
        <family val="1"/>
        <charset val="204"/>
      </rPr>
      <t>Закупка бутиллированной питьевой воды планируется в 4 квартале.
Затраты на траурные мероприятия за 9 месяцев 2024 года составили 17 400,00 рублей
Приобретение подарков в 2024 году не запланировано по причине остатков запасов с 2023 года.
За 9 месяцев осуществлялась закупка цветов на сумму -
180 850 рублей
На организацию питания было потрачено - 149 127,40  рублей</t>
    </r>
  </si>
  <si>
    <t>16.</t>
  </si>
  <si>
    <t>Основное мероприятие 3.8.
Осуществление деятельности по обращению с животными без владельцев</t>
  </si>
  <si>
    <t>УЖКХ</t>
  </si>
  <si>
    <t>Контрольное событие 23: Выплата заработной платы</t>
  </si>
  <si>
    <t>01.01.2024
Осуществление переданных государственных полномочий Республики Коми</t>
  </si>
  <si>
    <t>01.01.2024
Выплата заработной платы в рамках переданных полномочий</t>
  </si>
  <si>
    <t>Контрольное событие 24: Выполнение работ в соответствии с техническим заданием (улучшение санитарно-эпидемиологического благополучия населения; снижение количества граждан, постарадавших от укусов безнадзорных животных)</t>
  </si>
  <si>
    <t>01.01.2024
Выплата заработной платы/аванса сотрудникам занятых отловом и содержанием безнадзорных животных</t>
  </si>
  <si>
    <t>17.</t>
  </si>
  <si>
    <t>Основное мероприятие 3.9.
Осуществление государственных полномочий по составлению (изменению) списков кандидатов в присяжные заседатели федеральных судов общей юрисдикции в РФ</t>
  </si>
  <si>
    <t>Контрольное событие 25: Исполнение государственных полномочий по составлению (изменению) списков кандидатов в присяжные заседатели фдеральных судов общей юрисдикции в РФ</t>
  </si>
  <si>
    <t>01.01.2024
Осуществлена передача государственных полномочий Республики Коми</t>
  </si>
  <si>
    <t>18.</t>
  </si>
  <si>
    <t>Основное мероприятие 3.10.
Осуществление переданных государственных полномочий в соответствии с пунктом 4 статьи 1 Закона Республики Коми «О наделении органов местного самоуправления в Республики Коми отдельными государственными полномочиями Республики Коми»</t>
  </si>
  <si>
    <t>Контрольное событие 26: Государственные полномочия в соответствии с пунктом 4 статьи 1 Закона Республики Коми «О наделении органов местного самоуправления в Республики Коми отдельными государственными полномочиями Республики Коми» исполнены</t>
  </si>
  <si>
    <t>19.</t>
  </si>
  <si>
    <t>Основное мероприятие 3.12.
Осуществление государственных полномочий Республики Коми, предусмотренных пунктами 11 и 12 статьи 1 статьи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</si>
  <si>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Контрольное событие 27: Государственные полномочия Республики Коми, предусмотренные пунктами 11 и 12 статьи 1 статьи Закона Республики Коми «О наделении органов местного самоуправления в Республики Коми отдельными государственными полномочиями Республики Коми» исполнены</t>
  </si>
  <si>
    <t>20.</t>
  </si>
  <si>
    <t>Основное событие 3.15.
Создание условий для обеспечения населения услугами бытового обслуживания</t>
  </si>
  <si>
    <t>Администрация с. Усть-Уса</t>
  </si>
  <si>
    <t>Контрольное событие 28: Обязательства по содержанию общественной бани в с. Усть-Уса выполнены в полном объеме</t>
  </si>
  <si>
    <t>01.01.2024
Обеспечение деятельности общественной бани в с. Усть-Уса</t>
  </si>
  <si>
    <t>01.01.2024
Обеспечена деятельность общественной бани в с. Усть-Уса</t>
  </si>
  <si>
    <t>Итого по подпрограмме 3</t>
  </si>
  <si>
    <t>Подпрограмма 4 «Информационное общество»</t>
  </si>
  <si>
    <t>21.</t>
  </si>
  <si>
    <t>Основное мероприятие 4.1.
Обеспечение информационной безопасности в администрации муниципального округа «Усинск»</t>
  </si>
  <si>
    <t>Отдел информационных технологий администрации муниципального округа «Усинск» Республики Коми</t>
  </si>
  <si>
    <t>Контрольное событие 29: Лицензии на использование антивируса «Касперский» продлены</t>
  </si>
  <si>
    <t>01.08.2024
Ежегодное продление лицензий антивируса «Касперский»</t>
  </si>
  <si>
    <t>За 9 месяцев продление лицензий антивируса «Касперский» не осуществлялось
Заключение контракта продления лицензии антивируса на 2025 год планируется в ноябре 2024 года</t>
  </si>
  <si>
    <t>22.</t>
  </si>
  <si>
    <t>Основное мероприятие 4.2.
Развитие единого электронного документооборота администрации муниципального округа «Усинск»</t>
  </si>
  <si>
    <t>Контрольное событие 30: Бесперебойное функционирование системы электронного документооборота "Дело-веб"</t>
  </si>
  <si>
    <t xml:space="preserve">01.01.2024
 Сопровождение системы электронного
 документооборота «Дело-веб»
</t>
  </si>
  <si>
    <t>14.09.2023
Заключен контракт на  сопровождение системы электронного
 документооборота «Дело-веб»</t>
  </si>
  <si>
    <t>23.</t>
  </si>
  <si>
    <t>Основное мероприятие 4.3.
Рзвитие локальной вычислительной сети администрации муниципального округа «Усинск»</t>
  </si>
  <si>
    <t>Контрольное событие 31: Программное обеспечение отечественного производителя приобретено</t>
  </si>
  <si>
    <t>01.01.2024
Приобретение программного обеспечения для перехода на отечественное ПО; 
Обновление и поддержка программных комплексов;
Ремонт и обслуживание оргтехники, приобретение картриджей и расходных материалов</t>
  </si>
  <si>
    <r>
      <t xml:space="preserve">Приобретено программное обеспечение для перехода на отечественное ПО в полном объеме в 3 квартале 2023 года.
</t>
    </r>
    <r>
      <rPr>
        <sz val="18"/>
        <rFont val="Times New Roman"/>
        <family val="1"/>
        <charset val="204"/>
      </rPr>
      <t xml:space="preserve">
06.06.2024 заключено два контракта на приобретение оргтехники</t>
    </r>
  </si>
  <si>
    <t>Контрольное событие 32: Ежегодное техническое обслуживание 1С «Бухгалтерия», программного комплекса «СБИС», правовой справочной системы «Консультант плюс», программного комплекса «Технокад» выполнено</t>
  </si>
  <si>
    <t xml:space="preserve">01.01.2024
Обновление и поддержка программных комплексов
</t>
  </si>
  <si>
    <t>18.09.2023
Ежегодное техническое обслуживание:
1С бухгалтерия,
СБИС,
Консультант плюс,
ТехноКад</t>
  </si>
  <si>
    <t>Контрольное событие 33: Ремонт и обслуживание оргтехники, приобретение картриджей и расходных материалов для оргтехники выполнено</t>
  </si>
  <si>
    <t xml:space="preserve">01.01.2024
Ремонт и обслуживание оргтехники, приобретение картриджей и расходных материалов
</t>
  </si>
  <si>
    <t>14.09.2023
Заключен договор на ремонт и обслуживание оргтехники, приобретение картриджей и расходных материалов для оргтехники</t>
  </si>
  <si>
    <t>24.</t>
  </si>
  <si>
    <t>Основное мероприятие 4.4.
Исполнение обязательств по опубликованию нормативных актов муниципального округа «Усинск» и обеспечению открытости деятльности органов местного самоуправления</t>
  </si>
  <si>
    <t>МАУ «МИЦ «Усинск» администрации
МО ГО «Усинск»</t>
  </si>
  <si>
    <t>Контрольное событие 34: Исполнение муниципального задания на 2024 год и плановый период 2025 и 2026 годов в полном объеме</t>
  </si>
  <si>
    <t>01.01.2024
Исполнение обязательств по выполнению муниципального задания на 2024 год и плановый период 2025 и 2026 годов</t>
  </si>
  <si>
    <t>01.01.2023
В ходе исполнения обязательств по выполнению муниципального задания была изготовлена печатная продукция площадью
546 928,25 кв. см. тиражом объемом 1000 экз.</t>
  </si>
  <si>
    <t>25.</t>
  </si>
  <si>
    <t>Основное мероприятие 4.5.
Размещение информационных материалов о деятельности администрации в СМИ</t>
  </si>
  <si>
    <t>Муниципальный центр управления администрации муниципального округа «Усинск» Республики Коми</t>
  </si>
  <si>
    <t>Контрольное событие 35: Размещение информационных материалов о деятельности администрации в полном объеме и в установленные сроки</t>
  </si>
  <si>
    <t xml:space="preserve">01.01.2024
Размещение информационных материалов о деятельности администрации </t>
  </si>
  <si>
    <t>01.01.2024
За 9 месяцев на постоянной основе размещались информационные материалы о деятельности администрации</t>
  </si>
  <si>
    <t>26.</t>
  </si>
  <si>
    <t>Основное мероприятие 4.6.
Предоставление муниципальных услуг в электронном виде</t>
  </si>
  <si>
    <t>Управление экономического развития, прогнозирования и инвестиционной политики администрации муниципального округа «Усинск» Республики Коми</t>
  </si>
  <si>
    <t>Контрольное событие 36: Предоставление муниципальных услуг не менее 65</t>
  </si>
  <si>
    <t>01.01.2024
Предоставление муниципальных услуг</t>
  </si>
  <si>
    <t>01.01.2024
В соответствии с утвержденным перечнем муниципальных услуг на 30.09.2024 г. количество муниципальных услуг - 73</t>
  </si>
  <si>
    <t>Задача 4. Содействие в поддержании и улучшении санитарного состояния территорий муниципального образования</t>
  </si>
  <si>
    <t>Основное мероприятие 6 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(COVID-19)</t>
  </si>
  <si>
    <t>6.1</t>
  </si>
  <si>
    <t>Мероприятие 6.1.Проведение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(COVID-19), в том числе за счет субсидии из республиканского бюджета Республики Коми</t>
  </si>
  <si>
    <t>Выполнение мероприятий по дезинфекции открытых территорий (объектов) в населенных пунктах в целях недопущения распространения новой коронавирусной инфекции (COVID-19)</t>
  </si>
  <si>
    <t>Контрольное событие: Проведение дезинфекции в целях недопущения распространения новой коронавирусной инфекции (COVID-19) общественных территорий прилегающая к памятнику «Три поколения», ул. Мира, территория возле городского бассейна;, элементов дорожной сети (остановочные комплексы, пешеходные дорожка</t>
  </si>
  <si>
    <t>Мероприятие выполнено в 2020 г.</t>
  </si>
  <si>
    <t>27.</t>
  </si>
  <si>
    <t>Основное мероприятие 4.7.
Контроль эффективности и проведение аттестации объектов информатизации, предназначенных для обработки сведений, составляющих государственную тайну</t>
  </si>
  <si>
    <t>Сектор по режимно-секретной работе администрации муниципального округа «Усинск» Республики Коми</t>
  </si>
  <si>
    <t>Контрольное событие 37: Закупка не менее двух автоматизированных рабочих мест в соответствии с новыми указаниями ФСТЭК России</t>
  </si>
  <si>
    <t>01.01.2024
Закупка техники и установочных программ, проведение специальных проверок и специальных исследований, а так же составление организационно-распорядительных документов</t>
  </si>
  <si>
    <t>01.01.2024
За 9 месяцев закупили 2 автоматизированных рабочих места (системные блоки, мониторы, клавиатуры). Приобретены лиценция на право использования ОС, установочный комплекс ПК, лицензия на право использования ОС</t>
  </si>
  <si>
    <t>Итого по подпрограмме 4</t>
  </si>
  <si>
    <t>Итого по Программе</t>
  </si>
  <si>
    <t>Вывод об эффективности реализации муниципальной программы за отчетный квартал: 30,33%  (((3/27) + (6/37) + (266825,07/418010,64))/3*100). Муниципальная программа по итогам 9 месяцев не является эффективной по причине окончания сроков реализации большей части основных мероприятий только в конце 4 квартала 2024 года</t>
  </si>
  <si>
    <t xml:space="preserve">Заместитель руководителя </t>
  </si>
  <si>
    <t>Управления экономического развития, прогнозирования и инвестиционной политики</t>
  </si>
  <si>
    <t>/Н.Н. Сарымсакова/</t>
  </si>
  <si>
    <t>«____» ____________2024 г.</t>
  </si>
  <si>
    <t>Исп. Пронина Н.В.</t>
  </si>
  <si>
    <t>28-8-91</t>
  </si>
  <si>
    <t>«Формирование комфортной городской среды муниципального  округа "Усинск" Републики Коми за III квартал 2024 год</t>
  </si>
  <si>
    <t>Основное мероприятие 2 Благоустройство общественных территорий муниципального округа "Усинск" Республики Коми</t>
  </si>
  <si>
    <t>Голенастов В.А.-руководитель Управления жилищно-коммунального хозяйства администрации муниципального округа "Усинск" Республики Коми</t>
  </si>
  <si>
    <t>Мероприятие 2.13. Сквер «Первостроителю»</t>
  </si>
  <si>
    <t>Контрольное событие№ 1: Реализованы мероприятия по благоустройству общественной территории согласно актов выполненных работ</t>
  </si>
  <si>
    <t xml:space="preserve">  Выполено в срок</t>
  </si>
  <si>
    <t>01.01.2024г   Выполнение работ по благоустройству  общественных территорий</t>
  </si>
  <si>
    <t>Заключен договор №18 от 06.02.2024г На 01.07.2024г выполнены работы по планировке площадей, устройство основания из песка, устройство бордюрного камня с бетонированием. Заключен муниципальный контракт №12 от 31.01.2024 г. с ООО "Комф-Арт" на оказание услуг по приобретению и поставке изделий для благоустройства общественной территории сквер "Первостроителю" в г.Усинске.  Заключен муниципальный контракт №16 от 06.02.2024г. с ООО "Тайпан"на приобретение и поставку плитки гранитной для благоустройства общественной территории сквер "Первостроителю" в городе Усинск. Заключен муниципальный контракт №19 от 06.02.2024г. С ИП Зименко А.Н. выполнены работы по устройству покрытий из гранитных плит пьедестала памятника.Заключен муниципальный контракт № 21 от 10.02.2024г. С ИП Ведиков Н.Ю. Выполнены работы по демонтажу светильников,по монтажу уличных светильников.,прокладке кабеля в траншеи. Работы произведены в полном объеме</t>
  </si>
  <si>
    <t>Проблемы, возникшие в ходе реализации мероприятия отсутствуют</t>
  </si>
  <si>
    <t>Мероприятие 2.14. Тропа здоровья      (I этап)</t>
  </si>
  <si>
    <t>Контрольное событие№2:Реализованы мероприятия по благоустройству общественной территории согласно актов выполненных работ</t>
  </si>
  <si>
    <t>Выполено в срок</t>
  </si>
  <si>
    <t>01.01.2024г Выполнение работ по благоустройству  общественных территорий</t>
  </si>
  <si>
    <t>Заключен договор № 03073000415240000120001 от 12.03.2024г Выполнены работы по разметке и расчистке трассы,по установке дополнительного освещения на общественной территории г. Усинск Тропа здоровья (1 этап)  Работы выполнены и оплачены в полном объеме.</t>
  </si>
  <si>
    <t>Основное мероприятие 5  Вовлечение заинтересованных граждан, организаций в реализацию мероприятий по благоустройству нуждающихся в благоустройстве территорий общего пользования муниципального округа «Усинск» Республики Коми, а также дворовых территорий</t>
  </si>
  <si>
    <t>Контрольное событие № 3: Проведена работа по вовлечению населения, предприятий и организаций в социально-значимые мероприятия повышения качества городской среды(благоустройство территорий)</t>
  </si>
  <si>
    <t xml:space="preserve">01.01.2024г               Выполнение 
запланированных 
мероприятий по 
благоустройству, на предоставление 
субсидий федерального 
и республиканского 
бюджетов на 
реализацию 
мероприятий по 
благоустройству
</t>
  </si>
  <si>
    <t xml:space="preserve">Проведены общественные обсуждения, в которых приняло участие 35 граждан и заседание межведомственной комиссии 19 человек. Также проведены встречи с заинтересованными лицами даны консультации 160 человек. </t>
  </si>
  <si>
    <t>Вывод об эффективности реализации муниципальное программы за отчетный квартал: эффективная ((3/3) + (3/3) + (10636,7/10636,7)) / 3 * 100 =100 % эффективная</t>
  </si>
  <si>
    <t xml:space="preserve">Заместитель руководителя УЖКХ администрации округа "Усинск"                    </t>
  </si>
  <si>
    <t>Ю.В.Напалкова</t>
  </si>
  <si>
    <t>(подпись)</t>
  </si>
  <si>
    <t>Исполнитель: В.Н. Ломакина 26-9-34</t>
  </si>
  <si>
    <t>Первый заместитель главы администрации МО "Усинск"</t>
  </si>
  <si>
    <t xml:space="preserve">     Т.А. Анисимова</t>
  </si>
  <si>
    <t>Мониторинг
реализации муниципальной программы "Профилактика правонарушений и обеспечение общественной безопасности на территории муниципального округа «Усинск» Республики Коми" по состоянию на 30.09.2024 г.</t>
  </si>
  <si>
    <t xml:space="preserve">Программа "Профилактика правонарушений и обеспечение общественной безопасности на территории муниципального образования городского округа «Усинск»" </t>
  </si>
  <si>
    <t>27,5</t>
  </si>
  <si>
    <t xml:space="preserve">Республиканский бюджет Республики </t>
  </si>
  <si>
    <t xml:space="preserve">Подпрограмма 1 «Профилактика преступлений и иных правонарушений» </t>
  </si>
  <si>
    <t xml:space="preserve">Основное мероприятие 1.1.
Организационное и информационное обеспечение деятельности заседаний межведомственной комиссии по вопросам укрепления и профилактики правонарушений на территории МО ГО «Усинск»
</t>
  </si>
  <si>
    <t xml:space="preserve">Белоус М.Е.,
руководитель УПиКР
</t>
  </si>
  <si>
    <t>Контрольное событие № 1
Организация и проведение 4 заседаний межведомственной комиссии по вопросам укрепления правопорядка и профилактики правонарушений на территории МО ГО «Усинск», в соотвествии с утвержденным планом работы.</t>
  </si>
  <si>
    <t xml:space="preserve">Белоус М.Е.
Руководитель УПиКР
</t>
  </si>
  <si>
    <t>31.12.2024
Проведение не менее 4 заседаний межведомственной комиссии по вопросам укрепления правопорядка и профилактики правонарушений на территории муниципального округа «Усинск» Республики Коми, в соответствии с утвержденным планом работы</t>
  </si>
  <si>
    <t>Проведено 3 заседания межведомственной комиссии: 20.03.2024, 26.06.2024, 25.09.2024</t>
  </si>
  <si>
    <t xml:space="preserve">Основное мероприятие 1.2.
Осуществление органом местного самоуправления отдельных государственных полномочий Республики Коми в сфере административной ответственности, предусмотренной Законом Республики Коми «Об административной ответственности в Республики Коми» 
</t>
  </si>
  <si>
    <t>Контрольное событие № 2
Составление не менее 10 протоколов должностными лицами, уполномоченными составлять протоколы об административной ответственности, предусмотренной Законом Республики Коми «Об административной ответственности в Республики Коми»</t>
  </si>
  <si>
    <t>31.12.2024
Должностными лицами, уполномоченными составлять протоколы об административной ответственности, предусмотренной Законом Республики Коми от 30.12.2003 г. № 95-РЗ «Об административной ответственности в Республике Коми» составлено не менее 10 протоколов</t>
  </si>
  <si>
    <t>Протоколы об административной ответственности должностными лицами не составлялись</t>
  </si>
  <si>
    <t>Основное мероприятие 1.3.
Содействие созданию народной дружины в муниципальном образовании городского округа «Усинск», координация деятельности народной дружины, включенных в Региональный реестр народных дружин и общественных объединений правоохранительной направленности в Республики Коми</t>
  </si>
  <si>
    <t>Богачев А.В.                                Начальник Управления ГОиЧС</t>
  </si>
  <si>
    <t xml:space="preserve">Контрольное событие № 3
Организация и проведение не менее 3 заседаний штаба по координации деятельности добровольной народной дружины муниципального округа «Усинск» Республики Коми
</t>
  </si>
  <si>
    <t>Богачев А.В.,                               начальник управления ГОиЧС</t>
  </si>
  <si>
    <t>31.12.2024
Организация и проведенение не менее 3 заседаний штаба народных дружин в муниципальном округа «Усинск»</t>
  </si>
  <si>
    <t>Проведено 2 заседания штаба: 18.03.2024, 19.06.2024. Следующее заседание штаба запланировано на декабрь 2024 г.</t>
  </si>
  <si>
    <t>Контрольное событие №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Информирование о формах участия граждан в охране общественного порядка</t>
  </si>
  <si>
    <t>Богачев А.В., начальник Управления ГОиЧС</t>
  </si>
  <si>
    <t>31.12.2024
Информирование о формах участия граждан в охран
общественного порядка</t>
  </si>
  <si>
    <t>Размещено 144 статьи и проведено 36 бесед</t>
  </si>
  <si>
    <t>Основное мероприятие 1.4.
Организация и проведение мероприятий, направленных на  профилактику краж имущества всех форм собственности граждан, в том числе от не правомерного завладения транспортными средствами или их кражи</t>
  </si>
  <si>
    <t>Химичук Т.Ю., начальнк МЦУ АМО ГО "Усинск"</t>
  </si>
  <si>
    <t>Контрольное событие № 5
Размещение памяток на официальном сайте администрации направленных на сохранность личного имущества граждан, в том числе от неправомерного завладением транспортными средствами или их кражи</t>
  </si>
  <si>
    <t>Химичук Т.Ю., начальнк МЦУ АМО ГО "Усинск".</t>
  </si>
  <si>
    <t>31.12.2024
Ежеквартальное размещение памяток на официальном сайте администрации направленных на сохранность личного имущества граждан</t>
  </si>
  <si>
    <t>Памятки о сохранности личного имущества размещаются на официальном сайте Администрации МО "Усинск", на официальных страницах ВКонтакте, Одноклассниках, Телеграмме. Всего за 9 месяцев 2024 г. размещено 249 статей</t>
  </si>
  <si>
    <t>Основное мероприятие 1.5.
Предоставление помещения для работы на обслуживаемом административном участке муниципального округа «Усинск» Республики Коми участковым уполномоченным полиции</t>
  </si>
  <si>
    <t>Контрольное событие № 6
Проведение ремонтных работ участковых пунктов с целью приведения их в нормативное состояние</t>
  </si>
  <si>
    <t>31.12.2024
Организация участковых пунктов полиции согласно требованиям, указанным в Приложении № 3 к Инструкции по исполнению участковым уполномоченным полиции служебных обязанностей на обслуживаемом административном участке</t>
  </si>
  <si>
    <t>Всего необходимо привести в нормативное состояние 3 помещения участковых пунктов. Количество помещений приведенных в нормативное состояние от общего количества предоставленных помещений за 9 месяцев 2024 г. составило 0</t>
  </si>
  <si>
    <t>Итого по подпрограмме 1:</t>
  </si>
  <si>
    <t xml:space="preserve">Подпрограмма 2 «Профилактика повторных преступлений» </t>
  </si>
  <si>
    <t xml:space="preserve">Основное мероприятие 2.1.
Оказание психологической и правовой помощи осужденным, освободившимся из мест лишения свободы с дополнительным наказанием, или при замене неотбытой части наказания, и осужденных к наказанию, не связанному с лишением свободы
</t>
  </si>
  <si>
    <t>Белоус М.Е.,
руководитель УПиКР</t>
  </si>
  <si>
    <t xml:space="preserve">Контрольное событие № 7
Организовано содействие по оказанию психологической и правовой помощи не менее 2,7% осужденным, освободившихся из мест лишения свободы с дополнительным наказанием, или при замене неотбытой части наказания, и осужденных к наказанию, не связанному с лишением свободы  
</t>
  </si>
  <si>
    <t xml:space="preserve">31.12.2024
Психологическая и правовая помощь осужденным, освободившихся из мест лишения свободы с дополнительным наказанием, или при замене неотбытой части наказания, и осужденных к наказанию, не связанному с лишением свободы
</t>
  </si>
  <si>
    <t>Осужденные граждане, освободившиеся из мест лишения свободы с дополнительным наказанием, или при замене неотбытой части наказания, и осужденые к наказанию, не связанному с лишением свободы обратились: 
- за психологической помощью - 0 чел.; 
- за правовой помощью - 2 чел.</t>
  </si>
  <si>
    <t>Итого по подпрограмме 2:</t>
  </si>
  <si>
    <t>Подпрограмма 3 «Профилактика безнадзорности, правонарушений и преступлений несовершеннолетних»</t>
  </si>
  <si>
    <t xml:space="preserve">Основное мероприятие 3.1.
Организация и проведение мероприятий, направленных на профилактику социально негативных явлений среди несовершеннолетних и молодежи 
</t>
  </si>
  <si>
    <t>Орлов Ю.А.,  руководитель Управления образования АМО ГО «Усинск»</t>
  </si>
  <si>
    <t xml:space="preserve">Контрольное событие № 8
100% охват учащихся тематическими мероприятиями с привлечением заинтересованных структур и ведомств  
</t>
  </si>
  <si>
    <t>31.12.2024
Сниженние количества преступлений и правонарушений несовершеннолетними учащимися</t>
  </si>
  <si>
    <t>Организация и проведение мероприятий, направленных на профилактику социально негативных явлений среди несовершеннолетних и молодежи. Охват учащихся тематическими мероприятиями составляет 100%</t>
  </si>
  <si>
    <t xml:space="preserve">Основное мероприятие 3.2.
Организация занятости несовершеннолетних, состоящих на профилактических  учетах, в организованные формы досуга на базе общеобразовательных организаций и  образовательных  организаций дополнительного образования
</t>
  </si>
  <si>
    <t>Контрольное событие № 9
100% охват учащихся тематическими мероприятиями с привлечением заинтересованных структур и ведомств</t>
  </si>
  <si>
    <t>Охват вовлеченности учащихся к внеурочной занятости составляет 100%</t>
  </si>
  <si>
    <t xml:space="preserve">Основное мероприятие 3.3.
Пропаганда здорового образа жизни в образовательных организациях среди несовершеннолетних и молодежи
</t>
  </si>
  <si>
    <t>Контрольное событие № 10
100 % охват учащихся 1-11 классов общеобразовательных организаций мероприятиями, направленными на пропаганду здорового образа жизни</t>
  </si>
  <si>
    <t>Охват учащихся 1-11 классов мероприятиями, направленными на пропаганду здорового образа жизни составляет 100%</t>
  </si>
  <si>
    <t>Итого по подпрограмме 3:</t>
  </si>
  <si>
    <t xml:space="preserve">Основное мероприятие 4.1.
Формирование негативного отношения учащейся молодежи к употреблению алкоголя, наркотических и психотропных  веществ 
</t>
  </si>
  <si>
    <t xml:space="preserve">Контрольное событие № 11
Охват учащейся молодежи (в возрасте от 7 до 30 лет) профилактическими мероприятиями, направленными на противодействие употреблению спиртными напитками, наркотическими средствами, психотропными и сильнодействующими веществами, не менее 75,2% 
</t>
  </si>
  <si>
    <t>Охват учащейся молодежи профилактическими мероприятиями, направленными на противодействие употреблению спиртными напитками, наркотическими средствами, психотропными и сильнодействующими веществами составляет 90%</t>
  </si>
  <si>
    <t>Итого по подпрограмме 4:</t>
  </si>
  <si>
    <t>Вывод об эффектвности реализации муниципальной программы за отчетный квартал:</t>
  </si>
  <si>
    <t>((4/10)+(4/11)+(27,5/258,3))/3*100=29% - неэффективная</t>
  </si>
  <si>
    <t>Муниципальная программа "Профилактика правонарушений и обеспечение общественной безопасности на территории муниципального округа «Усинск» Республики Коми" по итогам 3 квартала является неэффективной, в связи с тем, что реализация основных мероприятий и контрольных событий запланирована на конец года</t>
  </si>
  <si>
    <t>Руководитель управления праовой и кадровой работы</t>
  </si>
  <si>
    <t>М.Е. Белоус</t>
  </si>
  <si>
    <t>Исп. Веремчук В.В. 89129592814</t>
  </si>
  <si>
    <t>«Энергосбережение и повышение энергетической эффективности»  на 3 квартал 2024 года  (по состоянию на 01 октября 2024 года)</t>
  </si>
  <si>
    <t xml:space="preserve">Основное мероприятие 1. Оснащение приборами учета коммунальных ресурсов </t>
  </si>
  <si>
    <t>Голенастов В.А.-руководитель Управления жилищно-коммунального хозяйства администрации муниципального округа "Усинск"</t>
  </si>
  <si>
    <t>1.1.</t>
  </si>
  <si>
    <t>Мероприятие 1.1. Оснащение общедомовыми приборами учета коммунальных ресурсов в части муниципальной доли</t>
  </si>
  <si>
    <t>Контрольное событие № 1: Установлены общедомовые приборы учета коммунальных ресурсов (узел учета тепловой энергии) в МКД</t>
  </si>
  <si>
    <t>01.01.2024 г        Рациональное использование энергетических ресурсов</t>
  </si>
  <si>
    <t xml:space="preserve"> Произведена работа по установке общедомовых узлов учета тепловой энергии  в 9 многоквартийных домах по следующим адресам:ул.Молодежная д.3, д.35;Ул.Нефтяников д.42, д.44; ул.Парковая д.5, д.5а, д.9; ул.Пионерская д.3 ;ул.Строителей д.4.</t>
  </si>
  <si>
    <t>1.2.</t>
  </si>
  <si>
    <t>Мероприятие 1.2 Оснащение индивидуальными приборами учета коммунальных ресурсов в муниципальных жилых квартирах</t>
  </si>
  <si>
    <t xml:space="preserve">Контрольное событие № 2: Установлены индивидуальные приборы учета коммунальных ресурсов в муниципальных жилых квартирах ;возмещены затраты по установке индивидуальных приборов учета (электроэнергии);возмещены затраты на установленные индивидуальные приборы учета  ХВС и ГВС </t>
  </si>
  <si>
    <t>01.03.2024 г                            Рациональное использование энергетических ресурсов</t>
  </si>
  <si>
    <t xml:space="preserve"> Компенсация расходов по установке (замене), метрологической поверке индивидуальных приборов учета                                        ф/л Пролубникова А.В.        (ул. Нефтяников, д.44,кв. 35);                                         ф/л Барыльник Г.Л.                  (ул. Строителей, д.9А, к.17);                              ф/л Безрукавный К.В.  (ул.Нефтяников, д.44, к.35);    ф/л Григорьева Э.В.                 (ул. Нефтяников, д.45, к.37)</t>
  </si>
  <si>
    <t>Основное мероприятие 2. Энергоаудит систем тепло- и водоснабжения на территории МО "Усинск"</t>
  </si>
  <si>
    <t>Снижение расходов энергетических ресурсов</t>
  </si>
  <si>
    <t>Мероприятие 2.1 Актуализация схемы теплоснабжения муниципального  округа «Усинск» (с электронной моделью)</t>
  </si>
  <si>
    <t>Контрольное событие № 3 Осуществлены мероприятия по разработке схемы теплоснабжения МО "Усинск"</t>
  </si>
  <si>
    <t>01.01.2024 г                       Снижение расходов энергетических ресурсов</t>
  </si>
  <si>
    <t xml:space="preserve">   Заключен договор № 6 от 26.01.2024 г. на оказание  услуг актуализации схемы теплоснабжения "Усинск"</t>
  </si>
  <si>
    <t>2.2.</t>
  </si>
  <si>
    <t>Мероприятие 2.2 Актуализация схемы водоснабжения МО "Усинск" (с электронной моделью)</t>
  </si>
  <si>
    <t>Контрольное событие № 4: Осуществлены мероприятия по разработке схемы водоснабжения МО "Усинск"</t>
  </si>
  <si>
    <t>01.06.2024г                   Снижение расходов энергетических ресурсов</t>
  </si>
  <si>
    <t>Заключен договор № 7 от 31.01.2024 г. на оказание услуг по разработке схемы водоснабжения и водоотведения муниципальнолго округа "Усинск" Републики Коми</t>
  </si>
  <si>
    <t>Основное мероприятие 9.
Энергосбережение и повышение энергетической эффективности систем коммунальной инфраструктуры, направленных в том числе на развитие жилищно-коммунального хозяйства</t>
  </si>
  <si>
    <t xml:space="preserve">Голенастов В.А.-руководитель Управления жилищно-коммунального хозяйства администрации муниципального округа "Усинск"" </t>
  </si>
  <si>
    <t>финансирование не предусмотрено</t>
  </si>
  <si>
    <t>Контрольное событие № 5: Реализованы мероприятия  по энергосбережению, повышению энергетической эффективности  систем коммунальной инфраструктуры</t>
  </si>
  <si>
    <t>Руководитель Управления жилищно-коммунального хозяйства администрации муниципального округа "Усинск" Республики Коми  Голенастов В.А.</t>
  </si>
  <si>
    <t>01.03.2024г                         Снижение тарифов на коммунальные ресурсы, качественное и надежное снабжение коммунальными ресурсами</t>
  </si>
  <si>
    <t>Информирование руководителей управляющих организаций, собственников помещений в МКД, бюджетных учреждений, организаций коммунального комплекса о необходимости проведения мероприятий по энергосбережению и повышению энергетической эффективности</t>
  </si>
  <si>
    <t xml:space="preserve">Основное мероприятие 10. Стимулирование производителей и потребителей энергетических ресурсов, организаций, осуществляющих передачу энергетических ресурсов, проведению мероприятий по энергосбережению, повышению энергетической эффективности и сокращению потерь энергетических ресурсов </t>
  </si>
  <si>
    <t xml:space="preserve">Контрольное событие № 6:Реализованы мероприятия  по энергосбережению, повышению энергетической эффективности и сокращению потерь энергетических ресурсов </t>
  </si>
  <si>
    <t>01.01.2024г                Информирование организаций коммунального комплекса о необходимости энергосбережения и повышения энергетической эффективности в системах коммунальной инфраструктуры. Проведение информационно-разъяснительной работы с ресурсоснабжающими организациями</t>
  </si>
  <si>
    <t>Проведены семинары, "круглые столы" с участием главных распорядителей бюджетных средств, организаций коммунального комплекса, представителей управляющих организаций, ТСЖ по вопросу энергосбережения и повышения энергетической эффективности</t>
  </si>
  <si>
    <t>Основное мероприятие 11. Выявление бесхозных объектов недвижимого имущества, используемых для передачи энергетических ресурсов (включая газоснабжение, тепло- и электроснабжение), организация постановки таких объектов на учет в качестве безхозяйные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</t>
  </si>
  <si>
    <t>КУМИ администрации муниципального округа "Усинск"  Республики Коми Сулейманова Н.А.</t>
  </si>
  <si>
    <t>Контрольное событие № 7:Реализованы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</t>
  </si>
  <si>
    <t xml:space="preserve">01.06.2024г            Осуществление постановки на учет безхозяйных объектов недвижимого имущества, используемых для передачи энергетических ресурсов          </t>
  </si>
  <si>
    <t>Данные мероприятия в городе проводены в соответствии с Порядком
оформления бесхозяйного недвижимого имущества. Сведения об объектах недвижимого имущества, имеющем призна-
ки бесхозяйного не выявлены.</t>
  </si>
  <si>
    <t>Основное мероприятие 12. Организация управления бесхозяйными объектами недвижимого имущества, используемыми для передачи энергетических ресурсов, с момента выявления таких объектов, в том числе определения источника компенсации возникающих при их эксплуатации нормативных потерь энергетических ресурсов (включая тепловую энергию), в частности за счет включения расходов на компенсацию указанных потерь в тариф организации, управляющей такими объектами, в соответствии с законодательством Российской Федерации кие безхозяйные объекты недвижимого имущества</t>
  </si>
  <si>
    <t>Контрольное событие № 8:Реализованы мероприятия по  выявлениютаких объектов, в том числе определения источника компенсации возникающих при их эксплуатации нормативных потерь энергетических ресурсов.</t>
  </si>
  <si>
    <t>01.06.2024г              Осуществление организации управления безхозяйных объектов недвижимого имущества</t>
  </si>
  <si>
    <t>Организовано управление бесхозяйными объектами недвижимого имущества, с момента выявления таких объектов, в том числе  источники компенсации возникающих при их эксплуатации нормативных потерь энергетических ресурсов (включая тепловую энергию, электрическую энергию), в частности за счет включения расходов на компенсацию данных потерь в тариф организации, управляющей такими объектами.</t>
  </si>
  <si>
    <t>Основное мероприятие 5. Энергосбережение и повышение энергетической эффективности в образовательных учреждениях.</t>
  </si>
  <si>
    <t xml:space="preserve">Орлов Ю.А.- руководитель Управление образования администрации муниципального округа "Усинск" </t>
  </si>
  <si>
    <t>Управление культуры и национальной политики администрации МО ГО "Усинск"</t>
  </si>
  <si>
    <t xml:space="preserve">Увеличение эффективности реализуемых мероприятий в области энергосбережения и повышения энергетической эффективности </t>
  </si>
  <si>
    <t>Мероприятие 5.1. Поверка приборов учета тепла в образовательных учреждениях</t>
  </si>
  <si>
    <t>Орлов Ю.А.- руководитель Управление образования администрации муниципального округа "Усинск"</t>
  </si>
  <si>
    <t>Контрольное событие № 10: Реализованы мероприятия по  поверке приборов учета тепла в образовательных учреждениях</t>
  </si>
  <si>
    <t>Проведена поверка приборов учета тепла в д/с № 7, д/с № 8,ЦРРДС,Лицей, СОШ № 5</t>
  </si>
  <si>
    <t>Мероприятие 5.2. Установка приборов учета тепла  в образовательных учреждениях.</t>
  </si>
  <si>
    <t>Контрольное событие № 9: Осуществлены мероприятия по актуализации "Энергосбережение и повышение энергетической эффективности в образовательных учреждениях" МО "Усинск"</t>
  </si>
  <si>
    <t xml:space="preserve">01.01.2024 г                      Увеличение эффективности реализуемых мероприятий в области энергосбережения и повышения энергетической эффективности </t>
  </si>
  <si>
    <t>Установлены приборы учета тепла в образовательных учреждениях: 
- в МАДОУ «ДС № 10» г. Усинска № 097/2024-Р от 27.04.2024 года;
- в МБОУ «СОШ» с. Усть-Уса № 006/2024-Р от 04.03.2024 года;
- в МБДОУ «Детский сад» с. Усть-Уса № 005/2024-Р от 04.03.2024 года;
- в МБОУ «ООШ» с. Усть-Лыжа № 120/2024-Р от 11.03.2024 года;
- в МБДОУ «Детский сад» с. Мутный Материк № 140/2024-Р от 11.04.2024 года.
Работы выполнены в полном объеме.</t>
  </si>
  <si>
    <t>Основное мероприятие 7. Организация функционирования системы автоматизированного учета потребления органами местного самоуправления  и муниципальными учреждениями энергетических ресурсов посредством обеспечения дистанционного сбора, анализа и передачи в адрес ресурсоснабжающих организаций соответствующих данных</t>
  </si>
  <si>
    <t>Контрольное событие № 11:Осуществлены мероприятия по анализу и передаче данных в адрес ресурсоснабжающих организаций</t>
  </si>
  <si>
    <t>01.01.2024г                        Дистанционный сбор, анализ и передача данных в адрес ресурсоснабжающих организаций</t>
  </si>
  <si>
    <t>Муниципальные учреждения оборудованы счетчиками потребления энергетических ресурсов (ХВС,ГВС,ЭЭ) Ежемесячная передача ответственными сотрудниками в адрес ресурсников.Переодический контроль сотрудниками ресурсоснабжающих организаций.</t>
  </si>
  <si>
    <t>Контрольное событие № 4: Осуществлены мероприятия по актуализации "Энергосбережение и повышение энергетической эффективности в образовательных учреждениях" МО "Усинск"</t>
  </si>
  <si>
    <t xml:space="preserve">   В 1 квартале 2024 г. в МБОУ "СОШ" с. Усть-Уса, МБДОУ "ДС" с. Усть-Уса, МАДОУ "ДС № 10" г. Усинска установлен прибор учета тепла. В 2 образовательных организациях: МБОУ "ООШ" с. Усть-Лыжа, МБДОУ "ДС" с. Мутный Материк  установка приборов учета тепла запланирована на июнь-июль 2024 года (субсидии доведены до образовательных организаций)</t>
  </si>
  <si>
    <t>Контрольное событие №8:Реализованы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</t>
  </si>
  <si>
    <t>30.09.2024 г</t>
  </si>
  <si>
    <t>Основное мероприятие 12. Организация управления безхозяйными объектами недвижимого имущества, используемыми для передачи энергетических ресурсов, с момента выявления таких объектов, в том числе определения источника компенсации возникающих при их эксплуатации нормативных потерь энергетических ресурсов (включая тепловую энергию), в частности за счет включения расходов на компенсацию указанных потерь в тариф организации, управляющей такими объектами, в соответствии с законодательством Российской Федерации кие безхозяйные объекты недвижимого имущества</t>
  </si>
  <si>
    <t xml:space="preserve">Основное мероприятие 13.
Энергосбережение и повышение энергетической эффективности жилищного фонда, в том числе по проведению энергоэффективного капитального ремонта общего имущества в многоквартирных домах
</t>
  </si>
  <si>
    <t xml:space="preserve">Контрольное событие № 12:Реализованы мероприятия по информированию населения о возможных типовых решениях повышения энергетической эффективности и энергосбережения </t>
  </si>
  <si>
    <t>01.01.2024 г      Информирование населения о возможных типовых решениях повышения энергетической эффективности и энергосбережения (установка датчиков движения, замена ламп на энергоэффективные, использование  энергосберегающих бытовых приборов)</t>
  </si>
  <si>
    <t>Информирование с помощью печатной продукции (листовоки
в почтовые ящики), содержащей сведения о возможностях экономии и
снижения платежей, требований законодательства и запретов.</t>
  </si>
  <si>
    <t>Основное мероприятие 15.
Информационное обеспечение,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</t>
  </si>
  <si>
    <t xml:space="preserve">Контрольное событие № 13:Реализованы мероприятия по информированию населения о возможных типовых решениях повышения энергетической эффективности и энергосбережения </t>
  </si>
  <si>
    <t>Информирование с помощью печатной продукции (листовоки
в почтовые ящики), Подготовка и размещение материалов в средствах массовой информации по теме "Энергосбережение и энергоэффективность"</t>
  </si>
  <si>
    <t>Всего МБ</t>
  </si>
  <si>
    <t xml:space="preserve">Вывод об эффективности реализации муниципальное программы за отчетный квартал: ((12/13) + (12/13) + (2008,14/2135,1)) / 3 * 100 = 92,66 %  эффективная         
</t>
  </si>
  <si>
    <t>Заместитель руководителя УЖКХ  администрации округа "Усинск"</t>
  </si>
  <si>
    <t xml:space="preserve">Исп. В.Н.Ломакина </t>
  </si>
  <si>
    <t>тел.26934</t>
  </si>
  <si>
    <t xml:space="preserve">Мониторинг </t>
  </si>
  <si>
    <t xml:space="preserve">реализации муниципальной программы «Социальная защита населения» </t>
  </si>
  <si>
    <t>по состоянию на 01 октября 2024 года</t>
  </si>
  <si>
    <t>Подпрограмма 1 Социальная поддержка населения</t>
  </si>
  <si>
    <t>Основное мероприятие 1.1. Предоставление дополнительной социальной поддержки отдельным категориям граждан</t>
  </si>
  <si>
    <t xml:space="preserve">Варенцова Н.А., руководитель ОЗиСЗН </t>
  </si>
  <si>
    <t>ОЗиСЗН АМО ГО "Усинск"</t>
  </si>
  <si>
    <t>МЕСТНЫЙ БЮДЖЕТ</t>
  </si>
  <si>
    <t>Мероприятие 1.1.1. Льготный проезд в городском и пригородном общественном автомобильном транспорте</t>
  </si>
  <si>
    <r>
      <t xml:space="preserve">Контрольное событие № 1 </t>
    </r>
    <r>
      <rPr>
        <sz val="9"/>
        <color indexed="8"/>
        <rFont val="Times New Roman"/>
        <family val="1"/>
        <charset val="204"/>
      </rPr>
      <t xml:space="preserve">Возмещен льготный проезд в городском и пригородном общественном транспорте не менее, чем 300 гражданам на автомобильном транспорте </t>
    </r>
  </si>
  <si>
    <t>31.12.2024г.</t>
  </si>
  <si>
    <t>В янв 2024г. льготным проездом воспользовались 512 чел.; в фев - 534 чел; в марте - 546 чел.; апр - 556 чел.; май - 570 чел.; июнь - 573 чел.; июль - 580 чел.; авг - 588 чел.; сент - 608 чел.; окт - 618 чел.</t>
  </si>
  <si>
    <t>Мероприятие 1.1.2. Возмещение расходов на  зубопротезирование и ремонт зубных протезов</t>
  </si>
  <si>
    <r>
      <t xml:space="preserve">Контрольное событие № 2 </t>
    </r>
    <r>
      <rPr>
        <sz val="9"/>
        <color indexed="8"/>
        <rFont val="Times New Roman"/>
        <family val="1"/>
        <charset val="204"/>
      </rPr>
      <t>Получили услуги льготного зубопротезирования не менее 10 граждан из числа обратившихся</t>
    </r>
  </si>
  <si>
    <t>По состоянию на 01.10.2024 возмещение за услуги зубопротезирования получили 8 человек</t>
  </si>
  <si>
    <t>1.3.</t>
  </si>
  <si>
    <t>Мероприятие 1.1.3. Оказание адресной социальной помощи нуждающимся гражданам (медицинский осмотр осужденных без изоляции от общества, направленных на общественные работы, лицам без определенного места жительства, в т.ч. приехавшим из других регионов)</t>
  </si>
  <si>
    <r>
      <t xml:space="preserve">Контрольное событие № 3 </t>
    </r>
    <r>
      <rPr>
        <sz val="9"/>
        <color indexed="8"/>
        <rFont val="Times New Roman"/>
        <family val="1"/>
        <charset val="204"/>
      </rPr>
      <t>Оказана адресная помощь нуждающимся в социальной поддержке (оплата стоимости медосмотра освободившимся, оплата проезда лицам БОМЖ)</t>
    </r>
  </si>
  <si>
    <t>По состоянию на 01.10.2024 заявлений не поступало</t>
  </si>
  <si>
    <t>Основное мероприятие 1.2. Осуществление социальных гарантий по жилищно-коммунальным услугам путем предоставления гражданам субсидий</t>
  </si>
  <si>
    <t>УКиНП; УО; ОЗиСЗН</t>
  </si>
  <si>
    <t>Мероприятие 1.2.1. На оплату жилого помещения и коммунальных услуг специалистам учреждений культуры</t>
  </si>
  <si>
    <t>Иванова О.В., руководитель УКиНП</t>
  </si>
  <si>
    <r>
      <t xml:space="preserve">Контрольное событие № 4 </t>
    </r>
    <r>
      <rPr>
        <sz val="9"/>
        <color indexed="8"/>
        <rFont val="Times New Roman"/>
        <family val="1"/>
        <charset val="204"/>
      </rPr>
      <t>Предоставлены меры социальной поддержки по ЖКУ специалистам сферы культуры не менее 29 человек</t>
    </r>
  </si>
  <si>
    <t>УКиНП АМО ГО "Усинск"</t>
  </si>
  <si>
    <t>Ежемесячно получают компенсацию 29 чел.</t>
  </si>
  <si>
    <t>Мероприятие 1.2.3. На оплату жилого помещения и коммунальных услуг специалистам учреждений образования</t>
  </si>
  <si>
    <t>Орлов Ю.А., руководитель УО</t>
  </si>
  <si>
    <r>
      <t xml:space="preserve">Контрольное событие № 5 </t>
    </r>
    <r>
      <rPr>
        <sz val="9"/>
        <color indexed="8"/>
        <rFont val="Times New Roman"/>
        <family val="1"/>
        <charset val="204"/>
      </rPr>
      <t>Предоставлены меры социальной поддержки по ЖКУ специалистам учреждений образования, не являющимся педагогическими работниками не менее 2 человек</t>
    </r>
  </si>
  <si>
    <t>УО АМО ГО "Усинск"</t>
  </si>
  <si>
    <t>Ежемесячно компенсацию по ЖКУ получают 2 человека</t>
  </si>
  <si>
    <t>2.3.</t>
  </si>
  <si>
    <t>Мероприятие 1.2.4. На оплату жилого помещения и коммунальных услуг специалистам государственных учреждений здравоохранения, вышедшим на пенсию и проживающим в сельских населенных пунктах и поселке городского типа</t>
  </si>
  <si>
    <r>
      <t xml:space="preserve">Контрольное событие № 6 </t>
    </r>
    <r>
      <rPr>
        <sz val="9"/>
        <color indexed="8"/>
        <rFont val="Times New Roman"/>
        <family val="1"/>
        <charset val="204"/>
      </rPr>
      <t>Предоставлены меры социальной поддержки специалистам государственных учреждений здравоохранения, вышедшим на пенсию и проживающим в сельских населенных пунктах не менее 10 человек</t>
    </r>
  </si>
  <si>
    <t>МСП получают ежемесячно 10 человек (до июля 2024 года было 11 получателей)</t>
  </si>
  <si>
    <t>2.4.</t>
  </si>
  <si>
    <t>Мероприятие 1.2.5. На оплату жилого помещения и коммунальных услуг многодетным семьям, воспитывающим 5 и более несовершеннолетних детей</t>
  </si>
  <si>
    <r>
      <t xml:space="preserve">Контрольное событие № 7 </t>
    </r>
    <r>
      <rPr>
        <sz val="9"/>
        <color indexed="8"/>
        <rFont val="Times New Roman"/>
        <family val="1"/>
        <charset val="204"/>
      </rPr>
      <t>Предоставлены меры социальной поддержки по ЖКУ не менее 3-м многодетным семьям, имеющим 5 и более несовершеннолетних детей</t>
    </r>
  </si>
  <si>
    <t>МСП получают ежемесячно 4 семьи</t>
  </si>
  <si>
    <t>Основное мероприятие 1.3. Вовлечение населения и общественных некоммерческих организаций в социально-значимые общегородские мероприятия</t>
  </si>
  <si>
    <t xml:space="preserve">3.1 </t>
  </si>
  <si>
    <t>Мероприятие 1.3.1.Проведение мероприятий к знаменательным и памятным датам, в т.ч.:
-День памяти и скорби;  
-Встреча руководителей органов местного самоуправления муниципального округа «Усинск» Республики Коми с ветеранами в честь знаменательной даты;
-Международный день пожилых людей;
-Международный день инвалидов</t>
  </si>
  <si>
    <r>
      <t xml:space="preserve">Контрольное событие № 8 </t>
    </r>
    <r>
      <rPr>
        <sz val="9"/>
        <color indexed="8"/>
        <rFont val="Times New Roman"/>
        <family val="1"/>
        <charset val="204"/>
      </rPr>
      <t>Приняли участие в общегородских мероприятиях не менее 150 граждан из числа ветеранов, инвалидов, лиц пожилого возраста</t>
    </r>
  </si>
  <si>
    <t>Во всех проводимых мероприятиях принимают участие не менее 10-20 и более граждан из числа ветеранов, инвалидов, пенсионеров</t>
  </si>
  <si>
    <r>
      <t xml:space="preserve">Контрольное событие № 9 </t>
    </r>
    <r>
      <rPr>
        <sz val="9"/>
        <color indexed="8"/>
        <rFont val="Times New Roman"/>
        <family val="1"/>
        <charset val="204"/>
      </rPr>
      <t>Организован сбор средств в Благотворительный марафон "Мы-наследники Великой Победы!"</t>
    </r>
  </si>
  <si>
    <t>Старт Марафону дан на заседании ОК "Победа" в апреле 2024г.</t>
  </si>
  <si>
    <r>
      <t xml:space="preserve">Контрольное событие № 10 </t>
    </r>
    <r>
      <rPr>
        <sz val="9"/>
        <color indexed="8"/>
        <rFont val="Times New Roman"/>
        <family val="1"/>
        <charset val="204"/>
      </rPr>
      <t>Организован выезд на кладбище ветеранов (пенсионеров) в День памяти и скорби</t>
    </r>
  </si>
  <si>
    <t>Выезд ветеранов совместно с представителями АМО на Колвинское и городское кладбища с возложением цветов и венков к памятным стелам состоялся  22 июня 2024г.</t>
  </si>
  <si>
    <t>Основное мероприятие 1.4. Осуществление мероприятий, направленных на профилактику социально-значимых заболеваний</t>
  </si>
  <si>
    <r>
      <t xml:space="preserve">Контрольное событие № 11 </t>
    </r>
    <r>
      <rPr>
        <sz val="9"/>
        <color indexed="8"/>
        <rFont val="Times New Roman"/>
        <family val="1"/>
        <charset val="204"/>
      </rPr>
      <t xml:space="preserve">Контроль исполнения и предоставления отчетов по запросам органов исполнительной власти РК по реализации межведомственных планов  </t>
    </r>
  </si>
  <si>
    <t>Предоставление отчетной информации в ОИВ на поступившие запросы осуществляется в установленные сроки своевременно</t>
  </si>
  <si>
    <r>
      <t xml:space="preserve">Контрольное событие № 12 </t>
    </r>
    <r>
      <rPr>
        <sz val="9"/>
        <color indexed="8"/>
        <rFont val="Times New Roman"/>
        <family val="1"/>
        <charset val="204"/>
      </rPr>
      <t>Контроль исполнения мероприятий по вакцинации, медосмотрам и диспансеризации населения. Охват ДВН не менее 95%</t>
    </r>
  </si>
  <si>
    <t>Охват ДВН на 01.10.2024 - 66,2%, ПМО -65,9%, УД - 64,2%.Вакцинация населения проводится в соответствии с Национальным календарем прививок. По состоянию на 01.10.2024 вакцинация против дифтерии - 71%, против столбняка - 71%, туляремии - 100%, от пневмококковой инфекции - 68%, против вирусного гепатиа "В" - 80%, против кори - 57% (по эпидемическим показаниям), против гриппа - 34,4%</t>
  </si>
  <si>
    <t xml:space="preserve">Основное мероприятие 1.6. Строительство, приобретение, реконструкция, ремонт жилых помещений для обеспечения детей-сирот и детей, оставшихся без попечения родителей, лиц из числа детей-сирот и детей, оставшихся без попечения родителей, жилыми помещениями муниципального специализированного жилищного фонда, предоставляемыми по договорам найма специализированных жилых помещений </t>
  </si>
  <si>
    <t>Белихина И.Л., и.о.руководителя УпЖВ</t>
  </si>
  <si>
    <t xml:space="preserve">УпЖВ АМО ГО "Усинск" </t>
  </si>
  <si>
    <t>Региональный бюджет</t>
  </si>
  <si>
    <r>
      <t xml:space="preserve">Контрольное событие № 13 </t>
    </r>
    <r>
      <rPr>
        <sz val="9"/>
        <color indexed="8"/>
        <rFont val="Times New Roman"/>
        <family val="1"/>
        <charset val="204"/>
      </rPr>
      <t>Получат жилые помещения лица из числа, включенных в список детей-сирот и детей, оставшихся без попечения родителей, которые подлежат обеспечению жилыми помещениями муниципального специализированного жилищного фонда не менее 6 человек</t>
    </r>
  </si>
  <si>
    <t xml:space="preserve">По состоянию на 01.10.2024 приобретено 7 квартир, ключи вручены </t>
  </si>
  <si>
    <t xml:space="preserve">Основное мероприятие 1.7. Осуществление переданных государственных полномочий Республики Коми, предусмотренных пунктами 7 и 8 статьи 1 статьи Закона Республики Коми «О наделении органов местного самоуправления в Республике Коми отдельными государственными полномочиями Республики Коми» </t>
  </si>
  <si>
    <t>Белихина И.Л., и.о.руководителя УпЖВ;              Насибова Я.В., руководитель УФЭРиБУ</t>
  </si>
  <si>
    <t xml:space="preserve">УпЖВ, УФЭРиБУ АМО ГО «Усинск» </t>
  </si>
  <si>
    <r>
      <t xml:space="preserve">Контрольное событие № 14 </t>
    </r>
    <r>
      <rPr>
        <sz val="9"/>
        <color indexed="8"/>
        <rFont val="Times New Roman"/>
        <family val="1"/>
        <charset val="204"/>
      </rPr>
      <t xml:space="preserve">Расходы на канцтовары, зароботная плата, налоги в расчете на 1 чел. Согласно действующего Порядка от 01.12.2015г. № 115-РЗ. </t>
    </r>
  </si>
  <si>
    <t>Выплачена з/плата сотруднику УпЖВ за реализацию полномочий; оплачены услуги связи и приобретены канц.товары</t>
  </si>
  <si>
    <r>
      <t xml:space="preserve">Контрольное событие № 15 </t>
    </r>
    <r>
      <rPr>
        <sz val="9"/>
        <color indexed="8"/>
        <rFont val="Times New Roman"/>
        <family val="1"/>
        <charset val="204"/>
      </rPr>
      <t>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Коми, предусмотренных пунктами 7 и 8 статьи 1 Закона РК "О наделении органов местного самсоуправленияв Республике Коми отдельными государственными полномочиями Республики Коми</t>
    </r>
  </si>
  <si>
    <t>средства субвенции использованы по целевому назначению, отчет об использовании средств субвенции направляется в установленные сроки</t>
  </si>
  <si>
    <t xml:space="preserve">Основное мероприятие 1.11. Осуществление государственного полномочия Республики Коми по предоставлению мер социальной поддержки в форме выплаты денежной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 </t>
  </si>
  <si>
    <t>УО А МО ГО "Усинск"</t>
  </si>
  <si>
    <r>
      <t xml:space="preserve">Контрольное событие № 16 </t>
    </r>
    <r>
      <rPr>
        <sz val="9"/>
        <color indexed="8"/>
        <rFont val="Times New Roman"/>
        <family val="1"/>
        <charset val="204"/>
      </rPr>
      <t>Предоставлены меры социальной поддержки по ЖКУ специалистам учреждений образования, являющимся педагогическими работниками не менее 130 человек</t>
    </r>
  </si>
  <si>
    <t>Выплаты денежной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 в количестве 129 человек (в июне 127 человек) на общую сумму 3640,1 тыс. рублей</t>
  </si>
  <si>
    <r>
      <t xml:space="preserve">Контрольное событие № 17 </t>
    </r>
    <r>
      <rPr>
        <sz val="9"/>
        <color indexed="8"/>
        <rFont val="Times New Roman"/>
        <family val="1"/>
        <charset val="204"/>
      </rPr>
      <t>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  </r>
  </si>
  <si>
    <t>все сотрудники, подавшие заявления на компенсацию получают МСП; просроченная задолженность по выплатам отсутствует</t>
  </si>
  <si>
    <t>Основное мероприятие 1.12. Осуществление переданных государственных полномочий Республики Коми, предусмотренных пунктом 13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 за счет средств субвенции республиканского бюджета Республики Коми»</t>
  </si>
  <si>
    <t xml:space="preserve">УпЖВ АМО ГО "Усинск" ,УФЭРиБУ АМО ГО «Усинск» </t>
  </si>
  <si>
    <r>
      <t xml:space="preserve">Контрольное событие № 18 </t>
    </r>
    <r>
      <rPr>
        <sz val="9"/>
        <color indexed="8"/>
        <rFont val="Times New Roman"/>
        <family val="1"/>
        <charset val="204"/>
      </rPr>
      <t xml:space="preserve">Расходы на канцтовары, зароботная плата, налоги в расчете на 1 чел. Согласно действующего Порядка от 01.12.2015г. № 115-РЗ. </t>
    </r>
  </si>
  <si>
    <t>выплачена з/плата сотруднику УпЖВ за реализацию полномочий; приобретены канц.товары</t>
  </si>
  <si>
    <r>
      <t xml:space="preserve">Контрольное событие № 19 </t>
    </r>
    <r>
      <rPr>
        <sz val="9"/>
        <color indexed="8"/>
        <rFont val="Times New Roman"/>
        <family val="1"/>
        <charset val="204"/>
      </rPr>
      <t>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Коми, предусмотренных пунктом 13 статьи 1 Закона РК "О наделении органов местного самсоуправленияв Республике Коми отдельными государственными полномочиями Республики Коми</t>
    </r>
  </si>
  <si>
    <t>Основное мероприятие 1.13. Осуществление переданных государственных полномочий Республики Коми, предусмотренных пунктом 14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 за счет средств субвенции из республиканского бюджета Республики Коми»</t>
  </si>
  <si>
    <r>
      <t xml:space="preserve">Контрольное событие № 20 </t>
    </r>
    <r>
      <rPr>
        <sz val="9"/>
        <color indexed="8"/>
        <rFont val="Times New Roman"/>
        <family val="1"/>
        <charset val="204"/>
      </rPr>
      <t xml:space="preserve">Расходы на канцтовары, зароботная плата, налоги в расчете на 1 чел. Согласно действующего Порядка от 01.12.2015г. № 115-РЗ. </t>
    </r>
  </si>
  <si>
    <t>Насибова Я.В., руководитель УФЭРиБУ</t>
  </si>
  <si>
    <t>Расходы не производились</t>
  </si>
  <si>
    <r>
      <t xml:space="preserve">Контрольное событие № 21 </t>
    </r>
    <r>
      <rPr>
        <sz val="9"/>
        <color indexed="8"/>
        <rFont val="Times New Roman"/>
        <family val="1"/>
        <charset val="204"/>
      </rPr>
      <t>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Коми, предусмотренных пунктом 14 статьи 1 Закона РК "О наделении органов местного самсоуправленияв Республике Коми отдельными государственными полномочиями Республики Коми</t>
    </r>
  </si>
  <si>
    <t xml:space="preserve">Подпрограмма 2 Доступная среда </t>
  </si>
  <si>
    <t xml:space="preserve">Основное мероприятие 2.1. Оценка состояния доступности приоритетных объектов и услуг и формирование нормативной правовой базы по обеспечению доступности приоритетных объектов и услуг в приоритетных сферах </t>
  </si>
  <si>
    <t>Руководители управлений: Орлов Ю.А.; Новоселов Т.А..; Иванова О.В.; Руководитель отдела Варенцова Н.А.</t>
  </si>
  <si>
    <t>ОЗиСЗН ; УО; УКиНП; УФКиС АМО ГО "Усинск"</t>
  </si>
  <si>
    <r>
      <t xml:space="preserve">Контрольное событие № 22 </t>
    </r>
    <r>
      <rPr>
        <sz val="9"/>
        <color indexed="8"/>
        <rFont val="Times New Roman"/>
        <family val="1"/>
        <charset val="204"/>
      </rPr>
      <t>Актуализация сведений об объектах на сайте «Карта доступности Республики Коми».</t>
    </r>
  </si>
  <si>
    <t>Актуализация сведений об объектах на сайте «Карта доступности Республики Коми производится ежеквартально</t>
  </si>
  <si>
    <r>
      <t xml:space="preserve">Контрольное событие № 23 </t>
    </r>
    <r>
      <rPr>
        <sz val="9"/>
        <color indexed="8"/>
        <rFont val="Times New Roman"/>
        <family val="1"/>
        <charset val="204"/>
      </rPr>
      <t>Проведение совещаний Совета по делам инвалидов при главе администрации округа «Усинск»не реже 1 раза в полугодие</t>
    </r>
  </si>
  <si>
    <t>По состоянию на 01.10.2024 заседания Совета по делам инвалидов не проводились</t>
  </si>
  <si>
    <t>Основное мероприятие 2.2. Адаптация зданий (помещений) образовательных организаций и предоставление образовательных услуг</t>
  </si>
  <si>
    <t>Орлов Ю.А., руководитель управления образования</t>
  </si>
  <si>
    <t>Управление образования администрации МО ГО "Усинск"</t>
  </si>
  <si>
    <r>
      <t xml:space="preserve">Контрольное событие № 24 </t>
    </r>
    <r>
      <rPr>
        <sz val="9"/>
        <color indexed="8"/>
        <rFont val="Times New Roman"/>
        <family val="1"/>
        <charset val="204"/>
      </rPr>
      <t>Проведена работа по актуализации паспортов доступности объектов образовательных организаций</t>
    </r>
  </si>
  <si>
    <t>Паспорта доступности актуализируются по мере необходимости</t>
  </si>
  <si>
    <t xml:space="preserve">Основное мероприятие 2.3. Адаптация объектов жилого фонда и жилой среды </t>
  </si>
  <si>
    <t>Голенастов В.А., руководитель управления ЖКХ</t>
  </si>
  <si>
    <t>УЖКХ АМО ГО «Усинск»</t>
  </si>
  <si>
    <r>
      <t xml:space="preserve">Контрольное событие № 25 </t>
    </r>
    <r>
      <rPr>
        <sz val="9"/>
        <color indexed="8"/>
        <rFont val="Times New Roman"/>
        <family val="1"/>
        <charset val="204"/>
      </rPr>
      <t xml:space="preserve">Произведены выезды муниципальной комиссии по обследованию жилых помещений инвалидов согласно поступивших заявлений от инвалидов об адаптации жилых помещений </t>
    </r>
  </si>
  <si>
    <t>За 9 месяцев в Комиссию  поступило 1 заявление. Выезд состоялся в июле 2024 года, составлен акт обследования, вынесено заключение о возможности приспособления общего имущества. Работы проведены управляющей организацией</t>
  </si>
  <si>
    <t>Основное мероприятие 2.4. Адаптация объектов культуры и предоставление услуг в сфере культуры</t>
  </si>
  <si>
    <r>
      <t xml:space="preserve">Контрольное событие № 26 </t>
    </r>
    <r>
      <rPr>
        <sz val="9"/>
        <color indexed="8"/>
        <rFont val="Times New Roman"/>
        <family val="1"/>
        <charset val="204"/>
      </rPr>
      <t>Проведена работа по актуализации паспортов доступности учреждений культуры</t>
    </r>
  </si>
  <si>
    <t>Основное мероприятие 2.5. Адаптация спортивных объектов и предоставление услуг в сфере физической культуры и спорта</t>
  </si>
  <si>
    <t>Новоселов Т.А., руководитель УФКиС</t>
  </si>
  <si>
    <r>
      <t xml:space="preserve">Контрольное событие № 27 </t>
    </r>
    <r>
      <rPr>
        <sz val="9"/>
        <color indexed="8"/>
        <rFont val="Times New Roman"/>
        <family val="1"/>
        <charset val="204"/>
      </rPr>
      <t>Проведена работа по актуализации паспортов доступности учреждений спорта</t>
    </r>
  </si>
  <si>
    <t>Основное мероприятие 2.7. Адаптация объектов транспортной инфраструктуры и предоставление транспортных услуг</t>
  </si>
  <si>
    <t>Голенастов В.А., руководитель управления  ЖКХ                                                      Игумнова А.Л., руководитель отдела ТиС</t>
  </si>
  <si>
    <t>УЖКХ АМО ГО «Усинск»                                                             ОТиС АМО ГО "Усинск"</t>
  </si>
  <si>
    <r>
      <t xml:space="preserve">Контрольное событие № 28 </t>
    </r>
    <r>
      <rPr>
        <sz val="9"/>
        <color indexed="8"/>
        <rFont val="Times New Roman"/>
        <family val="1"/>
        <charset val="204"/>
      </rPr>
      <t>Проведено обследование тротуаров для улучшения переездов для МГН</t>
    </r>
  </si>
  <si>
    <t>отчетный период  выполнены работы по ремонту тротуара по улицам ул. Комсомольская –Больничный проезд.  Произведен ремонт проезжей части ул. Ленина,а также участок проезда от администрации к ул. Возейская и тротуаров по ул.Нефтяников, Приполярная,Возейская, участок по ул. Мира.
Площадь асфальтирования тротуаров в 2024 г. составила 20374 м2, площадь асфальтирования проезжей части 4662,92 м2.</t>
  </si>
  <si>
    <r>
      <t xml:space="preserve">Контрольное событие № 29 </t>
    </r>
    <r>
      <rPr>
        <sz val="9"/>
        <color indexed="8"/>
        <rFont val="Times New Roman"/>
        <family val="1"/>
        <charset val="204"/>
      </rPr>
      <t>Определение мест для указателей о парковочных местах для специальных автотранспортных средств инвалидов</t>
    </r>
  </si>
  <si>
    <t>Установка технических средств организации дорожного движения (дорожные знаки, информационные таблички) на территории МО регламентированы Проектом организации дорожного движения в г.Усинск. Проект каждые 3 года пересматривается.
В 2024 году указатели о парковочных местах для специальных автотранспортных средств инвалидов не устанавливались (замена не производилась - в случае утраты предусмотрено их восстановление)</t>
  </si>
  <si>
    <r>
      <t xml:space="preserve">Контрольное событие № 30 </t>
    </r>
    <r>
      <rPr>
        <sz val="9"/>
        <color indexed="8"/>
        <rFont val="Times New Roman"/>
        <family val="1"/>
        <charset val="204"/>
      </rPr>
      <t>Проведение обследований на предмет необходимости устройства искусственных неровностей "Лежачий полицейский"</t>
    </r>
  </si>
  <si>
    <t>Проведены работы по нанесению дорожной разметки пешеходных переходов</t>
  </si>
  <si>
    <t>Основное мероприятие 2.8. Реализация народных проектов в сфере доступной среды, прошедших отбор в рамках проекта «Народный бюджет»</t>
  </si>
  <si>
    <t xml:space="preserve">16.1 </t>
  </si>
  <si>
    <t>Мероприятие 2.8.3.Реализация народных проектов в сфере доступной среды в образовательных организациях</t>
  </si>
  <si>
    <r>
      <t xml:space="preserve">Контрольное событие № 31  </t>
    </r>
    <r>
      <rPr>
        <sz val="9"/>
        <color indexed="8"/>
        <rFont val="Times New Roman"/>
        <family val="1"/>
        <charset val="204"/>
      </rPr>
      <t xml:space="preserve">В МБОУ "СОШ № 5" г. Усинска реализован проект "Школа для всех и для каждого" </t>
    </r>
  </si>
  <si>
    <t>Реализация народных проектов в сфере доступной среды в образовательных организациях "Школа для всех - школа для каждого" (Капитальный ремонт туалетной комнаты в СОШ №5 г. Усинска для обеспечения доступа инвалидов-колясочников).  Работы завершены в августе 2024 года. 
Произведен капитальный ремонт помещения санитарной комнаты: демонтаж окон, плитки напольной, стяжки, санитарно-технических приборов, кирпичных туалетных кабинок, электропроводки в рамках заключенного контракта на выполнение ремонтных работ и договора на приобретение оборудования. Ремонтные работы выполнены в соответствии с контрактом, договором и графиком выполнения работ.</t>
  </si>
  <si>
    <t>Подпрограмма 3 Поддержка социально ориентированных некоммерческих организаций</t>
  </si>
  <si>
    <t>Основное мероприятие 3.1. Предоставление финансовой поддержки социально ориентированным некоммерческим организациям</t>
  </si>
  <si>
    <r>
      <t xml:space="preserve">Контрольное событие № 32 </t>
    </r>
    <r>
      <rPr>
        <sz val="9"/>
        <color indexed="8"/>
        <rFont val="Times New Roman"/>
        <family val="1"/>
        <charset val="204"/>
      </rPr>
      <t>Проведен муниципальный конкурс проектов СОНКО на предоставление субсидий в виде гранта из бюджета муниципального округа "Усинск" Республики Коми</t>
    </r>
  </si>
  <si>
    <t>31.03.2024г.</t>
  </si>
  <si>
    <t>Прием заявок осуществлялся в период с 15 по 29 февраля 2024г. Итоги рассмотрены (протокол от 11.03.2024)</t>
  </si>
  <si>
    <r>
      <t xml:space="preserve">Контрольное событие № 32 </t>
    </r>
    <r>
      <rPr>
        <sz val="9"/>
        <color indexed="8"/>
        <rFont val="Times New Roman"/>
        <family val="1"/>
        <charset val="204"/>
      </rPr>
      <t xml:space="preserve">Оказана финансовая поддержка в виде гранта на муниципальный конкурс не менее 2 СОНКО </t>
    </r>
  </si>
  <si>
    <t>Денежные средства перечислены в апреле 2024г.</t>
  </si>
  <si>
    <t>Основное мероприятие 3.2. Предоставление имущественной поддержки социально ориентированным некоммерческим организациям</t>
  </si>
  <si>
    <t>Сулейманова Н.А., председатель КУМИ</t>
  </si>
  <si>
    <t>КУМИ АМО ГО "Усинск"</t>
  </si>
  <si>
    <r>
      <rPr>
        <i/>
        <sz val="9"/>
        <color indexed="8"/>
        <rFont val="Times New Roman"/>
        <family val="1"/>
        <charset val="204"/>
      </rPr>
      <t xml:space="preserve">Контрольное событие № 33 </t>
    </r>
    <r>
      <rPr>
        <sz val="9"/>
        <color indexed="8"/>
        <rFont val="Times New Roman"/>
        <family val="1"/>
        <charset val="204"/>
      </rPr>
      <t>Предоставление СОНКО в пользование на правах аренды, либо в безвозмездное пользование недвижимого имущества, находящегося в муниципальной собственности</t>
    </r>
  </si>
  <si>
    <t>2018 год
новых заявлений от СОНКО не поступало; пролонгация ранее заключенных договоров (3 СОНКО)</t>
  </si>
  <si>
    <t>Основное мероприятие 3.3. Предоставление информационной поддержки социально ориентированным некоммерческим организациям</t>
  </si>
  <si>
    <t>Нагога Е.С., начальник отдела пресс-службы</t>
  </si>
  <si>
    <t>Отдел пресс-службы МЦУ АМО ГО "Усинск"</t>
  </si>
  <si>
    <r>
      <rPr>
        <i/>
        <sz val="9"/>
        <color indexed="8"/>
        <rFont val="Times New Roman"/>
        <family val="1"/>
        <charset val="204"/>
      </rPr>
      <t>Контрольное событие № 34</t>
    </r>
    <r>
      <rPr>
        <sz val="9"/>
        <color indexed="8"/>
        <rFont val="Times New Roman"/>
        <family val="1"/>
        <charset val="204"/>
      </rPr>
      <t xml:space="preserve"> Размещение на официальных сайтах учреждений, а также в социальных сетях информации, касающейся деятельности СОНКО</t>
    </r>
  </si>
  <si>
    <t>Пресс-службой на регулярной основе осуществляется размещение информации о деятельности Совета ветеранов, Общества инвалидов</t>
  </si>
  <si>
    <t>20</t>
  </si>
  <si>
    <t>Основное мероприятие 3.4. Предоставление консультационной поддержки социально ориентированным некоммерческим организациям</t>
  </si>
  <si>
    <t>Варенцова Н.А., руководитель ОЗиСЗН                    Белоус М.Е., руководитель УПиКР</t>
  </si>
  <si>
    <t>ОЗиСЗН АМО ГО "Усинск"                     УПиКР АМО ГО "Усинск"</t>
  </si>
  <si>
    <r>
      <t xml:space="preserve">Контрольное событие № 35 </t>
    </r>
    <r>
      <rPr>
        <sz val="9"/>
        <color indexed="8"/>
        <rFont val="Times New Roman"/>
        <family val="1"/>
        <charset val="204"/>
      </rPr>
      <t>Проведение специалистами структурных подразделений администрации консультаций членов СОНКО по вопросам, находящимся в их компетенции</t>
    </r>
  </si>
  <si>
    <t xml:space="preserve">специалистами администрации на постоянной основе осуществляется консультация членов СОНКО по вопросам, находящимся в их компетенции </t>
  </si>
  <si>
    <t>Всего по программе:</t>
  </si>
  <si>
    <r>
      <rPr>
        <b/>
        <sz val="12"/>
        <color indexed="8"/>
        <rFont val="Times New Roman"/>
        <family val="1"/>
        <charset val="204"/>
      </rPr>
      <t xml:space="preserve">Вывод об эффективности реализации муниципальной программы за отчетный квартал:  </t>
    </r>
    <r>
      <rPr>
        <sz val="12"/>
        <color indexed="8"/>
        <rFont val="Times New Roman"/>
        <family val="1"/>
        <charset val="204"/>
      </rPr>
      <t xml:space="preserve">
эффективность муниципальной программы "Социальная защита населения" составляет </t>
    </r>
    <r>
      <rPr>
        <b/>
        <sz val="12"/>
        <rFont val="Times New Roman"/>
        <family val="1"/>
        <charset val="204"/>
      </rPr>
      <t>47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% (ВМ-6, М-25, ВК-11, К-35, ОС-20293,3 тыс.руб, С-23539,7 тыс.руб.) - неэффективна по причине окончания сроков реализации части основных мероприятий и контрольных событий в IV квартале 2024 г.</t>
    </r>
  </si>
  <si>
    <t>Руководитель отдела здравоохранения и социальной защиты населения</t>
  </si>
  <si>
    <t>Н.А. Варенцова</t>
  </si>
  <si>
    <t>Тел. 28130, доб.144</t>
  </si>
  <si>
    <t>Приложение</t>
  </si>
  <si>
    <t>Мониторинг реализации муниципальной программы "Развитие образования"</t>
  </si>
  <si>
    <t xml:space="preserve">Наименование муниципальной программы, основного мероприятия,  контрольного события муниципальной программы (подпрограммы муниципальной программы) программы, подпрограммы муниципальной программы(ведомственной целевой программы, основного мероприятия)
</t>
  </si>
  <si>
    <t>Дата наступления и содержание мероприятия,                                                                                      контрольного события в отчетном периоде</t>
  </si>
  <si>
    <t>Источник                                         финансирования</t>
  </si>
  <si>
    <t>План на 01.10.2024</t>
  </si>
  <si>
    <t>Кассовое исполнение на 01.10.2024</t>
  </si>
  <si>
    <t xml:space="preserve">Подпрограмма 1 Развитие дошкольного, общего и дополнительного образования детей </t>
  </si>
  <si>
    <t xml:space="preserve">Основное мероприятие   1.1 Развитие форм и моделей предоставления дошкольного образования
</t>
  </si>
  <si>
    <t>Ю.А. Орлов, Руководитель Управления образования администрации округа «Усинск»</t>
  </si>
  <si>
    <t xml:space="preserve">  +</t>
  </si>
  <si>
    <t xml:space="preserve">Федеральный бюджет      
</t>
  </si>
  <si>
    <t>Контрольное  событие № 2.  Обеспечены местами в ДОО 100%  детей в возрасте до 3-х лет от  общей численности  детей, поставленных  на учет для предоставления места в ДОО</t>
  </si>
  <si>
    <t>01.01.2024  Созданы условия для детей в возрасте до трех лет в дошкольных образовательных организациях и обеспечен 100% охват дошкольным образованием детей в возрасте от 1 до 6 лет</t>
  </si>
  <si>
    <t>01.10.2024  100% детей в возрасте до 3-х лет от  общей численности  детей, поставленных  на учет для предоставления места в ДОО обеспечены местами. Дети необеспеченные местами в ДОО отсутствуют.</t>
  </si>
  <si>
    <t>да</t>
  </si>
  <si>
    <t>Основное мероприятие 1.2 Реализация отдельных мероприятий регионального проекта «Поддержка семей, имеющих детей»</t>
  </si>
  <si>
    <t>Контрольное  событие № 1 Количество услуг психолого-педагогической, методической и консультативной помощи родителям ежегодно будет увеличиваться на 10.</t>
  </si>
  <si>
    <t>01.01.2024  Оказаны услуги психолого-педагогической, методической и консультативной помощи родителям (законным представителям) детей.</t>
  </si>
  <si>
    <t>01.10.2024  За 9 месяцев 2024 г. было оказано 316 услуг психолого-педагогической, методической и консультативной помощи родителям (законным представителям). Всего с нарастающим итогом оказано 4599 услуг.</t>
  </si>
  <si>
    <t xml:space="preserve">Основное мероприятие 1.3   Реализация отдельных мероприятий регионального проекта «Современная школа»                  </t>
  </si>
  <si>
    <t>Контрольное  событие № 3.  Число общеобразовательных организаций, расположенных в сельской местности и малых городах,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профилей, до 2026 года увеличится с 1  до 9</t>
  </si>
  <si>
    <t>01.01.2024 Обновлены содержание и методы обучения предметной области «Технология» и других предметных областей</t>
  </si>
  <si>
    <t>01.10.2024  Созданы и открыты центры на базе МБОУ «ООШ» д. Денисовка и МБОУ «ООШ» д. Захарвань.</t>
  </si>
  <si>
    <t>Основное мероприятие 1.4 Развитие системы оценки качества образования</t>
  </si>
  <si>
    <t>Контрольное  событие № 5. Доля выпускников муниципальных общеобразовательных организаций, не получивших аттестат о среднем общем образовании составит  0,3 (не более 1 человека)</t>
  </si>
  <si>
    <t>01.01.2024 Повышено качество образования, выраженное в получении документа об уровне образования всеми  выпускниками 11 (12) классов муниципальных общеобразовательных организаций</t>
  </si>
  <si>
    <t>01.07.2024 Аттестат о среднем общем образовании получили 205 выпускников (100%)</t>
  </si>
  <si>
    <t xml:space="preserve">Основное мероприятие 1.5 Реализация отдельных мероприятий регионального проекта «Успех каждого ребёнка»             </t>
  </si>
  <si>
    <t xml:space="preserve">Контрольное событие № 4. 100% общеобразовательных организаций примут участие во Всероссийском проекте "Билет в будущее" </t>
  </si>
  <si>
    <t>01.01.2024  Увеличение числа обучающихся, участников мероприятий различных уровней, Всероссийских проектов</t>
  </si>
  <si>
    <t>31.12.2024  Контрольное событие будет исполнено в 4 квартале 2024 года (итоги будут подведены в декабре)</t>
  </si>
  <si>
    <t>*</t>
  </si>
  <si>
    <t>Основное мероприятие 1.6 Создание условий для выявления и поддержки одаренных детей</t>
  </si>
  <si>
    <t>Контрольное событие № 6. 100% выполнение мероприятий, включенных в План работы муниципального ресурсного центра по работе с одаренными детьми</t>
  </si>
  <si>
    <t>01.01.2024 Увеличение количества обучающихся, принимающих участие в муниципальных, республиканских, всероссийских олимпиадах, конкурсах, конференциях, соревнованиях, фестивалях.    
Популяризация видов спорта, привлечение учащихся к занятиям физической культурой и спортом. 
Обеспечение занятости обучающихся во внеурочное время.
Развитие творческих способностей обучающихся</t>
  </si>
  <si>
    <t>01.10.2024   Проведены отдельные мероприятия, включенные в план работы муниципального ресурсного центра, обучающиеся приняли участие в региональном этапе всероссийской олимпиады школьников, мероприятиях регионального центра выявления, поддержки и развития одаренных детей "Академия юных талантов", мероприятия, направленные на выявление и поддежку одаренных детей: муницпальный конкурс хоровых коллективов "Звонике голоса", муницпальный фестиваль школьных театральных коллективов, муниципальные фестивали-конкурсы "Радуга" и "Театральная шкатулка среди воспитанников дошкльных образовательных организаций. Реализован муницпальный проект "Шаг в профессию". Закуплена наградная атрибутика для проведения спортивных мероприятий, в том числе спартакиады школьных спортивных клубов "За здоровую Республику Коми в ХХI веке.. Проведен Региональный этап Всероссийских спортивных игр школьников «Президентские спортивные игры».</t>
  </si>
  <si>
    <t xml:space="preserve">Основное мероприятие 1.7 Реализация отдельных мероприятий региональных проектов «Учитель будущего», «Социальные лифты для каждого»                 </t>
  </si>
  <si>
    <t>Контрольное  событие №7. Организация и проведение муниципального профессионального конкурса педагогического мастерства "Педагог года". Обеспечение участия педагогов в республиканских профессиональных конкурсах</t>
  </si>
  <si>
    <t>01.01.2024 Повышение профессионального мастерства педагогических работников</t>
  </si>
  <si>
    <t>31.12.2024 В январе-феврале проведен муниципальный профессиональный конкурс "Педагог года". Количество участников - 22. Педагоги приняли участие в республиканских конкурсах "Учитель года", "Воспитатель года", "Педагог-психолог Республики Коми", "Учитель-дефектолог".  Запланированны мероприятия продолжаются реализововаться в течении года.</t>
  </si>
  <si>
    <t xml:space="preserve">Основное мероприятие 1.8 Создание условий для модернизации инфраструктуры образовательных организаций            </t>
  </si>
  <si>
    <t>1.8.1</t>
  </si>
  <si>
    <t>Мероприятие 1.8.1 Проведение текущего ремонта в образовательных организациях и обустройство прилегающих территорий</t>
  </si>
  <si>
    <t>1.8.2</t>
  </si>
  <si>
    <t>Мероприятие 1.8.2 Обеспечение  доступа к сети интернет образовательных организаций</t>
  </si>
  <si>
    <t>Контрольное  событие № 8.  Все общеобразовательные организации  (100%)  ежегодно будут обеспечены современными условиями обучения</t>
  </si>
  <si>
    <t>01.01.2024 Уменьшение физического износа и разрушение зданий (помещений)  образовательных организаций. Соблюдение требований санитарных норм и правил образовательными организациями и муниципальным учреждением</t>
  </si>
  <si>
    <t>01.10.2024  К началу учебного года все общеобразовательные организации обеспечены современными условиями обучения на 100%</t>
  </si>
  <si>
    <t xml:space="preserve">Основное мероприятие 1.10  Укрепление материально-технической базы и создание безопасных условий в организациях в сфере образования       </t>
  </si>
  <si>
    <t>Контрольное событие № 9. Оказание услуг физической охраны объекта, обеспечение внутриобъектового и пропускного режимов</t>
  </si>
  <si>
    <t xml:space="preserve">01.01.2024 Повышение качества предоставляемых услуг.
Повышение уровня удовлетворенности населения качеством образования
</t>
  </si>
  <si>
    <t xml:space="preserve">01.10.2024 Во всех городских общеобразовательных организациях (в 8 объектах) заключены договора с подрядной организацией на оказание  услуг физической охраны объекта, обеспечение внутриобъектового и пропускного режимов. А так же планируется оказание данных услуг до конца года
</t>
  </si>
  <si>
    <t>Контрольное событие № 10.  Проведение текущих ремонтов, приобретение оборудования для пищеблоков в целях их приведения в соответствие с санитарно-эпидемиологическими требованиями</t>
  </si>
  <si>
    <t>01.01.2024  Проведение текущего ремонта и приобретение оборудования для пищеблоков</t>
  </si>
  <si>
    <t>01.10.2024 Заключены договора и выполнены текущие ремонты в девяти образовательных организациях. В  четырех образовательных учреждениях закуплено технологическое оборудование для пищеблоков.</t>
  </si>
  <si>
    <t>Контрольное событие № 11.  Выполнение мероприятий по обеспечению комплексной безопасности</t>
  </si>
  <si>
    <t>01.01.2024  Установка   автоматической системы пожарной сигнализации, оповещения и управления эвакуацией людей при пожаре в МБОУ "ООШ" д. Денисовка</t>
  </si>
  <si>
    <t>01.10.2024  В восьми образовательных организациях заключены договора по установке системы контроля и управления доступов на входные калитки. Мероприятие выполнено в полном объеме.</t>
  </si>
  <si>
    <t>Основное мероприятие  1.11 Реализация народных проектов в сфере образования, прошедших отбор в рамках проекта "Народный бюджет"</t>
  </si>
  <si>
    <t>Контрольное событие № 12.  Реализовано не менее одного проекта народного бюджета, прошедшего отбор</t>
  </si>
  <si>
    <t xml:space="preserve">01.01.2024 Повышение качества предоставляемых услуг </t>
  </si>
  <si>
    <t>30.09.2024 Реализованы 3 народных проекта в сфере образования, прошедших в рамках проекта «Народный бюджет» и 4 пилотных проекта «Народный бюджет в школе».</t>
  </si>
  <si>
    <t xml:space="preserve">Основное мероприятие  1.12 Создание условий функционирования современной образовательной среды </t>
  </si>
  <si>
    <t xml:space="preserve"> +</t>
  </si>
  <si>
    <t>Контрольное  событие № 13.  В 1 общеобразовательной организациии созданы условия функционирования современной образовательной среды</t>
  </si>
  <si>
    <t>01.07.2024 Проведены работы по замене деревянных оконных блоков на пластиковые в МБОУ «ООШ» д. Захарвань, в МБОУ «СОШ» с. Мутный Материк.</t>
  </si>
  <si>
    <t>Основное мероприятие  1.13 Реализация инициативных проектов на территории муниципального округа "Усинск" в сфере образования</t>
  </si>
  <si>
    <t>Контрольное  событие № 14.  В 1 общеобразовательной организациии реализован  инициативный проект на территории муниципального округа "Усинск" в сфере образования</t>
  </si>
  <si>
    <t>01.07.2024 Проведены работы по замене деревянных оконных блоков на пластиковые в МБОУ «СОШ» с. Щельябож</t>
  </si>
  <si>
    <t xml:space="preserve">Подпрограмма 2 Отдых детей и трудоустройство подростков </t>
  </si>
  <si>
    <t>2.1</t>
  </si>
  <si>
    <t>Основное мероприятие 2.1 Организация отдыха детей</t>
  </si>
  <si>
    <t>2.1.1</t>
  </si>
  <si>
    <t>Мероприятие 2.1.1 Организация отдыха детей в загородных лагерях за пределами муниципального округа «Усинск» Республики Коми</t>
  </si>
  <si>
    <t xml:space="preserve">  </t>
  </si>
  <si>
    <t>2.1.2</t>
  </si>
  <si>
    <t>Мероприятие 2.1.2 Организация отдыха детей на территории муниципального округа «Усинск» Республики Коми</t>
  </si>
  <si>
    <t>Контрольное событие № 15.  Обеспечение охвата детей отдыхом, в том числе находящихся в трудной жизненной ситуации, не ниже показателей предшествующего периода</t>
  </si>
  <si>
    <t>01.01.2024 Обеспечение охвата детей отдыхом, в том числе находящихся в трудной жизненной ситуации, не ниже показателей предшествующего периода</t>
  </si>
  <si>
    <t xml:space="preserve">  01.10.2024 На терриитории МО "Усинск" в  лагерях с дневным пребыванием детей  с января по сентябрь 2024 года охвачено 1977 человек, из них 400 детей, находящихся в трудной жизненной ситуации</t>
  </si>
  <si>
    <t xml:space="preserve">Основное    мероприятие  2.2 Организация временного трудоустройства подростков                 </t>
  </si>
  <si>
    <t>Контрольное  событие № 16.  Обеспечение трудовой занятости детей в возрасте от 14 до 18 лет, не ниже показателей предшествующего периода</t>
  </si>
  <si>
    <t>01.01.2024 Обеспечение трудовой занятости детей в возрасте от 14 до 18 лет, не ниже показателей предшествующего периода</t>
  </si>
  <si>
    <t>01.10.2024 На терриитории МО "Усинск" в  лагерях труда и отдыха   с января по сентябрь 2024 года охвачено 146 подростков, из них 45 детей, находящихся в трудной жизненной ситуации</t>
  </si>
  <si>
    <t>Подпрограмма 3 Дети и молодёжь</t>
  </si>
  <si>
    <t>3.1</t>
  </si>
  <si>
    <t>Основное мероприятие 3.1 Реализация отдельных мероприятий регионального проекта «Социальная активность» и регионального проекта «Развитие системы поддержки молодежи («Молодежь России»)»</t>
  </si>
  <si>
    <t>3.1.1</t>
  </si>
  <si>
    <t>Мероприятие 3.1.1 Организация и проведение муниципальных мероприятий, направленных на развитие добровольчества, пропаганды семейных ценностей, ЗОЖ, развитие творческого потенциала молодежи</t>
  </si>
  <si>
    <t>3.1.2</t>
  </si>
  <si>
    <t>Мероприятие 3.1.2 Участие в республиканских и российских мероприятиях, направленных на развитие молодежи</t>
  </si>
  <si>
    <t>3.1.3</t>
  </si>
  <si>
    <t>Мероприятие 3.1.3 Поддержка социальных инициатив молодежи (Проектный комитет, премия «УСПЕХ»)</t>
  </si>
  <si>
    <t>Мероприятие 3.1.5 Реализация программы комплексного развития молодежной политики в Республике Коми «Регион для молодых»</t>
  </si>
  <si>
    <t>Контрольное  событие № 17.
Ежегодное увеличение числа молодежи, участвующей в добровольческой деятельности на 0,5% от общего количества молодежи в возрасте от 14 до 35 лет.</t>
  </si>
  <si>
    <t>01.01.2024 Увеличение числа детей и молодежи, участвующей в добровольческой деятельности, в деятельности общественных объединений</t>
  </si>
  <si>
    <t>31.12.2024 Количество вовлеченной молодежи на 01.10.2024 - 2 873 человека</t>
  </si>
  <si>
    <t>3.2</t>
  </si>
  <si>
    <t>Основное мероприятие 3.2 Проведение мероприятий военно-патриотической и гражданско-патриотической направленности</t>
  </si>
  <si>
    <t>3.2.1</t>
  </si>
  <si>
    <t>Мероприятие 3.2.1 Проведение муниципальных мероприятий патриотической направленности, в т.ч. для молодежи допризывного и призывного возраста</t>
  </si>
  <si>
    <t>3.2.2</t>
  </si>
  <si>
    <t>Мероприятие 3.2.2 Участие в республиканских, межрегиональных, всероссийских мероприятиях патриотической направленности, в т.ч. для молодежи допризывного возраста</t>
  </si>
  <si>
    <t>3.2.3</t>
  </si>
  <si>
    <t>Мероприятие 3.2.3 Проведение муниципальных мероприятий, направленных на формирование системы профилактики экстремизма и терроризма, предупреждения межнациональных (межэтнически) конфликтов</t>
  </si>
  <si>
    <t>Контрольное  событие № 18. Муниципальный план мероприятий патриотического воспитания граждан на территории муниципального образования городского округа  «Усинск» реализован в полном объеме.</t>
  </si>
  <si>
    <t>01.01.2024 Увеличение числа учащихся, участников мероприятий патриотической  направленности различных уровней</t>
  </si>
  <si>
    <t>31.12.2024 Контрольное событие будет исполнено до конца года на 100%</t>
  </si>
  <si>
    <t>3.3</t>
  </si>
  <si>
    <t>Основное мероприятие 3.3 Реализация отдельных мероприятий регионального проекта «Патриотическое воспитание граждан Российской Федерации»</t>
  </si>
  <si>
    <t>+</t>
  </si>
  <si>
    <t>Контрольное  событие № 19.  Обеспечение деятельности советников директора по  воспитанию и взаимодействию с детскими общественными объединениями в общеобразовательных организациях</t>
  </si>
  <si>
    <t>01.01.2024 В муниципальных общеобразовательных организациях проведены мероприятия по обеспечению деятельности советников директора по воспитанию и взаимодействию с детскими общественными объединениями</t>
  </si>
  <si>
    <t>01.10.2024 В рамках субсидии введена с 1 сентября 2023 года  в 13 общеобразовательных организациях должность педагогического работника с наименованием «советник директора по воспитанию и взаимодействию с детскими общественными объединениями» и произведена оплата труда работникам за 9 месяцев, замещающих данную должность</t>
  </si>
  <si>
    <t xml:space="preserve">Подпрограмма 4 Обеспечение реализации муниципальной программы </t>
  </si>
  <si>
    <t>4.1</t>
  </si>
  <si>
    <t>Основное мероприятие 4.1 Обеспечение присмотра и ухода за детьми, включая организацию их питания и режима дня</t>
  </si>
  <si>
    <t>Мероприятие 4.1.1 Обеспечение присмотра и ухода за детьми</t>
  </si>
  <si>
    <t>Мероприятие 4.1.2 Осуществление бесплатного питания льготной категории  детей, посещающих образовательные организации, реализующие образовательную программу дошкольного образования</t>
  </si>
  <si>
    <t>Контрольное  событие № 20. Ежегодное выполнение муниципального задания на оказание муниципальных услуг по присмотру и уходу за детьми на территории муниципального образования  "Усинск" в полном объёме</t>
  </si>
  <si>
    <t>01.01.2024  Удовлетворение потребности населения в получении дошкольного образования</t>
  </si>
  <si>
    <t>01.10.2024   Выполнение муниципального задания на оказание муниципальных услуг по по присмотру и уходу за детьми исполнено на 73,9%. К концу года показатель будет исполнено на 100%</t>
  </si>
  <si>
    <t>4.2</t>
  </si>
  <si>
    <t>Основное мероприятие 4.2 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</si>
  <si>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Контрольное  событие № 21. 100% обеспечение выплаты начисленной компенсации всем родителям (законным представителям) в целях материальной поддержки воспитания детей, посещающих муниципальные дошкольные образовательные организации по итогам года</t>
  </si>
  <si>
    <t>01.01.2024  Создание качественных условий образовательной деятельности</t>
  </si>
  <si>
    <t>01.10.2024 За 9 месяцев 383 родителя (законные представители) в целях материальной поддержки воспитания детей, посещающих муниципальные дошкольные образовательные организации  беспечены выплатами начисленной компенсации.</t>
  </si>
  <si>
    <t>4.3</t>
  </si>
  <si>
    <t>Основное мероприятие 4.3 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</si>
  <si>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Контрольное  событие № 22.  Выполнение мониторингов, майских указов Президента РФ, достижение показателя среднемесячной заработной платы  согласно постановлению № 1353 от 27.06.2013 г.</t>
  </si>
  <si>
    <t>01.10.2024 Выполнение мониторингов, майских указов Президента РФ. Достижение показателя среднемесячной заработной платы педагогических работников согласно постановлению № 1353 от 27.06.2013 составило по дошкольному образованию - 89,5%, по общему образованию - 84,3%. К концу года показатель будет исполнено на 100%</t>
  </si>
  <si>
    <t>4.4</t>
  </si>
  <si>
    <t>Основное мероприятие 4.4 Организация питания обучающихся 1 - 4 классов в муниципальных образовательных организациях, реализующих образовательную программу начального общего образования</t>
  </si>
  <si>
    <t>Контрольное  событие № 23. Охват горячим питанием учащихся 1-4 классов в образовательных организациях составит 100% .  Количество детей, обучающихся в 1 - 4 классах в муниципальных образовательных организациях, реализующих образовательную программу начального общего образования в муниципальном образовании, охваченных питанием на 2024 год - 2 414 чел.</t>
  </si>
  <si>
    <t>01.01.2024 Создание качественных условий образовательной деятельности</t>
  </si>
  <si>
    <t>01.10.2024 Во всех общеобразовательных организациях организовано питание обучающихся 1-4 классов, 100% охват.</t>
  </si>
  <si>
    <t>4.5</t>
  </si>
  <si>
    <t>Основное мероприятие 4.5 Предоставление общего образования</t>
  </si>
  <si>
    <t>4.5.1</t>
  </si>
  <si>
    <t>Мероприятие 4.5.1 Обеспечение осуществления общего образования</t>
  </si>
  <si>
    <t>4.5.2</t>
  </si>
  <si>
    <t xml:space="preserve">Мероприятие 4.5.2 Организация питания обучающихся льготной категории и воспитанников пришкольных интернатов </t>
  </si>
  <si>
    <t>4.5.3</t>
  </si>
  <si>
    <t>Мероприятие 4.5.3 Обеспечение выплат ежемесячного денежного вознаграждения за классное руководство педагогическим работникам общеобразовательных организаций</t>
  </si>
  <si>
    <t>4.5.4</t>
  </si>
  <si>
    <t>Мероприятие 4.5.4 Организация бесплатного горячего питания обучающихся, получающих начальное общее образование в образовательных организациях</t>
  </si>
  <si>
    <t>Контрольное  событие № 24. Ежегодное выполнение муниципального задания на оказание муниципальных услуг по предоставлению общего образования на территории муниципального образования  "Усинск" в полном объёме</t>
  </si>
  <si>
    <t>01.01.2024  Выполнено муниципальное задание на оказание муниципальных услуг</t>
  </si>
  <si>
    <t>01.10.2024 Выполнение муниципального задания на оказание муниципальных услуг по предоставлению общего образования на территории муниципального округа "Усинск исполнено на 83,4%. К концу года показатель будет исполнено на 100%</t>
  </si>
  <si>
    <t>Контрольное  событие № 25. Обеспечение выплат ежемесячного денежного вознаграждения за классное руководство педагогическим работникам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в полном объёме</t>
  </si>
  <si>
    <t>01.01.2024 Обеспечение выплат ежемесячного денежного вознаграждения за классное руководство педагогическим работникам общеобразовательных организаций</t>
  </si>
  <si>
    <t>01.10.2024 Выплатами ежемесячного денежного вознаграждения за классное руководство обеспечено 100% педагогических работников общеобразовательных организаций (258 педагогов)</t>
  </si>
  <si>
    <t>Контрольное  событие № 26. Обеспечение бесплатным горячимм питанием обучающихся, получающих начальное общее образование в образовательных организациях в полном объёме</t>
  </si>
  <si>
    <t>01.01.2024 Организация бесплатного горячего питания обучающихся, получающих начальное общее образование в образовательных организациях</t>
  </si>
  <si>
    <t>01.10.2024 Бесплатным горячим питанием обучающихся, получающих начальное общее образование в образовательных организациях обеспечено 100%</t>
  </si>
  <si>
    <t>4.6</t>
  </si>
  <si>
    <t>Основное мероприятие 4.6 Мероприятия, связанные с повышением оплаты труда отдельных категорий работников в сфере образования</t>
  </si>
  <si>
    <t>Ю.А. Орлов, Руководитель Управления образования администрации округа «Усинск»;                  О.В. Иванова, Руководитель Управления культуры и национальной политики администрации округа «Усинск»; ТА. Новоселов, Руководитель Управления физической культуры и спорта администрации округа «Усинск»</t>
  </si>
  <si>
    <t xml:space="preserve">Контрольное событие № 27  Выполнение мониторингов, майских указов Президента РФ, достижение показателя среднемесячной заработной платы  согласно постановлению № 1353 от 27.06.2013 г.              </t>
  </si>
  <si>
    <t>01.01.2024 Выплата заработной платы педагогическим работникам дополнительного образования</t>
  </si>
  <si>
    <t>01.10.2024 Выполнение мониторингов, майских указов Президента РФ. Достижение показателя среднемесячной заработной платы педагогических работников согласно постановлению № 1353 от 27.06.2013 по дополнительному образованию на территории муниципального округа «Усинск» Республики Коми составило - 85,1%. К концу года показатель будет выполнен на 100%.</t>
  </si>
  <si>
    <t xml:space="preserve">Контрольное событие № 28.  Доведение размеров оплаты труда работников муниципальных учреждений в сфере образования до МРОТ              </t>
  </si>
  <si>
    <t>01.01.2024 Доведен размер оплаты труда работников до МРОТ</t>
  </si>
  <si>
    <t xml:space="preserve">01.10.2024 Доведение размеров оплаты труда работников муниципальных учреждений в сфере образования до МРОТ составило 100%              </t>
  </si>
  <si>
    <t>4.7</t>
  </si>
  <si>
    <t>Основное мероприятие 4.7 Организация предоставления дополнительного образования детям</t>
  </si>
  <si>
    <t>4.7.1</t>
  </si>
  <si>
    <t>Мероприятие 4.7.1 Обеспечение предоставления дополнительного  образования</t>
  </si>
  <si>
    <t>4.7.2</t>
  </si>
  <si>
    <t>Мероприятие 4.7.2 Обеспечение персонифицированного финансирования дополнительного образования детей</t>
  </si>
  <si>
    <t>Контрольное  событие № 29. Ежегодное выполнение муниципального задания на оказание муниципальных услуг по реализации дополнительных общеразвивающих программ и работ дополнительного  образования на территории муниципального образования  "Усинск" в полном объёме</t>
  </si>
  <si>
    <t>01.01.2024 Обеспечение предоставления дополнительного  образования</t>
  </si>
  <si>
    <t>01.10.2024 Выполнение муниципального задания на оказание муниципальных услуг по реализации дополнительных общеразвивающих программ и работ дополнительного  образования исполнено на 82,5%. К концу года показатель будет исполнено на 100%</t>
  </si>
  <si>
    <t>Контрольное  событие № 30. Обеспечение персонифицированного финансирования дополнительного образования детей. К 2026 г. не менее  7 % детей в возрасте от 5 до 18 лет будут использовать сертификаты дополнительного образования в статусе сертификатов персонифицированного финансирования</t>
  </si>
  <si>
    <t>01.01.2024 Обеспечено персонифицированное финансирование  дополнительного образования детей</t>
  </si>
  <si>
    <t>01.10.2024 3636 детей в возрасте от 5 до 18 лет охвачены услугами по дополнительному образованию, что составила53%, от  общей численности детей этой возрастной группы, из них 908 детей используют социальные сертификаты для обучения (13%)</t>
  </si>
  <si>
    <t>4.8</t>
  </si>
  <si>
    <t>Основное мероприятие 4.8 Обеспечение деятельности МБУ «Молодежный центр»</t>
  </si>
  <si>
    <t>Контрольное  событие № 31. Ежегодное выполнение муниципального задания на оказание работ в МБУ «Молодежный центр» в полном объёме</t>
  </si>
  <si>
    <t>01.01.2024 Выполнено муниципальное задание на оказание работ</t>
  </si>
  <si>
    <t>01.10.2024 Доведение средств на выполнение муниципального задания на оказание работ, услуг на территории муниципального образования "Усинск" за 9 месяцев составляет 70,7%. К концу года показатель будет выполнен на 100%.</t>
  </si>
  <si>
    <t>4.9</t>
  </si>
  <si>
    <t xml:space="preserve">Основное мероприятие 4.9 Функционирование аппарата Управления образования администрации округа «Усинск» </t>
  </si>
  <si>
    <t>Контрольное  событие № 32. Выплата заработной платы специалистам, согласно Положению по оплате труда специалистов общего обеспечения  деятельности администрации, территориальных органов, самостоятельных функциональных органов администрации муниципального округа «Усинск» Республики Коми в установленные сроки</t>
  </si>
  <si>
    <t>01.01.2024 Выплата заработной платы специалистам УО</t>
  </si>
  <si>
    <t>01.10.2024 Выплата заработной платы специалистам, согласно Положению по оплате труда и в установленные сроки</t>
  </si>
  <si>
    <t>4.10</t>
  </si>
  <si>
    <t>Основное мероприятие 4.10 Обеспечение деятельности  Управления образования</t>
  </si>
  <si>
    <t xml:space="preserve">Контрольное  событие № 33.  Обеспечение бесперебойной деятельности Управления образования    </t>
  </si>
  <si>
    <t>01.01.2024 Выплата заработной платы работникам УО, оплата за содержание здания УО</t>
  </si>
  <si>
    <t>01.10.2024 Обеспечено бесперебойной деятельности Управления образования на 100%</t>
  </si>
  <si>
    <t>4.11</t>
  </si>
  <si>
    <t>Основное мероприятие 4.11 Обеспечение выполнения обязательств по гарантиям и компенсациям работников</t>
  </si>
  <si>
    <t>Контрольное  событие № 34.  Ежегодно 100% выполнение обязательств по выплате проезда к месту использования отпуска и обратно и выплатам, связанных с переездом на новое место жительство</t>
  </si>
  <si>
    <t xml:space="preserve">01.01.2024                                  Оплата проезда к месту использования отпуска и обратно </t>
  </si>
  <si>
    <t>31.12.2024  Обязательства по выплате проезда к месту использования отпуска и обратно, согласно авансовых отчетов до конца года будут выполнены в полном объеме.</t>
  </si>
  <si>
    <t>Вывод об эффективности реализации муниципальной программы за отчетный период:  (12/40+19/34+1 483 465,0/2 083 418,5)/3*100 = 52,3) - эффективно</t>
  </si>
  <si>
    <t>Бабенко О.М.</t>
  </si>
  <si>
    <t>29-2-65</t>
  </si>
  <si>
    <t>мероприятия выполнены 12 из 40 = 13/39 = 0,3</t>
  </si>
  <si>
    <t>контрольные события выполнено 19 из 34 = 19/34 = 0,56</t>
  </si>
  <si>
    <t>1 483 465,0/2 083 418,5 =0,71</t>
  </si>
  <si>
    <t>Мониторинг
реализации муниципальной программы
"Обеспечение безопасности жизнедеятельности населения"
по состоянию на III квартал 2024 года</t>
  </si>
  <si>
    <t>№ 
п/п</t>
  </si>
  <si>
    <t>Дата наступления и содержания мероприятия, контрольного события в отчётном периоде</t>
  </si>
  <si>
    <t>План на отчётную дату</t>
  </si>
  <si>
    <t>Кассовое исполнение на отчётную дату</t>
  </si>
  <si>
    <t>Итого по муниципальной программе за отчётный квартал:</t>
  </si>
  <si>
    <t>Всего, 
в том числе:</t>
  </si>
  <si>
    <t>Республиканский бюджет 
Республики Коми</t>
  </si>
  <si>
    <t>Подпрограмма 1 «Обеспечение пожарной безопасности и безопасности людей на водных объектах»</t>
  </si>
  <si>
    <t>Основное мероприятие 1.1. Реализация государственной политики в области пожарной безопасности и требований законодательных и иных нормативно-правовых актов в области обеспечения безопасности.</t>
  </si>
  <si>
    <t>Белопольский А.В.
Начальник Управления ГО и ЧС</t>
  </si>
  <si>
    <r>
      <t>Контрольное событие № 1:</t>
    </r>
    <r>
      <rPr>
        <sz val="10"/>
        <color theme="1"/>
        <rFont val="Times New Roman"/>
        <family val="1"/>
        <charset val="204"/>
      </rPr>
      <t>Утверждение плана оснвных мероприятий муниципального округа "Усинск" Республики Коми в области гражданской обороны, предупреждение и ликвидация чрезвычайных ситуаций, обеспечение пожарной безопасности и безопасности людей на водных объектах на 2024 г.</t>
    </r>
  </si>
  <si>
    <t>01.01.2024 г.
Разработка нормативно-правовых документов в области обеспечения безопасности в 1 квартале</t>
  </si>
  <si>
    <t>01.01.2024 г.
Главой городского округа - руководителем администрации утвержден План основных мероприятий МО "Усинск" в области гражданской обороны, предупреждения и ликвидации чрезвычайных ситуаций, обеспечения пожарной безопасности и безопасности людей на водных объектах (от 21.12.2023 г.)</t>
  </si>
  <si>
    <t>Основное мероприятие 1.2. Оснащение современным противопожарным оборудованием (средствами защиты, эвакуации и пожаротушения) и обеспечение его безопасной работы.</t>
  </si>
  <si>
    <t>Белопольский А.В., 
начальник 
Управление ГО и ЧС
Орлов Ю.А., 
руководитель
Управление образования
Иванова О.В.,
руководитель
Управление культуры и национальной политики
 Территориальные органы
Администрация 
МО "Усинск"
Кулик О.П. 
начальник Административно-хозяйственного отдела</t>
  </si>
  <si>
    <r>
      <rPr>
        <i/>
        <sz val="10"/>
        <rFont val="Times New Roman"/>
        <family val="1"/>
        <charset val="204"/>
      </rPr>
      <t>Контрольное событие № 2:</t>
    </r>
    <r>
      <rPr>
        <sz val="10"/>
        <rFont val="Times New Roman"/>
        <family val="1"/>
        <charset val="204"/>
      </rPr>
      <t xml:space="preserve"> Обслуживание пожарной автоматики с передачей сигнала о пожаре на пульт ЕДДС-01</t>
    </r>
  </si>
  <si>
    <t>с  01.01.2024 г.
Обслуживание пожарной автоматики с передачей сигнала о пожаре на пульт ЕДДС-01 - 30 ОО на сумму 
1234,8 тыс. руб. (1,2,3,4 квартал)</t>
  </si>
  <si>
    <t>с 01.01.2024 г.
Проводится обслуживание пожарной автоматики с передачей сигнала о пожаре на пульт ЕДДС-01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</si>
  <si>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3: </t>
    </r>
    <r>
      <rPr>
        <sz val="10"/>
        <color theme="1"/>
        <rFont val="Times New Roman"/>
        <family val="1"/>
        <charset val="204"/>
      </rPr>
      <t>Проведение замеров сопротивления изоляции электросетей и контура заземления в ОО</t>
    </r>
  </si>
  <si>
    <t>с 01.04.2024 г.
Проведение замеров сопротивления изоляции электросетей и сопротивления контура заземления в 10 ОО на сумму 477,1 тыс.руб.  (2,3 квартал)</t>
  </si>
  <si>
    <t>с 01.04.2023 г.
Проведены замеры сопротивления изоляции электросетей и контура заземления в 10 ОО.</t>
  </si>
  <si>
    <r>
      <t xml:space="preserve">Контрольное событие № 4: 
</t>
    </r>
    <r>
      <rPr>
        <sz val="10"/>
        <color theme="1"/>
        <rFont val="Times New Roman"/>
        <family val="1"/>
        <charset val="204"/>
      </rPr>
      <t>Испытание внутреннего противопожарного водопровода в ОО</t>
    </r>
  </si>
  <si>
    <t>с 01.01.2024 г.
Проверка работоспособности сетей внутреннего противопожарного водопровода в ОО на сумму 459,7 тыс.руб. (1,2,3,4 квартал)</t>
  </si>
  <si>
    <t>с 01.01.2024 г.
Заключены договора на 1 полугодие в 16 ОО, МБУ "Молодежный центр"  и Управлении образования</t>
  </si>
  <si>
    <r>
      <t xml:space="preserve">Контрольное событие № 5: 
</t>
    </r>
    <r>
      <rPr>
        <sz val="10"/>
        <color theme="1"/>
        <rFont val="Times New Roman"/>
        <family val="1"/>
        <charset val="204"/>
      </rPr>
      <t>Испытание наружных маршевых и наружных вертикальных пожарных лестниц</t>
    </r>
  </si>
  <si>
    <r>
      <t xml:space="preserve"> с 01.04.2024 г.
Испытание наружных маршевых и наружных вертикальных пожарных лестниц на сумму </t>
    </r>
    <r>
      <rPr>
        <sz val="10"/>
        <rFont val="Times New Roman"/>
        <family val="1"/>
        <charset val="204"/>
      </rPr>
      <t>12,0 тыс.руб. (2,3 квартал)</t>
    </r>
  </si>
  <si>
    <t>с 01.04.2023 г.
Заключены договора в МАОУ "НОШ № 7 им. В.И. Ефремовой" г. Усинска и МБДОУ "ДСОВ № 24" г. Усинска. Работы выполнены в июне.</t>
  </si>
  <si>
    <r>
      <t xml:space="preserve">Контрольное событие № 6: 
</t>
    </r>
    <r>
      <rPr>
        <sz val="10"/>
        <color theme="1"/>
        <rFont val="Times New Roman"/>
        <family val="1"/>
        <charset val="204"/>
      </rPr>
      <t>Установка противопожарных дверей</t>
    </r>
  </si>
  <si>
    <t>с 01.01.2024 г.
Установка противопожарных дверей в 1 ОО на сумму 24,0 тыс.руб. (1 квартал)</t>
  </si>
  <si>
    <t>с 01.01.2024 г.
Заключен договор в МБОУ "СОШ № 2" г. Усинска на установку противопожарных дверей</t>
  </si>
  <si>
    <r>
      <t xml:space="preserve">Контрольное событие № 7: 
</t>
    </r>
    <r>
      <rPr>
        <sz val="10"/>
        <rFont val="Times New Roman"/>
        <family val="1"/>
        <charset val="204"/>
      </rPr>
      <t>Установка дополнительных пожарных извещателей</t>
    </r>
  </si>
  <si>
    <t>с 01.01.2024 г.
Установка дополнительных пожарных извещателей в 3 ОО на сумму 36,4 тыс.руб. (1,2,3,4 квартал)</t>
  </si>
  <si>
    <t>с 01.01.2024 г. 
Заключен договор в МБОУ "СОШ № 2" г. Усинска, МБОУ "СОШ" с. Усть-Уса</t>
  </si>
  <si>
    <r>
      <t xml:space="preserve">Контрольное событие № 8: 
</t>
    </r>
    <r>
      <rPr>
        <sz val="10"/>
        <color theme="1"/>
        <rFont val="Times New Roman"/>
        <family val="1"/>
        <charset val="204"/>
      </rPr>
      <t>Приобретение аккумуляторов для автоматической пожарной сигнализации</t>
    </r>
  </si>
  <si>
    <t>с 01.01.2024 г.
Приобретение аккумуляторов для автоматической пожарной сигнализации в 1 ОО на сумму 70,0 тыс.руб. (1 квартал)</t>
  </si>
  <si>
    <t>с 01.01.2024 г. 
Заключен договор в МБОУ "СООШ" пгт. Парма и приобретены аккумуляторы для автоматической пожарной сигнализации в 1 ОО</t>
  </si>
  <si>
    <r>
      <t xml:space="preserve">Контрольное событие № 9: 
</t>
    </r>
    <r>
      <rPr>
        <sz val="10"/>
        <rFont val="Times New Roman"/>
        <family val="1"/>
        <charset val="204"/>
      </rPr>
      <t>Установка аварийного освещения</t>
    </r>
  </si>
  <si>
    <t>с 01.10.2024
Установка аварийного освещения в 2 ОО на сумму 177,65 тыс.руб. (4 квартал)</t>
  </si>
  <si>
    <t>с 01.10.2024 г.
Заключены договора в МБОУ "ООШ" д. Захарвань и МБОУ "ООШ" д. Денисовка</t>
  </si>
  <si>
    <r>
      <t xml:space="preserve">Контрольное событие № 10: 
</t>
    </r>
    <r>
      <rPr>
        <sz val="10"/>
        <color theme="1"/>
        <rFont val="Times New Roman"/>
        <family val="1"/>
        <charset val="204"/>
      </rPr>
      <t>Приобретение первичных средств пожаротушения</t>
    </r>
  </si>
  <si>
    <t>с 01.01.2024 г.
Приобретение первичных средств пожаротушения (огнетушителей) в 11 ОО на сумму 188,7 тыс.руб. (1,2,3,4 квартал)</t>
  </si>
  <si>
    <t>с 01.01.2024 г.
Заключены договора в 11 ОО на приобретение первичных средств пожаротушения (огнетушителей)</t>
  </si>
  <si>
    <r>
      <t xml:space="preserve">Контрольное событие № 11: 
</t>
    </r>
    <r>
      <rPr>
        <sz val="10"/>
        <color theme="1"/>
        <rFont val="Times New Roman"/>
        <family val="1"/>
        <charset val="204"/>
      </rPr>
      <t>Приобретение средств индивидуальной защиты органов дыхания</t>
    </r>
  </si>
  <si>
    <t>с 01.01.2024 г.
Приобретение средств индивидуальной защиты органов дыхания в 1 ОО на сумму 8,6 тыс.руб. (1,2,3,4 квартал)</t>
  </si>
  <si>
    <t>с 01.01.2024 г. 
Заключен договор в МБОУ "СОШ" с. Щельябож на приобретение средств индивидуальной защиты органов дыхания во 2 квартале 2024 г.</t>
  </si>
  <si>
    <r>
      <t xml:space="preserve">Контрольное событие № 12: 
</t>
    </r>
    <r>
      <rPr>
        <sz val="10"/>
        <rFont val="Times New Roman"/>
        <family val="1"/>
        <charset val="204"/>
      </rPr>
      <t>Приобретение планов эвакуации</t>
    </r>
  </si>
  <si>
    <t>с 01.01.2024 г.
Приобретение планов эвакуации в 1 ОО на сумму 50,0 тыс.руб. (1,2 квартал)</t>
  </si>
  <si>
    <t>с 01.01.2024 г.
Заключен договор в МАОУ "Лицей" на приобретение планов эвакуации в апреле 2024 г.</t>
  </si>
  <si>
    <r>
      <t xml:space="preserve">Контрольное событие № 13: 
</t>
    </r>
    <r>
      <rPr>
        <sz val="10"/>
        <rFont val="Times New Roman"/>
        <family val="1"/>
        <charset val="204"/>
      </rPr>
      <t>Приобретение подставок под огнетушители</t>
    </r>
  </si>
  <si>
    <t>с 01.01.2024 г.
Приобретение подставок под огнетушитель в 1 ОО - 4,2 тыс.руб.  (1,2,3,4 квартал)</t>
  </si>
  <si>
    <t>с 01.01.2024 г.
Приобреты подставки под 
огнетушители в 1 ОО</t>
  </si>
  <si>
    <r>
      <t xml:space="preserve">Контрольное событие № 14: 
</t>
    </r>
    <r>
      <rPr>
        <sz val="10"/>
        <rFont val="Times New Roman"/>
        <family val="1"/>
        <charset val="204"/>
      </rPr>
      <t xml:space="preserve">Приобретение пожарных рукавов </t>
    </r>
  </si>
  <si>
    <t>с 01.01.2024 г.
Приобретение пожарных рукавов в 2 ОО - 10,35 тыс.руб. (1,2 квартал)</t>
  </si>
  <si>
    <t>с 01.01.2024 г.
Заключен договор на приобретение пожарных рукавов в 2 ОО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</si>
  <si>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15: </t>
    </r>
    <r>
      <rPr>
        <sz val="10"/>
        <color theme="1"/>
        <rFont val="Times New Roman"/>
        <family val="1"/>
        <charset val="204"/>
      </rPr>
      <t xml:space="preserve">Приобретение пожарных рукавов </t>
    </r>
  </si>
  <si>
    <t>с 01.01.2024 г.
Приобретение пожарных рукавов в МБУ "ЦОДОК" г. Усинска - 12,6 тыс.руб.                      
 (1,2 квартал)</t>
  </si>
  <si>
    <t>с 01.01.2024 г.
За 1 квартал приобретены пожарные рукава в количестве 3 шт. в МБУ "ЦОДОК" г. Усинска (договор от 24.01.2024 № 20-ЭТА/П с ООО "ЭнергоТелеАвтоматика"), оплата произведена полностью.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</si>
  <si>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6: </t>
    </r>
    <r>
      <rPr>
        <sz val="10"/>
        <color theme="1"/>
        <rFont val="Times New Roman"/>
        <family val="1"/>
        <charset val="204"/>
      </rPr>
      <t>Приобретение средств индивидуальной защиты органов дыхания в 14 ОО.</t>
    </r>
  </si>
  <si>
    <t>Орлов Ю.А., 
руководитель
Управление образования</t>
  </si>
  <si>
    <t>01.01.2024 г.
Приобретение средств индивидуальной защиты органов дыхания в 14 ОО на сумму 111,8 тыс.руб. (1,2,3,4 квартал)</t>
  </si>
  <si>
    <t>01.01.2024 г.
Заключены договора в 10 ОО (МБДОУ "ДСОВ № 7" г. Усинска, МБДОУ "ДСОВ № 8" г. Усинска, МАДОУ "ДС № 12" г. Усинска, МАДОУ "ДСКВ № 16" г. Усинска, МБДОУ "ДСОВ № 20" г. Усинска, МБДОУ "ДСОВ № 24" г. Усинска, МБДОУ "ЦРРДС" г. Усинска, МБДОУ "ДС" с. Усть-Уса, МБДОУ "ДС" с. Щельябож, МБДОУ "ДС" с. Мутный Материк) на сумму 77,4 тыс.руб. В 4 ОО заключаются, срок апрель 2024
1 квартал - 45,5 тыс.руб.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</si>
  <si>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7: </t>
    </r>
    <r>
      <rPr>
        <sz val="10"/>
        <color theme="1"/>
        <rFont val="Times New Roman"/>
        <family val="1"/>
        <charset val="204"/>
      </rPr>
      <t xml:space="preserve">Приобретение планов эвакуации в 4 ОО. </t>
    </r>
  </si>
  <si>
    <t>с 01.04.2024 г.
Приобретение планов эвакуации в 4 ОО на сумму 90,0 тыс.руб. (2,3 квартал)</t>
  </si>
  <si>
    <t>с 01.04.2024 г.
Заключены договора в 3 ОО (МБОУ "ООШ" д. Захарвань, МАДОУ "ДСКВ № 16" г. Усинска, МБДОУ "ЦРРДС" г. Усинска) на сумму 80,0 тыс.руб.
Планируется приобретение во 2 квартале.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</si>
  <si>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6: </t>
    </r>
    <r>
      <rPr>
        <sz val="10"/>
        <color theme="1"/>
        <rFont val="Times New Roman"/>
        <family val="1"/>
        <charset val="204"/>
      </rPr>
      <t>Приобретение средств индивидуальной защиты органов дыхания в 17 ОО.</t>
    </r>
  </si>
  <si>
    <t>01.01.2024 г.
Приобретение средств индивидуальной защиты органов дыхания в 17 ОО на сумму 127,6 тыс.руб. (1,2,3,4 квартал)</t>
  </si>
  <si>
    <t>Приобретены СИЗ в 15 ОО. В связи с экономией с мероприятия приобретение пожарных рукавов, и планов эвакуации организована работа по заключению договора в МАДОУ "ДСКВ № 16" г. Усинска и МБОУ "ООШ" д. Захарвань</t>
  </si>
  <si>
    <t>с 01.04.2024 г.
Приобретение планов эвакуации в 4 ОО на сумму 87,45 тыс.руб. (2,3 квартал)</t>
  </si>
  <si>
    <t>Приобретены планы эвакуации в 2 ОО.  В МАДОУ "ДСКВ № 16" г. Усинска  заключается договор на сумму.</t>
  </si>
  <si>
    <r>
      <rPr>
        <i/>
        <sz val="10"/>
        <color theme="1"/>
        <rFont val="Times New Roman"/>
        <family val="1"/>
        <charset val="204"/>
      </rPr>
      <t>Контрольное событие № 16:</t>
    </r>
    <r>
      <rPr>
        <sz val="10"/>
        <color theme="1"/>
        <rFont val="Times New Roman"/>
        <family val="1"/>
        <charset val="204"/>
      </rPr>
      <t>Проведение замеров сопротивления изоляции электросетей и контура заземления</t>
    </r>
  </si>
  <si>
    <t>с 01.04.2024 г.
Замеры сопротивления - 332,3 тыс.руб. МБУК "УЦБС", МБУК "УДК", МБУК "ЦКС"(филиалы с. Щельябож, с. Мутный-Материк), МБУК "УМВЦ "Вортас" (2,3 квартал)</t>
  </si>
  <si>
    <t>с 01.04.2023 г.
Заключены договора на проведение замеров сопротивления изоляции электросетей и контура заземления 
 (от 10.04.2024 № 134 с ИП Крымова В.М. в Библиотеке №9 с. Усть-Лыжа- МБУК "УЦБС", от 23.01.2024 № 130 с ИП Крымова В.М. в ДК с. Мутный Материк- МБУК "ЦКС",  от 24.01.2024 № 90 с ИП Крымова В.М. МБУК "УДК", от 21.03.2024 № 02/24 с ООО "ЭТЛ" - МБУК "УМВЦ"ВОРТАС")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</si>
  <si>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17: </t>
    </r>
    <r>
      <rPr>
        <sz val="10"/>
        <color theme="1"/>
        <rFont val="Times New Roman"/>
        <family val="1"/>
        <charset val="204"/>
      </rPr>
      <t>Проведение проверки работоспособности сетей внутреннего противопожарного водовода</t>
    </r>
  </si>
  <si>
    <t>с 01.04.2024 г.
Проведение проверки работоспособности сетей внутреннего противопожарного водовода - 66,0 тыс. руб 
(60,0 тыс.руб.- МБУК "УДК", 
6,0 тыс.руб. - МБУК "УМВЦ "Вортас")
(2,3 квартал)</t>
  </si>
  <si>
    <r>
      <rPr>
        <sz val="10"/>
        <rFont val="Times New Roman"/>
        <family val="1"/>
        <charset val="204"/>
      </rPr>
      <t>с 01.04.2023 г.
заключены договора на проведение проверки работоспособности сетей внутреннего противопожарного водовода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(МБУК "УДК" заключен договор от 23.01.2023 № 19-ЭТА/ОУ с ООО "ЭнергоТелеАвтоматика",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МБУК "УМВЦ "ВОРТАС" заключен договор от 18.03.2024 № 41-ЭТА/ОУ с ООО "ЭнергоТелеАвтоматика",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МБУК "УМВЦ "ВОРТАС" заключен договор от 21.03.2024 № 02/24 с ООО "ЭТЛ")</t>
    </r>
  </si>
  <si>
    <r>
      <rPr>
        <i/>
        <sz val="10"/>
        <color theme="1"/>
        <rFont val="Times New Roman"/>
        <family val="1"/>
        <charset val="204"/>
      </rPr>
      <t>Контрольное событие № 18:</t>
    </r>
    <r>
      <rPr>
        <sz val="10"/>
        <color theme="1"/>
        <rFont val="Times New Roman"/>
        <family val="1"/>
        <charset val="204"/>
      </rPr>
      <t xml:space="preserve"> Перекатка пожарных рукавов на новое ребро.</t>
    </r>
  </si>
  <si>
    <t>с 01.01.2024 г.
Перекатка пожарных рукавов на новое ребро  (2 шт) - 1,0 тыс.руб.(МБУК "УМВЦ "Вортас") (1 квартал).</t>
  </si>
  <si>
    <t>с 01.01.2023 г.
В рамках договора МБУК "УМВЦ "ВОРТАС" от 18.03.2024 № 41-ЭТА/ОУ с ООО "ЭнергоТелеАвтоматика" проведена работа по перекатке пожарных рукавов на новое ребро в количестве 2 шт.</t>
  </si>
  <si>
    <r>
      <rPr>
        <i/>
        <sz val="10"/>
        <color theme="1"/>
        <rFont val="Times New Roman"/>
        <family val="1"/>
        <charset val="204"/>
      </rPr>
      <t>Контрольное событие № 19:</t>
    </r>
    <r>
      <rPr>
        <sz val="10"/>
        <color theme="1"/>
        <rFont val="Times New Roman"/>
        <family val="1"/>
        <charset val="204"/>
      </rPr>
      <t xml:space="preserve"> Приведение в нормативное состояние пожарного водоёма</t>
    </r>
  </si>
  <si>
    <t>с 01.07.2024 г.
Приведение в нормативное состояние пожарного водоёма в п. Усадор - 2435,0 тыс. руб.
(3 квартал)</t>
  </si>
  <si>
    <t>с 01.07.2024 г.
В рамках муниципального контракта от 02.07.2024 № 03073000415240000330001 с ИП Чекалин В.Ю. выполнены работы по монтажу резервуара</t>
  </si>
  <si>
    <r>
      <rPr>
        <i/>
        <sz val="10"/>
        <color theme="1"/>
        <rFont val="Times New Roman"/>
        <family val="1"/>
        <charset val="204"/>
      </rPr>
      <t>Контрольное событие № 20:</t>
    </r>
    <r>
      <rPr>
        <sz val="10"/>
        <color theme="1"/>
        <rFont val="Times New Roman"/>
        <family val="1"/>
        <charset val="204"/>
      </rPr>
      <t xml:space="preserve"> Обогрев пожарного водоёма</t>
    </r>
  </si>
  <si>
    <t xml:space="preserve">с 01.01.2024 г.
Обогрев пожарного водоёма
 (1,2,4 квартал) - 24,8 тыс.руб. </t>
  </si>
  <si>
    <t xml:space="preserve">с 01.01.2024 г.
В рамках договора с "УТК" организована работа по обогреву пожарного водоёма в 2024 г.
Также в 1 квартале оплачена кредиторская задолженность на теплоснабжение за декабрь 2023 г.  </t>
  </si>
  <si>
    <r>
      <rPr>
        <i/>
        <sz val="10"/>
        <color theme="1"/>
        <rFont val="Times New Roman"/>
        <family val="1"/>
        <charset val="204"/>
      </rPr>
      <t>Контрольное событие № 21:</t>
    </r>
    <r>
      <rPr>
        <sz val="10"/>
        <color theme="1"/>
        <rFont val="Times New Roman"/>
        <family val="1"/>
        <charset val="204"/>
      </rPr>
      <t>Заполнение пожарного водоёма холодной водой</t>
    </r>
  </si>
  <si>
    <t>с 01.10.2024 г. 
Заполнение пожарного водоёма холодной водой (4 квартал) - 2,2 тыс.руб.</t>
  </si>
  <si>
    <t xml:space="preserve">с 01.10.2024 г.
Заключён договор на холодное водоснабжение от 13.09.2024 № 412/24 (в) с ООО "Водоканал-Сервис" 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</si>
  <si>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22:  </t>
    </r>
    <r>
      <rPr>
        <sz val="10"/>
        <color theme="1"/>
        <rFont val="Times New Roman"/>
        <family val="1"/>
        <charset val="204"/>
      </rPr>
      <t>Техническое обслуживание и ремонт пожарной сигнализации и систем пожаротушения</t>
    </r>
  </si>
  <si>
    <t>с 01.01.2024 г.
Техническое обслуживание и ремонт пожарной сигнализации и систем пожаротушения - 120,0 тыс. руб. (1,2,3,4 квартал)</t>
  </si>
  <si>
    <t>с 01.04.2024 г.
В рамках договора № 3К 14-2024-АМО от 13.02.2024 проводится тех. обслуживание и ремонт пож. сигнализации с ООО "Современные охранные системы".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</si>
  <si>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23: </t>
    </r>
    <r>
      <rPr>
        <sz val="10"/>
        <color theme="1"/>
        <rFont val="Times New Roman"/>
        <family val="1"/>
        <charset val="204"/>
      </rPr>
      <t>Техническое обслуживание огнетушителей</t>
    </r>
  </si>
  <si>
    <t>с 01.07.2024 г.
Техническое обслуживание огнетушителей - 7,02 тыс. руб. (4 квартал)</t>
  </si>
  <si>
    <t>с 01.01.2024 г.
Заключен договор от 27.11.2023 № 230/2023 с ООО "Пожарная охрана" на оказание услуг по техническому обслуживанию огнетушителей.</t>
  </si>
  <si>
    <r>
      <rPr>
        <i/>
        <sz val="10"/>
        <color theme="1"/>
        <rFont val="Times New Roman"/>
        <family val="1"/>
        <charset val="204"/>
      </rPr>
      <t>Контрольное событие № 24:</t>
    </r>
    <r>
      <rPr>
        <sz val="10"/>
        <color theme="1"/>
        <rFont val="Times New Roman"/>
        <family val="1"/>
        <charset val="204"/>
      </rPr>
      <t xml:space="preserve"> Перекатка пожарных руковов на новое ребро. Определение давления во внутреннем противопожарном водопроводе</t>
    </r>
  </si>
  <si>
    <t>с 01.04.2024 г.,
с 01.10.2024 г.
Перекатка пожарных руковов на новое ребро. Определение давления во внутреннем противопожарном водопроводе - 29,1 тыс. руб. (2,4 квартал)</t>
  </si>
  <si>
    <t>с 01.01.2024 г.,
с 01.07.2024 г.
В рамках договора № 249/2023 от 09.12.2023 с ИП Герасимовым С.Н. проводится перекатка пожарных рукавов и определение давления.
Период выполнения работ - 2 раза в год (июнь и декабрь).</t>
  </si>
  <si>
    <r>
      <rPr>
        <i/>
        <sz val="10"/>
        <color theme="1"/>
        <rFont val="Times New Roman"/>
        <family val="1"/>
        <charset val="204"/>
      </rPr>
      <t>Контрольное событие № 25:</t>
    </r>
    <r>
      <rPr>
        <sz val="10"/>
        <color theme="1"/>
        <rFont val="Times New Roman"/>
        <family val="1"/>
        <charset val="204"/>
      </rPr>
      <t xml:space="preserve"> Разработка проекта и сметной документации на установку автоматической пожарной сигнализации (АПС), системы оповещения и управления эвакуацией людей при пожаре (СОУЭ)</t>
    </r>
  </si>
  <si>
    <t>с 01.10.2024 г. 
Разработка проекта и сметной документации на установку автоматической пожарной сигнализации (АПС), системы оповещения и управления эвакуацией людей при пожаре (СОУЭ) - 265,0 тыс.руб. (4 квартал)</t>
  </si>
  <si>
    <t>с 01.10.2024 г.
Договор на разработку ПСД находится на стадии согласования.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</si>
  <si>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26: </t>
    </r>
    <r>
      <rPr>
        <sz val="10"/>
        <color theme="1"/>
        <rFont val="Times New Roman"/>
        <family val="1"/>
        <charset val="204"/>
      </rPr>
      <t>Техническое обслуживание пожарной сигнализации в здании администрации.</t>
    </r>
  </si>
  <si>
    <r>
      <t xml:space="preserve">с 01.01.2024 г.
Техническое обслуживание и ремонт пожарной сигнализации в здании администрации </t>
    </r>
    <r>
      <rPr>
        <sz val="10"/>
        <rFont val="Times New Roman"/>
        <family val="1"/>
        <charset val="204"/>
      </rPr>
      <t xml:space="preserve">- 78,0 </t>
    </r>
    <r>
      <rPr>
        <sz val="10"/>
        <color theme="1"/>
        <rFont val="Times New Roman"/>
        <family val="1"/>
        <charset val="204"/>
      </rPr>
      <t>тыс. руб.(1,2,3,4 квартал)
Проверка пожарной сигнализации и оплата работ производится ежеквартально.</t>
    </r>
  </si>
  <si>
    <t xml:space="preserve">с 01.01.2024 г.
В рамках договора от 25.01.2024 № 5 проводится тех. обслуживание пожарной сигнализации в здании администрации.
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</si>
  <si>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27: </t>
    </r>
    <r>
      <rPr>
        <sz val="10"/>
        <color theme="1"/>
        <rFont val="Times New Roman"/>
        <family val="1"/>
        <charset val="204"/>
      </rPr>
      <t>Обустройство (восстановление) пожарных водоёмов</t>
    </r>
  </si>
  <si>
    <t>с 01.10.2024 г.
Обустройство (восстановление) 3-х пожарных водоёмов - 13 350,0 тыс. руб.
(4 квартал)</t>
  </si>
  <si>
    <t>с 01.10.2024 г.
Планируется восстановить 3 пожарных водоёма в 4 квартале.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</si>
  <si>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28: </t>
    </r>
    <r>
      <rPr>
        <sz val="10"/>
        <color theme="1"/>
        <rFont val="Times New Roman"/>
        <family val="1"/>
        <charset val="204"/>
      </rPr>
      <t>Обогрев пожарного водоёма</t>
    </r>
  </si>
  <si>
    <t>с 01.01.2024 г.
 Обогрев пожарного водоёма - 51,1 тыс.руб. (1,4 квартал)</t>
  </si>
  <si>
    <t>с 01.01.2024 г.
Заключен договор № 498/23 на теплоснабжение пожарных водоемов</t>
  </si>
  <si>
    <r>
      <rPr>
        <i/>
        <sz val="10"/>
        <rFont val="Times New Roman"/>
        <family val="1"/>
        <charset val="204"/>
      </rPr>
      <t xml:space="preserve">Контрольное событие № 29: </t>
    </r>
    <r>
      <rPr>
        <sz val="10"/>
        <rFont val="Times New Roman"/>
        <family val="1"/>
        <charset val="204"/>
      </rPr>
      <t>Обустройство минерализованной полосы</t>
    </r>
  </si>
  <si>
    <t>с 01.04.2024 г.
Обустройство минерализованной полосы - 87,5 тыс.руб. (2,3 квартал)</t>
  </si>
  <si>
    <t>с 01.04.2024 г.
Заключен муниципальный контракт от 12.04.2024 № 9 на выполнение работ по обустройству противопожарной полосы в с. Колва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</si>
  <si>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30: </t>
    </r>
    <r>
      <rPr>
        <sz val="10"/>
        <color theme="1"/>
        <rFont val="Times New Roman"/>
        <family val="1"/>
        <charset val="204"/>
      </rPr>
      <t>Работы по обслуживанию ИНПВ</t>
    </r>
  </si>
  <si>
    <t>с 01.01.2024 г.
Работы по обслуживанию ИНПВ - 184,0 тыс.руб.
(1,4 квартал)</t>
  </si>
  <si>
    <t>с 01.01.2024
Заключен договор от 09.01.2024 № 1 с ИП Шахтаров А.Н. на расчистку дорог к пожарным водоемам, муниципальный контракт от 12.04.2024 № 11 на выполнение работ по обслуживанию  ИНПВ в с. Колва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</si>
  <si>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31: </t>
    </r>
    <r>
      <rPr>
        <sz val="10"/>
        <color theme="1"/>
        <rFont val="Times New Roman"/>
        <family val="1"/>
        <charset val="204"/>
      </rPr>
      <t>Техническое обслуживание пожарной сигнализации в здании администрации</t>
    </r>
  </si>
  <si>
    <t>с 01.01.2024 г.
Техническое обслуживание пожарной сигнализации в здании администрации - 21,6 тыс. руб.(1,2,3,4 квартал)
Проверка пожарной сигнализации и оплата работ производится ежеквартально.</t>
  </si>
  <si>
    <t>с 01.01.2024 г.
В рамках договора от 09.01.2024 № 08-ЭТА/ТО-апс проводится тех. обслуживание пожарной сигнализации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</si>
  <si>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32: </t>
    </r>
    <r>
      <rPr>
        <sz val="10"/>
        <color theme="1"/>
        <rFont val="Times New Roman"/>
        <family val="1"/>
        <charset val="204"/>
      </rPr>
      <t>Проведение замеров сопротивления</t>
    </r>
  </si>
  <si>
    <t>с 01.04.2024
Проведение замеров сопротивления изоляции элекросетей  - 55,5 тыс. руб. 
(2 квартал).</t>
  </si>
  <si>
    <t xml:space="preserve">с 01.04.2024 г.
В рамках договора  № 127 от 20.02.2024 проведены замеры сопротивления изоляции электросетей 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</si>
  <si>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33: </t>
    </r>
    <r>
      <rPr>
        <sz val="10"/>
        <color theme="1"/>
        <rFont val="Times New Roman"/>
        <family val="1"/>
        <charset val="204"/>
      </rPr>
      <t>Обустройство (восстановление) пожарного водоёма</t>
    </r>
  </si>
  <si>
    <t>с 01.10.2024 г.
Обустройство (восстановление) пожарного водоёма - 11 900,0 тыс.руб. 
(4 квартал)</t>
  </si>
  <si>
    <t>с 01.10.2024 г.
Планируется восстановить 5 пожарных водоёма в 4 квартале.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</si>
  <si>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34: </t>
    </r>
    <r>
      <rPr>
        <sz val="10"/>
        <color theme="1"/>
        <rFont val="Times New Roman"/>
        <family val="1"/>
        <charset val="204"/>
      </rPr>
      <t>Обустройство минерализованной полосы</t>
    </r>
  </si>
  <si>
    <t>с 01.07.2024 г.
Обустройство минерализованной полосы - 300,0 тыс.руб. 
(3 квартал)</t>
  </si>
  <si>
    <t>с 01.07.2024
Заключен договор 7/24 по устройству, очистке и обновлению защитных 
(минерализованных) полос в д. Новикбож на сумму 280,0 тыс.руб.</t>
  </si>
  <si>
    <r>
      <t xml:space="preserve">Контрольное событие № 35: 
</t>
    </r>
    <r>
      <rPr>
        <sz val="10"/>
        <color theme="1"/>
        <rFont val="Times New Roman"/>
        <family val="1"/>
        <charset val="204"/>
      </rPr>
      <t>Работы по обслуживанию ИНПВ</t>
    </r>
  </si>
  <si>
    <t>с 01.01.2024
Работы по обслуживанию ИНПВ - 350,0 тыс.руб.
(1,2,4 квартал). Расчистка дорог к пож водоёмам в зимнее время</t>
  </si>
  <si>
    <t>01.01.2024
Заключен договор от 01.01.2024 № 01/2024 на выполнение работ по расчистке от снега подъездов к источникам наружного противопожарного водоснабжения в зимний период на территории с. Усть-Уса и д. Новикбож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</si>
  <si>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36: </t>
    </r>
    <r>
      <rPr>
        <sz val="10"/>
        <color theme="1"/>
        <rFont val="Times New Roman"/>
        <family val="1"/>
        <charset val="204"/>
      </rPr>
      <t>Техническое обслуживание пожарной сигнализации в здании администрации.</t>
    </r>
  </si>
  <si>
    <t>01.01.2024 г.
Техническое обслуживание пожарной сигнализации - 40,8 тыс. руб. (1,2,3,4 квартал)
Проверка пожарной сигнализации и оплата работ производится ежеквартально.</t>
  </si>
  <si>
    <t>с 01.01.2024 г.
В рамках договора от 09.01.2024 № 86 с ИП Крымова В.М. проводится тех. обслуживание пожарной сигнализации
 в с. Усть-Лыжа</t>
  </si>
  <si>
    <r>
      <t xml:space="preserve">Контрольное событие № 37: 
</t>
    </r>
    <r>
      <rPr>
        <sz val="10"/>
        <rFont val="Times New Roman"/>
        <family val="1"/>
        <charset val="204"/>
      </rPr>
      <t>Приобретение средств индивидуальной защиты органов дыхания и пожарных рукавов</t>
    </r>
  </si>
  <si>
    <t>01.07.2024 г.
Приобретение пожарных рукавов для мотопомп - 36,5 тыс.руб.                      
 (3,4 квартал)</t>
  </si>
  <si>
    <t>с 01.07.2024 г.
Приобретены пожарные рукава для мотопомп</t>
  </si>
  <si>
    <r>
      <t xml:space="preserve">Контрольное событие № 38: 
</t>
    </r>
    <r>
      <rPr>
        <sz val="10"/>
        <rFont val="Times New Roman"/>
        <family val="1"/>
        <charset val="204"/>
      </rPr>
      <t>Обустройство (восстановление) пожарных водоёмов</t>
    </r>
  </si>
  <si>
    <t>с 01.07.2024 г.
Обустройство (восстановление) 2-х пожарных водоёмов - 3200,0 тыс. руб.
(3 квартал)</t>
  </si>
  <si>
    <t>с 01.07.2024 г.
Восстановлены 2 пожарных водоёма в с. Усть-Лыжа и д. Акись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</si>
  <si>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39: </t>
    </r>
    <r>
      <rPr>
        <sz val="10"/>
        <color theme="1"/>
        <rFont val="Times New Roman"/>
        <family val="1"/>
        <charset val="204"/>
      </rPr>
      <t>Техническое обслуживание пожарной сигнализации в здании администрации.</t>
    </r>
  </si>
  <si>
    <t xml:space="preserve">
01.01.2024 г.
Техническое обслуживание пожарной сигнализации - 32,0 тыс. руб. (1,2,3,4 квартал)
Проверка пожарной сигнализации и оплата работ производится ежеквартально.</t>
  </si>
  <si>
    <t>01.01.2024 г.
 В рамках договора от 01.01.2024 № 114  с ИП Крымова В.М. проводится тех. обслуживание пожарной сигнализации 
в с. Мутный Материк</t>
  </si>
  <si>
    <r>
      <t xml:space="preserve">Контрольное событие № 40: 
</t>
    </r>
    <r>
      <rPr>
        <sz val="10"/>
        <color theme="1"/>
        <rFont val="Times New Roman"/>
        <family val="1"/>
        <charset val="204"/>
      </rPr>
      <t>Работы по обслуживанию ИНПВ</t>
    </r>
  </si>
  <si>
    <t>01.10.2024 г.
Работы по обслуживанию ИНПВ - 184,0 тыс.руб.
(1,4 квартал). Расчистка дорог к пож водоёмам в зимнее время</t>
  </si>
  <si>
    <t xml:space="preserve">01.10.2024 г.
В рамках договора осуществляется расчистка дорог к пож водоёмам в зимнее время </t>
  </si>
  <si>
    <r>
      <t xml:space="preserve">Контрольное событие № 41: </t>
    </r>
    <r>
      <rPr>
        <sz val="10"/>
        <color theme="1"/>
        <rFont val="Times New Roman"/>
        <family val="1"/>
        <charset val="204"/>
      </rPr>
      <t>Приобретение материальных запасов</t>
    </r>
  </si>
  <si>
    <t>01.07.2024 г.
Приобретение пожарного инвентаря для членов ДПО - 35,4 тыс.руб.(3,4 квартал)
(ГСМ, бензопила)</t>
  </si>
  <si>
    <t>01.01.2024 г.
Приобрели ГСМ  для членов ДПО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</si>
  <si>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42: </t>
    </r>
    <r>
      <rPr>
        <sz val="10"/>
        <color theme="1"/>
        <rFont val="Times New Roman"/>
        <family val="1"/>
        <charset val="204"/>
      </rPr>
      <t>Обустройство (восстановление) пожарного водоёма</t>
    </r>
  </si>
  <si>
    <t>с 01.10.2024
Обустройство (восстановление) 3-х пожарных водоёмов - 6300,0 тыс.руб. 
(4 квартал)</t>
  </si>
  <si>
    <t>с 01.10.2024
Планируется восстановить 3 пожарных водоёма в 4 квартале.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</si>
  <si>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43: </t>
    </r>
    <r>
      <rPr>
        <sz val="10"/>
        <color theme="1"/>
        <rFont val="Times New Roman"/>
        <family val="1"/>
        <charset val="204"/>
      </rPr>
      <t>Техническое обслуживание пожарной сигнализации в здании администрации.</t>
    </r>
  </si>
  <si>
    <t>01.01.2024 г.
Техническое обслуживание пожарной сигнализации - 36,0 тыс. руб. (1,2,3,4 квартал) Проверка пожарной сигнализации и оплата работ производится ежеквартально.</t>
  </si>
  <si>
    <t>01.01.2024 г.
В рамках договора от 13.07.2023 № 54 ИП Крымова В.С проводится тех. обслуживание пожарной сигнализации 
в с. Щельябож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</si>
  <si>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17: </t>
    </r>
    <r>
      <rPr>
        <sz val="10"/>
        <color theme="1"/>
        <rFont val="Times New Roman"/>
        <family val="1"/>
        <charset val="204"/>
      </rPr>
      <t>Обустройство минерализованной полосы.</t>
    </r>
  </si>
  <si>
    <t>Ершова К.В., и.о. руководителя территориального органа
Администрация 
с. Колва</t>
  </si>
  <si>
    <t>с 01.10.2024 г.
Договор на обустройство минерализованной полосы заключен в апреле 2024 на территории с. Колва - 65,0 тыс.руб. (4 квартал).</t>
  </si>
  <si>
    <t>с 01.10.2024 г.
Проведены работы по обустройству минерализованной полосы в апреле 2024 г.
(2 квартал)</t>
  </si>
  <si>
    <t>Рочева Н.А., руководитель территориального органа
Администрация
с. Щельябож</t>
  </si>
  <si>
    <t>с 01.10.2024 г.
Обустройство минерализованной полосы на территории с. Щельябож - 118,3 тыс.руб.
(4 квартал).</t>
  </si>
  <si>
    <t>с 01.10.2024 г.
Проведены работы по расчистке и вспашке минерализованной полосы по границам населённого пункта. 
(2 квартал)</t>
  </si>
  <si>
    <t>Полетова Т.Н.,
руководитель территориального органа
Администрация 
с. Усть-Уса</t>
  </si>
  <si>
    <t>с 01.04.2024 г.
Обустройство минерализованной полосы на территории с. Усть-Уса
(2 квартал).</t>
  </si>
  <si>
    <t>с 01.04.2024 г.
Работы по обустройству минерализованной полосы на территории с. Усть-Уса были проведены в рамках соглашения о социальном партнерстве с ООО "Лукойл-Коми"</t>
  </si>
  <si>
    <r>
      <rPr>
        <i/>
        <sz val="10"/>
        <color theme="1"/>
        <rFont val="Times New Roman"/>
        <family val="1"/>
        <charset val="204"/>
      </rPr>
      <t>Контрольное событие № 19:</t>
    </r>
    <r>
      <rPr>
        <sz val="10"/>
        <color theme="1"/>
        <rFont val="Times New Roman"/>
        <family val="1"/>
        <charset val="204"/>
      </rPr>
      <t xml:space="preserve"> Обогрев пожарного водоёма </t>
    </r>
  </si>
  <si>
    <t>с 01.04.2024 
Обогрев пожарного водоёма расположенного по адресу: г. Усинск, пгт. Парма ул. Геофизиков 50 - 342,886 тыс.руб. (2,4 квартал).</t>
  </si>
  <si>
    <t>с 01.04.2024
В рамках договора от 30.03.2024 № 496/23 с ООО "УТК" организована работа по обогреву пож. водоёма</t>
  </si>
  <si>
    <t>с 01.04.2024
Обогрев пожарного водоёма расположенного по адресу: г. Усинск, с. Колва - 63,293 тыс.руб.(2,4 квартал).</t>
  </si>
  <si>
    <t>с 01.04.2024
В рамках договора с ООО "УТК" организована работа по обогреву пож. водоёма</t>
  </si>
  <si>
    <r>
      <t xml:space="preserve">Контрольное событие № 20: 
</t>
    </r>
    <r>
      <rPr>
        <sz val="10"/>
        <color theme="1"/>
        <rFont val="Times New Roman"/>
        <family val="1"/>
        <charset val="204"/>
      </rPr>
      <t>Обустройство минерализованной полосы</t>
    </r>
  </si>
  <si>
    <t xml:space="preserve">01.10.2024 г.
Обустройство минерализованной полосы - 87,5 тыс. руб. (4 квартал) </t>
  </si>
  <si>
    <t>01.10.2024 г.
Обустройство минерализованной полосы запланировано в 4 квартале.</t>
  </si>
  <si>
    <r>
      <t xml:space="preserve">Контрольное событие № 44: 
</t>
    </r>
    <r>
      <rPr>
        <sz val="10"/>
        <rFont val="Times New Roman"/>
        <family val="1"/>
        <charset val="204"/>
      </rPr>
      <t>Обустройство минерализованной полосы</t>
    </r>
  </si>
  <si>
    <t xml:space="preserve">01.10.2024 г.
Обустройство минерализованной полосы - 116,3 тыс. руб. (3,4 квартал) </t>
  </si>
  <si>
    <t>01.10.2024 г.
С жителями с. Щельябож были заключены договора по вспашке минерализованной полосы и расчистке противопожарной полосы по границам населённого пункта</t>
  </si>
  <si>
    <r>
      <t xml:space="preserve">Контрольное событие № 45: </t>
    </r>
    <r>
      <rPr>
        <sz val="10"/>
        <color theme="1"/>
        <rFont val="Times New Roman"/>
        <family val="1"/>
        <charset val="204"/>
      </rPr>
      <t>Приобретение материальных запасов</t>
    </r>
  </si>
  <si>
    <t>01.04.2024 г.
Приобретение пожарного инвентаря для членов ДПО - 57,7 тыс.руб.(2,3,4 квартал)
1) Бензопилы и комплектующие в д. Захарвань и с. Щельябож - 53,5 тыс.руб.
2) по Авансовому отчёту мат.запасы - 4,2 тыс. руб.</t>
  </si>
  <si>
    <t>01.04.2024 г.
Приобретены бензопилы и комплектующие в д. Захарвань и с. Щельябож, а также по Авансовому отчёту №23 от 26.09.2024 мат.запасы (головка переходная 50*80, кошма 2 шт. -противопожарное полотно)</t>
  </si>
  <si>
    <r>
      <t xml:space="preserve">Контрольное событие № 46: 
</t>
    </r>
    <r>
      <rPr>
        <sz val="10"/>
        <color theme="1"/>
        <rFont val="Times New Roman"/>
        <family val="1"/>
        <charset val="204"/>
      </rPr>
      <t>Проведение замеров сопротивления изоляции элекросетей и контура заземления</t>
    </r>
  </si>
  <si>
    <t>01.04.2024
Проведение замеров сопротивления изоляции элекросетей - 62,0 тыс.руб. 
(2,4 квартал)</t>
  </si>
  <si>
    <t>01.04.2024
Заключён договор на проведение замеров сопротивления изоляции элекросетей оплата прошла в июле 2024 г.</t>
  </si>
  <si>
    <r>
      <t xml:space="preserve">Контрольное событие № 47: </t>
    </r>
    <r>
      <rPr>
        <sz val="10"/>
        <color theme="1"/>
        <rFont val="Times New Roman"/>
        <family val="1"/>
        <charset val="204"/>
      </rPr>
      <t>Обустройство (восстановление) пожарных водоёмов</t>
    </r>
  </si>
  <si>
    <t>с 01.07.2024 г.
Обустройство (восстановление) 6-ти пожарных водоёмов - 12 831,6 тыс. руб.
(3,4 квартал)</t>
  </si>
  <si>
    <t>с 01.07.2024
Восстановлено 3 пожарных водоёма, остальные запланированы на 4 квартал.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</si>
  <si>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48: </t>
    </r>
    <r>
      <rPr>
        <sz val="10"/>
        <color theme="1"/>
        <rFont val="Times New Roman"/>
        <family val="1"/>
        <charset val="204"/>
      </rPr>
      <t>Обогрев пожарного водоёма</t>
    </r>
  </si>
  <si>
    <t>с 01.01.2024 г.
 Обогрев пожарного водоёма - 269,9 тыс.руб. (1,4 квартал)</t>
  </si>
  <si>
    <t>с 01.01.2024 г.
Выполняются работы по обогреву пожарного водоёма, согласно договора на теплоснабжение с ООО "УТК" от 30.03.2023 № 496/23</t>
  </si>
  <si>
    <r>
      <t xml:space="preserve">Контрольное событие № 49: </t>
    </r>
    <r>
      <rPr>
        <sz val="10"/>
        <color theme="1"/>
        <rFont val="Times New Roman"/>
        <family val="1"/>
        <charset val="204"/>
      </rPr>
      <t>Заполнение пожарного водоёма холодной водой</t>
    </r>
  </si>
  <si>
    <t>с 01.01.2024 г.
Работы по заполнению водой пожарного водоёма - 104,0 тыс.руб.                   
 (1,3 квартал)</t>
  </si>
  <si>
    <t>с 01.01.2024 г.
Выполнены работы по заполнению пожарного водоёма водой, согласно договора с ИП Шакирханова от 26.02.2024 № 07/2024</t>
  </si>
  <si>
    <r>
      <t xml:space="preserve">Контрольное событие № 23: 
</t>
    </r>
    <r>
      <rPr>
        <sz val="10"/>
        <color theme="1"/>
        <rFont val="Times New Roman"/>
        <family val="1"/>
        <charset val="204"/>
      </rPr>
      <t>Обогрев пожарного водоёма</t>
    </r>
  </si>
  <si>
    <t>01.01.2024 г.
Обогрев пожарного водоёма  - 51,1 тыс.руб.                      
 (1,4 квартал)</t>
  </si>
  <si>
    <t>01.01.2024 г.
Заключен договор от 09.01.2024 № 289/23 с ООО "УТК" на теплоснабжение пожарных водоемов за 1 квартал произведена оплата на сумму 8,374 тыс. руб.</t>
  </si>
  <si>
    <r>
      <t xml:space="preserve">Контрольное событие № 24: 
</t>
    </r>
    <r>
      <rPr>
        <sz val="10"/>
        <color theme="1"/>
        <rFont val="Times New Roman"/>
        <family val="1"/>
        <charset val="204"/>
      </rPr>
      <t>Обогрев пожарного водоёма</t>
    </r>
  </si>
  <si>
    <t>01.01.2024 г.
Обогрев пожарного водоёма  - 269,9 тыс.руб.                      
 (1,4 квартал)</t>
  </si>
  <si>
    <t xml:space="preserve">01.01.2024 г.
Выполняются работы по обогреву пожарного водоёма, согласно договора на теплоснабжение с ООО "УТК" от 30.03.2023 № 496/23. В 1 квартале оплата произведена на сумму 49,378 тыс.руб.
</t>
  </si>
  <si>
    <r>
      <t xml:space="preserve">Контрольное событие № 25: 
</t>
    </r>
    <r>
      <rPr>
        <sz val="10"/>
        <color theme="1"/>
        <rFont val="Times New Roman"/>
        <family val="1"/>
        <charset val="204"/>
      </rPr>
      <t>Проведение замеров сопротивления изоляции элекросетей</t>
    </r>
  </si>
  <si>
    <t>01.04.2024
Проведение замеров сопротивления изоляции элекросетей - 52,73 тыс.руб. 
(2,4 квартал)</t>
  </si>
  <si>
    <t xml:space="preserve">01.04.2024
Запланировано проведение замеров сопротивления изоляции элекросетей на 2 и 4 квартал. </t>
  </si>
  <si>
    <r>
      <t xml:space="preserve">Контрольное событие № 26: 
</t>
    </r>
    <r>
      <rPr>
        <sz val="10"/>
        <color theme="1"/>
        <rFont val="Times New Roman"/>
        <family val="1"/>
        <charset val="204"/>
      </rPr>
      <t>Проведение замеров сопротивления изоляции элекросетей</t>
    </r>
  </si>
  <si>
    <t>01.04.2024
Проведение замеров сопротивления изоляции элекросетей в жилом здании по ул. Советская 61- 55,52 тыс.руб. 
(2,4 квартал)</t>
  </si>
  <si>
    <t>01.04.2024
Запланировано проведение замеров сопротивления изоляции элекросетей
 на 2 квартал. Заключен договор от 20.02.2024 № 127 на электротехнические измерения в жилом доме с. Усть-Уса, ул. Советская, д. 61 - оплата произведена в 1 квартале на сумму 55,5 тыс.руб.</t>
  </si>
  <si>
    <r>
      <t xml:space="preserve">Контрольное событие № 50: </t>
    </r>
    <r>
      <rPr>
        <sz val="10"/>
        <color theme="1"/>
        <rFont val="Times New Roman"/>
        <family val="1"/>
        <charset val="204"/>
      </rPr>
      <t>Приобретение верёвочно-спасательной лестницы</t>
    </r>
  </si>
  <si>
    <t>с 01.07.2024 г.
Приобретение верёвочно-спасательной лестницы - 10,0 тыс.руб.                   
 (3 квартал)</t>
  </si>
  <si>
    <t>с 01.07.2024 г.
Приобретена верёвочно-спасательной лестница
договор от 17.09.2024 № 70-ЭТА/П с ООО "ЭнергоТелеАвтоматика"</t>
  </si>
  <si>
    <r>
      <t xml:space="preserve">Контрольное событие № 51: </t>
    </r>
    <r>
      <rPr>
        <sz val="10"/>
        <color theme="1"/>
        <rFont val="Times New Roman"/>
        <family val="1"/>
        <charset val="204"/>
      </rPr>
      <t>Заправка огнетушителей</t>
    </r>
  </si>
  <si>
    <t>с 01.07.2024 г.
Заправка огнетушителей - 5,88 тыс.руб.                   
 (3 квартал)</t>
  </si>
  <si>
    <t>с 01.07.2024 г.
Произведена заправка огнетушителей договор от 16.09.2024 № 69-ЭТА/ОУ с ООО "ЭнергоТелеАвтоматика"</t>
  </si>
  <si>
    <r>
      <t xml:space="preserve">Контрольное событие № 52: </t>
    </r>
    <r>
      <rPr>
        <sz val="10"/>
        <color theme="1"/>
        <rFont val="Times New Roman"/>
        <family val="1"/>
        <charset val="204"/>
      </rPr>
      <t>Работы по изготовлению и монтажу ворот</t>
    </r>
  </si>
  <si>
    <t>с 01.07.2024 г.
Работы по изготовлению и монтажу ворот - 288,0 тыс.руб. (3,4 квартал)</t>
  </si>
  <si>
    <t xml:space="preserve">с 01.07.2024 г.
Проводятся работы по изготовлению и монтажу ворот на территории пгт. Парма договор от 16.09.2024 № б/н с ИП Мумуйдар А.В. Срок исполнения до 31.10.2024 </t>
  </si>
  <si>
    <r>
      <t xml:space="preserve">Контрольное событие № 53: </t>
    </r>
    <r>
      <rPr>
        <sz val="10"/>
        <color theme="1"/>
        <rFont val="Times New Roman"/>
        <family val="1"/>
        <charset val="204"/>
      </rPr>
      <t>Организация канала связи для видеонаблюдения</t>
    </r>
  </si>
  <si>
    <t>с 01.10.2024 г.
Организация канала связи для видеонаблюдения - 244,99 тыс.руб. (4 квартал)</t>
  </si>
  <si>
    <t>с 01.10.2024 г.
Организация канала связи для видеонаблюдения запланирована на 4 квартал, договор от 18.09.2024 № 6135 с ООО "Усинск-Информ"</t>
  </si>
  <si>
    <r>
      <t xml:space="preserve">Контрольное событие № 54: </t>
    </r>
    <r>
      <rPr>
        <sz val="10"/>
        <color theme="1"/>
        <rFont val="Times New Roman"/>
        <family val="1"/>
        <charset val="204"/>
      </rPr>
      <t>Техническое обслуживание канала связи</t>
    </r>
  </si>
  <si>
    <t>с 01.10.2024 г.
Техническое обслуживание канала связи - 14,0 тыс.руб. (4 квартал)</t>
  </si>
  <si>
    <t>с 01.10.2024 г.
Техническое обслуживание канала связи запланировано на 4 квартал, договор от 18.09.2024 № 6135-01ОК с ООО "Усинск-Информ"</t>
  </si>
  <si>
    <r>
      <t xml:space="preserve">Контрольное событие № 55: </t>
    </r>
    <r>
      <rPr>
        <sz val="10"/>
        <color theme="1"/>
        <rFont val="Times New Roman"/>
        <family val="1"/>
        <charset val="204"/>
      </rPr>
      <t>Обустройство (восстановление) пожарных водоёмов</t>
    </r>
  </si>
  <si>
    <t>с 01.07.2024 г.
1.  Утепление 4-х пожарных водоёмов - 800,0 тыс. руб.
(3 квартал)
2. Обустройство (восстановление) 6-ти пожарных водоёмов - 23 589,1 тыс.руб.
(4 квартал)</t>
  </si>
  <si>
    <t>с 01.07.2024
1. Проведены работы по утеплению 4-х пожарных водоёмов  - 800,0 тыс. руб. (контракт от 29.07.2024 № 0307300041524000046 с ИП Сергеев В.В.)
2. Работы по обустройству пожарных водоёмов запланированы на 4 квартал.</t>
  </si>
  <si>
    <r>
      <t xml:space="preserve">Контрольное событие № 28: 
</t>
    </r>
    <r>
      <rPr>
        <sz val="10"/>
        <color theme="1"/>
        <rFont val="Times New Roman"/>
        <family val="1"/>
        <charset val="204"/>
      </rPr>
      <t>Работы по обслуживанию ИНПВ</t>
    </r>
  </si>
  <si>
    <t>01.01.2024
Работы по обслуживанию ИНПВ - 650,0 тыс.руб.
(1,4 квартал). Расчистка дорог к пож водлемам в зимнее время - 350,0тыс.руб, работы по устройству и очистке защитных мин полос - 300 тыс.руб.</t>
  </si>
  <si>
    <t>01.01.2024
Заключен договор от 01.01.2024 № 01/2024 на выполнение работ по расчистке от снега подъездов к источникам наружного противопожарного водоснабжения в зимний период на территории с. Усть-Уса и д. Новикбож, оплачено в 1 квартале на сумму 100,0 тыс. руб.</t>
  </si>
  <si>
    <r>
      <t xml:space="preserve">Контрольное событие № 29: 
</t>
    </r>
    <r>
      <rPr>
        <sz val="10"/>
        <color theme="1"/>
        <rFont val="Times New Roman"/>
        <family val="1"/>
        <charset val="204"/>
      </rPr>
      <t>Работы по обслуживанию ИНПВ</t>
    </r>
  </si>
  <si>
    <t>01.01.2024
Работы по обслуживанию ИНПВ - 183,99 тыс.руб.
(1,4 квартал)</t>
  </si>
  <si>
    <t>01.01.2024
Заключен договор от 09.01.2024 № 1 с ИП Шахтаров А.Н. на расчистку дорог к пожарным водоемам. Оплата не производилась.</t>
  </si>
  <si>
    <r>
      <t xml:space="preserve">Контрольное событие № 30: 
</t>
    </r>
    <r>
      <rPr>
        <sz val="10"/>
        <color theme="1"/>
        <rFont val="Times New Roman"/>
        <family val="1"/>
        <charset val="204"/>
      </rPr>
      <t>Приобретение ГСМ</t>
    </r>
  </si>
  <si>
    <t>01.01.2024
Приобретение ГСМ (дополнительный запас) 220 л. - 10,17 тыс.руб. (1,2,3,4 квартал)</t>
  </si>
  <si>
    <t>01.01.2024
Приобретение ГСМ (дополнительный запас) для мотопомп и пож. Машины в 1 квартале не проводилось.</t>
  </si>
  <si>
    <r>
      <t xml:space="preserve">Контрольное событие № 31: 
</t>
    </r>
    <r>
      <rPr>
        <sz val="10"/>
        <color theme="1"/>
        <rFont val="Times New Roman"/>
        <family val="1"/>
        <charset val="204"/>
      </rPr>
      <t>Приобретение ГСМ</t>
    </r>
  </si>
  <si>
    <t>01.01.2024
Приобретение ГСМ (дополнительный запас) для мотопомп и пож. машины  - 25,725 тыс.руб. (1,2,3,4 квартал)</t>
  </si>
  <si>
    <r>
      <t xml:space="preserve">Контрольное событие № 32: </t>
    </r>
    <r>
      <rPr>
        <sz val="10"/>
        <color theme="1"/>
        <rFont val="Times New Roman"/>
        <family val="1"/>
        <charset val="204"/>
      </rPr>
      <t>Приобретение ГСМ</t>
    </r>
  </si>
  <si>
    <t>01.01.2024
Приобретение ГСМ (дополнительный запас) для мотопомп- 3,0 тыс.руб. (1,2,3,4 квартал)</t>
  </si>
  <si>
    <r>
      <t xml:space="preserve">Контрольное событие № 33: </t>
    </r>
    <r>
      <rPr>
        <sz val="10"/>
        <color theme="1"/>
        <rFont val="Times New Roman"/>
        <family val="1"/>
        <charset val="204"/>
      </rPr>
      <t>Приобретение пожарного инвентаря</t>
    </r>
  </si>
  <si>
    <t>01.01.2024
Приобретение пожарного инвентаря для членов ДПО (лопата, черенок, бензопила, багор пожарный) - 25,2 тыс.руб.(1,2,3,4 квартал)</t>
  </si>
  <si>
    <t>01.01.2024
Приобретение пожарного инвентаря для членов ДПО в 1 квартале не проводилось</t>
  </si>
  <si>
    <t>Основное мероприятие 1.3. Организация обучения сотрудников, ответственных за пожарную безопасность, страхования жизни и стимулирования добровольных пожарных ДПФ (в т.ч. участие населения в борьбе с пожарами).</t>
  </si>
  <si>
    <t xml:space="preserve">Территориальные органы Администрации МО "Усинск" </t>
  </si>
  <si>
    <r>
      <t xml:space="preserve">Контрольное событие № 56: </t>
    </r>
    <r>
      <rPr>
        <sz val="10"/>
        <rFont val="Times New Roman"/>
        <family val="1"/>
        <charset val="204"/>
      </rPr>
      <t>Материальное стимулирование членов ДПО.</t>
    </r>
  </si>
  <si>
    <t>с 01.10.2024 г.
1. Материальное стимулирование 7 членов ДПО - 14,0 тыс.руб (4 квартал) (с. Колва).
2. Материальное стимулирование  9 членов ДПО - 18,0 тыс.руб (4 квартал) (с. Усть-Лыжа).
3. Материальное стимулирование 16 членов ДПО - 32,0 тыс.руб (4 квартал) (с. Усть-Уса).
4. Материальное стимулирование  18 членов ДПО - 36,0 тыс.руб (4 квартал) 
(с. Щельябож).
5. Материальное стимулирование  20 членов ДПО - 40,0 тыс.руб (4 квартал) (с. Мутный Материк)</t>
  </si>
  <si>
    <t>с 01.10.2024 г.
Материальное стимулирование ожидается в 4 квартале.</t>
  </si>
  <si>
    <r>
      <t xml:space="preserve">Контрольное событие № 57: </t>
    </r>
    <r>
      <rPr>
        <sz val="10"/>
        <rFont val="Times New Roman"/>
        <family val="1"/>
        <charset val="204"/>
      </rPr>
      <t xml:space="preserve">Обучение ответственных лиц за пожарную безопасность </t>
    </r>
  </si>
  <si>
    <t>с 01.10.2024 г.
Обучение ответственных лиц по пожарной безопасности в кол-ве 18 человек - 32,4 тыс.руб (4 квартал).</t>
  </si>
  <si>
    <t>с 01.10.2024 г.
 Обучение ответственных лиц по пожарной безопасности запланировано на 4 квартал.</t>
  </si>
  <si>
    <r>
      <t>Контрольное событие № 58:</t>
    </r>
    <r>
      <rPr>
        <sz val="10"/>
        <rFont val="Times New Roman"/>
        <family val="1"/>
        <charset val="204"/>
      </rPr>
      <t>Обучение членов ДПФ.</t>
    </r>
  </si>
  <si>
    <t>с 01.01.2024 г.
1. Обучение членов ДПФ 20 чел. - 40,0 тыс.руб (1 квартал) (с. Мутный Материк).
2. Обучение членов ДПФ 3 чел. - 12,0 тыс.руб (1 квартал) (с. Усть-Уса).</t>
  </si>
  <si>
    <t>с 01.01.2024 г.
1. Обучены 20 членов ДПФ с. Мутный материк.
2.  Заключен договор от 26.02.2024 № 2024-30-ОБЖ/ОУ на оказание образовательных услуг, обучены 3 члена ДПФ с. Усть-Уса</t>
  </si>
  <si>
    <t>Основное мероприятие 1.5. Реализация государственной политики в области обеспечения безопасности людей на водных объектах.</t>
  </si>
  <si>
    <r>
      <rPr>
        <i/>
        <sz val="10"/>
        <rFont val="Times New Roman"/>
        <family val="1"/>
        <charset val="204"/>
      </rPr>
      <t>Контрольное событие № 59:</t>
    </r>
    <r>
      <rPr>
        <sz val="10"/>
        <rFont val="Times New Roman"/>
        <family val="1"/>
        <charset val="204"/>
      </rPr>
      <t xml:space="preserve"> Проведение профильных мероприятий по совершенствованию основ обеспечения комплексной безопасности населения.</t>
    </r>
  </si>
  <si>
    <t>с 01.04.2024 г.
Реализация государственной политики в области обеспечения безопасности людей на водных объектах во 2,3 кварталах.</t>
  </si>
  <si>
    <t xml:space="preserve">с 01.04.2023 г.
Проведены профильные мероприятий по совершенствованию основ обеспечения комплексной безопасности населения: разработаны НПА, проведены учения по ГО и РСЧС </t>
  </si>
  <si>
    <t>Основное мероприятие 1.6. Пропаганда и обучение население мерам безопасности на водных объектах.</t>
  </si>
  <si>
    <r>
      <rPr>
        <i/>
        <sz val="10"/>
        <rFont val="Times New Roman"/>
        <family val="1"/>
        <charset val="204"/>
      </rPr>
      <t>Контрольное событие № 60:</t>
    </r>
    <r>
      <rPr>
        <sz val="10"/>
        <rFont val="Times New Roman"/>
        <family val="1"/>
        <charset val="204"/>
      </rPr>
      <t xml:space="preserve"> 
Обеспечение информированности населения мерам безопасности на водных объектах.</t>
    </r>
  </si>
  <si>
    <t>с 01.04.2024 г.
Распространение информационных материалов о безопасности людей на водных объектах планируется в 2,3 квартале.</t>
  </si>
  <si>
    <t xml:space="preserve">с 01.04.2023 г.
Проведены профилактические работы с населением, по средствам СМИ и с направлением памяток в ТО </t>
  </si>
  <si>
    <t>Основное мероприятие 1.7. Подготовка мест массового отдыха населения на водных объектах с целью обеспечения их безопасности, охраны жизни и здоровья.</t>
  </si>
  <si>
    <t>Полетова Т.Н., руководителя территориального органа
Администрация 
с. Усть-Уса</t>
  </si>
  <si>
    <r>
      <rPr>
        <i/>
        <sz val="10"/>
        <rFont val="Times New Roman"/>
        <family val="1"/>
        <charset val="204"/>
      </rPr>
      <t>Контрольное событие № 61:</t>
    </r>
    <r>
      <rPr>
        <sz val="10"/>
        <rFont val="Times New Roman"/>
        <family val="1"/>
        <charset val="204"/>
      </rPr>
      <t xml:space="preserve"> Приобретение аншлагов для размещения на водных объектах </t>
    </r>
  </si>
  <si>
    <t xml:space="preserve">с 01.04.2024 г.
Приобретение аншлагов для размещения на водных объектах - 6,7 тыс.руб.
(2,3 квартал). </t>
  </si>
  <si>
    <t>с 01.04.2024 г.
Заключён договор от 26.04.2024 № 15/24 на приобретение аншлагов для размещения на водных объектах.</t>
  </si>
  <si>
    <t xml:space="preserve">Основное мероприятие 1.8. Организация контроля за соблюдением на водных объектах мер безопасности и правил поведения при проведении мероприятий с массовым пребыванием людей. </t>
  </si>
  <si>
    <t>Рочева Н.А., руководитель территориального органа
Администрация 
с. Щельябож</t>
  </si>
  <si>
    <r>
      <rPr>
        <i/>
        <sz val="10"/>
        <rFont val="Times New Roman"/>
        <family val="1"/>
        <charset val="204"/>
      </rPr>
      <t>Контрольное событие № 62:</t>
    </r>
    <r>
      <rPr>
        <sz val="10"/>
        <rFont val="Times New Roman"/>
        <family val="1"/>
        <charset val="204"/>
      </rPr>
      <t xml:space="preserve"> 
Организация работы 2-х водомерных постов.</t>
    </r>
  </si>
  <si>
    <t>с 01.04.2024 г.
Организация работы 2-х водомерных постов (2 квартал)
91,5 тыс.руб</t>
  </si>
  <si>
    <t xml:space="preserve">с 01.04.2024 г.
Заключен договор на организацию 2-х водомерных постов, оплата проведена в июле 2024 г.
</t>
  </si>
  <si>
    <t>Основное мероприятие 1.9. Проведение мониторинга и прогнозирования чрезвычайных ситуаций на водных объектах, патрулирование водных объектов на катере.</t>
  </si>
  <si>
    <r>
      <rPr>
        <i/>
        <sz val="10"/>
        <rFont val="Times New Roman"/>
        <family val="1"/>
        <charset val="204"/>
      </rPr>
      <t xml:space="preserve">Контрольное событие № 63: </t>
    </r>
    <r>
      <rPr>
        <sz val="10"/>
        <rFont val="Times New Roman"/>
        <family val="1"/>
        <charset val="204"/>
      </rPr>
      <t>Обеспечение безопасности на водных объектах.</t>
    </r>
  </si>
  <si>
    <t>с 01.04.2024 г.
Обеспечение безопасности на водных объектах (2 квартал).</t>
  </si>
  <si>
    <t>с 01.04.2023 г.
Организованно патрулирование по территории МО "Усинск" РК с выдачей памяток, а также информирование населения через СМИ</t>
  </si>
  <si>
    <t>Итого по Подпрограмме 1:</t>
  </si>
  <si>
    <t>Подпрограмма 2 «Гражданская оборона и защита населения от чрезвычайных ситуаций»</t>
  </si>
  <si>
    <t>Основное мероприятие 2.1. Организация и обеспечение эффективной работы органов управления, сил и средств Гражданской обороны.</t>
  </si>
  <si>
    <r>
      <rPr>
        <i/>
        <sz val="10"/>
        <rFont val="Times New Roman"/>
        <family val="1"/>
        <charset val="204"/>
      </rPr>
      <t xml:space="preserve">Контрольное событие № 64: </t>
    </r>
    <r>
      <rPr>
        <sz val="10"/>
        <rFont val="Times New Roman"/>
        <family val="1"/>
        <charset val="204"/>
      </rPr>
      <t>Проведение подготовки и обучения населения способам защиты и действиям в чрезвычайных ситуациях, а также способам защиты от опасностей, возникающих при ведении военных действий или вследствии этих действий.</t>
    </r>
  </si>
  <si>
    <t>01.01.2024 г.
Повышение уровня информированности населения при ГО и ЧС (1,2,3,4 квартал).</t>
  </si>
  <si>
    <t>01.01.2024 г.
Организованы  выездные мероприятия в сельские населённые пункты с целью распространения памяток, а также проведено курсовое обучение сотрудников АМО "Усинск" РК</t>
  </si>
  <si>
    <t>Основное мероприятие 2.3. Оснащение техническими системами управления и оповещения населения при ЧС в условиях мирного и военного времени.</t>
  </si>
  <si>
    <t>Белопольский А.В.
Начальник Управления ГО и ЧС
Территориальные органы Администрации МО  "Усинск"</t>
  </si>
  <si>
    <r>
      <rPr>
        <i/>
        <sz val="10"/>
        <rFont val="Times New Roman"/>
        <family val="1"/>
        <charset val="204"/>
      </rPr>
      <t xml:space="preserve">Контрольное событие № 65: </t>
    </r>
    <r>
      <rPr>
        <sz val="10"/>
        <rFont val="Times New Roman"/>
        <family val="1"/>
        <charset val="204"/>
      </rPr>
      <t>Техническое обслуживание системы оповещения П-166М.</t>
    </r>
  </si>
  <si>
    <t>01.01.2024 г.
Техническое обслуживание системы оповещения П-166М 
(ул. Ленина 13, ул. Нефтяников 38), 
(ул. Ленина 21, Мира 10) - 220,0 тыс.руб  (1,2,3,4 квартал).</t>
  </si>
  <si>
    <t>01.01.2024 г.
В рамках договора от 23.11.2023 № 2110065559 с ПАО "Ростелеком" проводится тех. обслуживание системы оповещения.</t>
  </si>
  <si>
    <r>
      <rPr>
        <i/>
        <sz val="10"/>
        <rFont val="Times New Roman"/>
        <family val="1"/>
        <charset val="204"/>
      </rPr>
      <t>Контрольное событие № 66:</t>
    </r>
    <r>
      <rPr>
        <sz val="10"/>
        <rFont val="Times New Roman"/>
        <family val="1"/>
        <charset val="204"/>
      </rPr>
      <t xml:space="preserve"> Техническое обслуживание системы оповещения население в д. Сынянырд и с. Колва.</t>
    </r>
  </si>
  <si>
    <t xml:space="preserve"> 01.01.2024 г.
Техническое обслуживание системы оповещения население в д. Сынянырд и с. Колва - 120,0 тыс. руб. (1,2,3,4 квартал).</t>
  </si>
  <si>
    <t>01.01.2024 г.
В рамках договора с ИП Рогозин П.Н. проводится тех. обслуживание системы оповещения  в д. Сынянырд и с. Колва</t>
  </si>
  <si>
    <t>Основное мероприятие 2.6. Обеспечение деятельности единой дежурно-диспетчерской службы</t>
  </si>
  <si>
    <r>
      <rPr>
        <i/>
        <sz val="10"/>
        <rFont val="Times New Roman"/>
        <family val="1"/>
        <charset val="204"/>
      </rPr>
      <t>Контрольное событие № 67:</t>
    </r>
    <r>
      <rPr>
        <sz val="10"/>
        <rFont val="Times New Roman"/>
        <family val="1"/>
        <charset val="204"/>
      </rPr>
      <t xml:space="preserve"> Приобретение "Рупор-клиент" системы оповещения руководящего состава</t>
    </r>
  </si>
  <si>
    <t xml:space="preserve"> 01.07.2024 г.
Приобретение "Рупор-клиент" системы оповещения руководящего состава - 278,64 тыс. руб. (3 квартал).</t>
  </si>
  <si>
    <t>01.07.2024 г.
Приобретена система оповещения руководящего состава, оплата проведена в сентябре 2024 г.</t>
  </si>
  <si>
    <r>
      <rPr>
        <i/>
        <sz val="10"/>
        <rFont val="Times New Roman"/>
        <family val="1"/>
        <charset val="204"/>
      </rPr>
      <t>Контрольное событие № 68:</t>
    </r>
    <r>
      <rPr>
        <sz val="10"/>
        <rFont val="Times New Roman"/>
        <family val="1"/>
        <charset val="204"/>
      </rPr>
      <t xml:space="preserve"> Установка КВ радиостанции</t>
    </r>
  </si>
  <si>
    <t xml:space="preserve"> 01.07.2024 г.
Установка КВ радиостанции - 247,0 тыс. руб. (3 квартал).</t>
  </si>
  <si>
    <t>01.07.2024 г.
Установлена КВ радиостанция, оплата проведена в сентябре 2024 г.</t>
  </si>
  <si>
    <t>Итого по Подпрограмме 2:</t>
  </si>
  <si>
    <t>Подпрограмма 3 «Профилактика терроризма и экстремизма»</t>
  </si>
  <si>
    <t>Основное мероприятие 3.1. Реализация мероприятий Комплексного плана противодействие идеологии терроризма на территории  МО "Усинск"  и прочих мероприятий антитеррористической направленности.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</si>
  <si>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69: </t>
    </r>
    <r>
      <rPr>
        <sz val="10"/>
        <color theme="1"/>
        <rFont val="Times New Roman"/>
        <family val="1"/>
        <charset val="204"/>
      </rPr>
      <t>Организация и проведение предупредительно-профилактических мер по недопущению вовлечения населения, прежде всего молодёжи, в экстремистскую деятельность.</t>
    </r>
  </si>
  <si>
    <t>01.01.2024 г.
Выполнение мероприятий ежегодного Комплексного плана противодействия идеологии терроризма на территории МО «Усинск» и прочих мероприятий антитеррористической направленности (1,2,3,4 квартал).</t>
  </si>
  <si>
    <r>
      <t xml:space="preserve">01.01.2024 г.
Организована работа по недопущению вовлечения в экстремистскую деятельность посредством проведения работ с населением через СМИ, а также проведение 
</t>
    </r>
    <r>
      <rPr>
        <sz val="10"/>
        <rFont val="Times New Roman"/>
        <family val="1"/>
        <charset val="204"/>
      </rPr>
      <t>антитеррористических мероприятий в образовательных учреждениях</t>
    </r>
  </si>
  <si>
    <t>Основное мероприятие 3.2. Разработка информационных материалов, памяток по вопросам противодействия терроризму и экстремизму.</t>
  </si>
  <si>
    <r>
      <rPr>
        <i/>
        <sz val="10"/>
        <color theme="1"/>
        <rFont val="Times New Roman"/>
        <family val="1"/>
        <charset val="204"/>
      </rPr>
      <t xml:space="preserve">Контрольное событие № 70: </t>
    </r>
    <r>
      <rPr>
        <sz val="10"/>
        <color theme="1"/>
        <rFont val="Times New Roman"/>
        <family val="1"/>
        <charset val="204"/>
      </rPr>
      <t>Информирование населения по вопросам противодействия терроризму и экстремизму.</t>
    </r>
  </si>
  <si>
    <t>01.01.2024 г.
Распространение информационных материалов по вопросам противодействия терроризму и экстремизму
(1,2,3,4 квартал).</t>
  </si>
  <si>
    <t>01.01.2024 г.
Организована работа по проведению профилактических мероприятий с населением о противодействии терроризму, по средствам СМИ и направлением памяток в ТО</t>
  </si>
  <si>
    <t>Основное мероприятие 3.3. Формирование у подрастающего поколения уважительного отношения ко всем национальностям, этносам и религиям</t>
  </si>
  <si>
    <r>
      <rPr>
        <i/>
        <sz val="10"/>
        <color theme="1"/>
        <rFont val="Times New Roman"/>
        <family val="1"/>
        <charset val="204"/>
      </rPr>
      <t>Контрольное событие № 71:</t>
    </r>
    <r>
      <rPr>
        <sz val="10"/>
        <color theme="1"/>
        <rFont val="Times New Roman"/>
        <family val="1"/>
        <charset val="204"/>
      </rPr>
      <t xml:space="preserve">  Проведение мероприятий, направленных на формирование уважительного отношения ко всем национальностям, этносам и религиям</t>
    </r>
  </si>
  <si>
    <t>01.01.2024 г.
Организация работы по информационному просвещению несовершеннолетних, а так же проведение мероприятий, направленных на формирование уважительного отношения ко всем национальностям, этносам и религиям
(1,2,3,4 квартал).</t>
  </si>
  <si>
    <t>01.01.2024 г.
Организована работа по проведению профилактических мероприятий направленных на формирование уважительного отношения ко всем национальностям, этносам и религиям</t>
  </si>
  <si>
    <t>Основное мероприятие 3.4. Приобретение и установка инженерно-технических средств охраны объектов муниципальных учреждений (организаций)</t>
  </si>
  <si>
    <r>
      <rPr>
        <i/>
        <sz val="10"/>
        <color theme="1"/>
        <rFont val="Times New Roman"/>
        <family val="1"/>
        <charset val="204"/>
      </rPr>
      <t>Контрольное событие № 72:</t>
    </r>
    <r>
      <rPr>
        <sz val="10"/>
        <color theme="1"/>
        <rFont val="Times New Roman"/>
        <family val="1"/>
        <charset val="204"/>
      </rPr>
      <t xml:space="preserve"> Приобретение оборудования и установка видеонаблюдения в здании АМО "Усинск" РК</t>
    </r>
  </si>
  <si>
    <t>01.07.2024 г.
Приобретение оборудования и установка видеонаблюдения в здании АМО "Усинск" РК
(3,4 квартал).</t>
  </si>
  <si>
    <t xml:space="preserve">01.07.2024 г.
Подготовлена документация на поставку и установку системы видеонаблюдения в администрации </t>
  </si>
  <si>
    <t>Итого по Подпрограмме 3:</t>
  </si>
  <si>
    <t xml:space="preserve">Вывод об эффективности реализации муниципальной программы за отчётный квартал: ВМ-7; М-15; ВК-31; К-72; ОС-17748,9; С-86289,9.
</t>
  </si>
  <si>
    <t>Э=((7/15)+(31/72)+(17748,9/86829,9))/3*100</t>
  </si>
  <si>
    <t>36,67 % - не эффективна по причине окончания сроков реализации части основных мероприятий и контрольных событий в IV квартале 2024 г.</t>
  </si>
  <si>
    <t>Начальник Управления ГО и ЧС</t>
  </si>
  <si>
    <t>А.В. Белопольский</t>
  </si>
  <si>
    <t>"____"___________ 2024 г.</t>
  </si>
  <si>
    <t xml:space="preserve">                              </t>
  </si>
  <si>
    <t>Исп. Уланова Ю.С.</t>
  </si>
  <si>
    <t>82144 (27571)*104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</si>
</sst>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.0"/>
    <numFmt numFmtId="165" formatCode="#,##0.0"/>
    <numFmt numFmtId="166" formatCode="_-* #,##0.0\ _₽_-;\-* #,##0.0\ _₽_-;_-* &quot;-&quot;??\ _₽_-;_-@_-"/>
    <numFmt numFmtId="167" formatCode="_-* #,##0.0\ _₽_-;\-* #,##0.0\ _₽_-;_-* &quot;-&quot;?\ _₽_-;_-@_-"/>
    <numFmt numFmtId="168" formatCode="#,##0.0_ ;\-#,##0.0\ "/>
    <numFmt numFmtId="169" formatCode="0.000"/>
    <numFmt numFmtId="170" formatCode="0.0%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46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46"/>
      <name val="Times New Roman"/>
      <family val="1"/>
      <charset val="204"/>
    </font>
    <font>
      <sz val="46"/>
      <name val="Times New Roman"/>
      <family val="1"/>
      <charset val="204"/>
    </font>
    <font>
      <i/>
      <sz val="46"/>
      <name val="Times New Roman"/>
      <family val="1"/>
      <charset val="204"/>
    </font>
    <font>
      <i/>
      <sz val="46"/>
      <color theme="1"/>
      <name val="Times New Roman"/>
      <family val="1"/>
      <charset val="204"/>
    </font>
    <font>
      <i/>
      <sz val="46"/>
      <color rgb="FFFF0000"/>
      <name val="Times New Roman"/>
      <family val="1"/>
      <charset val="204"/>
    </font>
    <font>
      <sz val="72"/>
      <color theme="1"/>
      <name val="Calibri"/>
      <family val="2"/>
      <charset val="204"/>
      <scheme val="minor"/>
    </font>
    <font>
      <sz val="46"/>
      <color rgb="FFFF0000"/>
      <name val="Times New Roman"/>
      <family val="1"/>
      <charset val="204"/>
    </font>
    <font>
      <sz val="72"/>
      <color rgb="FFFF0000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55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</borders>
  <cellStyleXfs count="1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/>
    <xf numFmtId="0" fontId="58" fillId="0" borderId="0"/>
    <xf numFmtId="4" fontId="59" fillId="0" borderId="16">
      <alignment horizontal="right" vertical="top" shrinkToFit="1"/>
    </xf>
    <xf numFmtId="0" fontId="2" fillId="0" borderId="0"/>
    <xf numFmtId="0" fontId="90" fillId="11" borderId="0" applyNumberFormat="0" applyBorder="0" applyAlignment="0" applyProtection="0"/>
    <xf numFmtId="0" fontId="1" fillId="0" borderId="0"/>
    <xf numFmtId="0" fontId="10" fillId="0" borderId="0"/>
    <xf numFmtId="9" fontId="2" fillId="0" borderId="0" applyFont="0" applyFill="0" applyBorder="0" applyAlignment="0" applyProtection="0"/>
  </cellStyleXfs>
  <cellXfs count="1389">
    <xf numFmtId="0" fontId="0" fillId="0" borderId="0" xfId="0"/>
    <xf numFmtId="0" fontId="4" fillId="2" borderId="2" xfId="1" applyFont="1" applyFill="1" applyBorder="1" applyAlignment="1">
      <alignment horizontal="left" vertical="center" wrapText="1"/>
    </xf>
    <xf numFmtId="14" fontId="4" fillId="2" borderId="2" xfId="1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4" xfId="1" applyFont="1" applyFill="1" applyBorder="1" applyAlignment="1">
      <alignment horizontal="left" vertical="center" wrapText="1"/>
    </xf>
    <xf numFmtId="14" fontId="4" fillId="2" borderId="2" xfId="1" applyNumberFormat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/>
    <xf numFmtId="164" fontId="5" fillId="2" borderId="2" xfId="1" applyNumberFormat="1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vertical="center" wrapText="1"/>
    </xf>
    <xf numFmtId="14" fontId="4" fillId="2" borderId="5" xfId="1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right" vertical="center" wrapText="1"/>
    </xf>
    <xf numFmtId="0" fontId="8" fillId="2" borderId="2" xfId="3" applyFont="1" applyFill="1" applyBorder="1" applyAlignment="1">
      <alignment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0" xfId="3" applyFont="1" applyFill="1"/>
    <xf numFmtId="0" fontId="5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0" xfId="0" applyFont="1" applyFill="1" applyAlignment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 applyAlignment="1"/>
    <xf numFmtId="0" fontId="4" fillId="0" borderId="0" xfId="1" applyFont="1" applyFill="1"/>
    <xf numFmtId="0" fontId="4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14" fontId="4" fillId="2" borderId="7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14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4" fillId="2" borderId="0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0" xfId="3"/>
    <xf numFmtId="0" fontId="12" fillId="2" borderId="3" xfId="3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49" fontId="12" fillId="2" borderId="4" xfId="3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0" fontId="12" fillId="2" borderId="4" xfId="3" applyFont="1" applyFill="1" applyBorder="1" applyAlignment="1">
      <alignment vertical="center" wrapText="1"/>
    </xf>
    <xf numFmtId="0" fontId="12" fillId="2" borderId="4" xfId="3" applyFont="1" applyFill="1" applyBorder="1" applyAlignment="1">
      <alignment horizontal="center" vertical="center" wrapText="1"/>
    </xf>
    <xf numFmtId="14" fontId="14" fillId="2" borderId="4" xfId="3" applyNumberFormat="1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164" fontId="14" fillId="2" borderId="4" xfId="3" applyNumberFormat="1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vertical="top" wrapText="1"/>
    </xf>
    <xf numFmtId="0" fontId="12" fillId="4" borderId="4" xfId="3" applyFont="1" applyFill="1" applyBorder="1" applyAlignment="1">
      <alignment horizontal="center" vertical="center" wrapText="1"/>
    </xf>
    <xf numFmtId="14" fontId="14" fillId="4" borderId="4" xfId="3" applyNumberFormat="1" applyFont="1" applyFill="1" applyBorder="1" applyAlignment="1">
      <alignment horizontal="left" vertical="center" wrapText="1"/>
    </xf>
    <xf numFmtId="0" fontId="14" fillId="4" borderId="4" xfId="3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49" fontId="14" fillId="4" borderId="2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2" fillId="2" borderId="0" xfId="3" applyFont="1" applyFill="1" applyAlignment="1">
      <alignment horizontal="center" vertical="center" wrapText="1"/>
    </xf>
    <xf numFmtId="164" fontId="12" fillId="2" borderId="4" xfId="3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2" fillId="4" borderId="2" xfId="3" applyFont="1" applyFill="1" applyBorder="1" applyAlignment="1">
      <alignment horizontal="left" vertical="center" wrapText="1"/>
    </xf>
    <xf numFmtId="0" fontId="12" fillId="4" borderId="2" xfId="3" applyFont="1" applyFill="1" applyBorder="1" applyAlignment="1">
      <alignment horizontal="center" vertical="center" wrapText="1"/>
    </xf>
    <xf numFmtId="49" fontId="12" fillId="4" borderId="2" xfId="3" applyNumberFormat="1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166" fontId="11" fillId="2" borderId="2" xfId="4" applyNumberFormat="1" applyFont="1" applyFill="1" applyBorder="1" applyAlignment="1" applyProtection="1">
      <alignment horizontal="center" vertical="center" wrapText="1"/>
      <protection locked="0"/>
    </xf>
    <xf numFmtId="166" fontId="11" fillId="2" borderId="2" xfId="4" applyNumberFormat="1" applyFont="1" applyFill="1" applyBorder="1" applyAlignment="1" applyProtection="1">
      <alignment vertical="center" wrapText="1"/>
      <protection locked="0"/>
    </xf>
    <xf numFmtId="164" fontId="12" fillId="2" borderId="2" xfId="3" applyNumberFormat="1" applyFont="1" applyFill="1" applyBorder="1" applyAlignment="1">
      <alignment horizontal="right" vertical="center" wrapText="1"/>
    </xf>
    <xf numFmtId="166" fontId="12" fillId="2" borderId="2" xfId="4" applyNumberFormat="1" applyFont="1" applyFill="1" applyBorder="1" applyAlignment="1">
      <alignment horizontal="right" vertical="center" wrapText="1"/>
    </xf>
    <xf numFmtId="0" fontId="15" fillId="4" borderId="7" xfId="0" applyFont="1" applyFill="1" applyBorder="1" applyAlignment="1">
      <alignment vertical="top" wrapText="1"/>
    </xf>
    <xf numFmtId="0" fontId="12" fillId="2" borderId="7" xfId="3" applyFont="1" applyFill="1" applyBorder="1" applyAlignment="1">
      <alignment horizontal="center" vertical="center" wrapText="1"/>
    </xf>
    <xf numFmtId="14" fontId="14" fillId="4" borderId="7" xfId="3" applyNumberFormat="1" applyFont="1" applyFill="1" applyBorder="1" applyAlignment="1">
      <alignment horizontal="left" vertical="center" wrapText="1"/>
    </xf>
    <xf numFmtId="0" fontId="12" fillId="2" borderId="14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vertical="center" wrapText="1"/>
    </xf>
    <xf numFmtId="0" fontId="12" fillId="2" borderId="2" xfId="3" applyFont="1" applyFill="1" applyBorder="1" applyAlignment="1">
      <alignment horizontal="left" vertical="center" wrapText="1"/>
    </xf>
    <xf numFmtId="0" fontId="11" fillId="3" borderId="4" xfId="3" applyFont="1" applyFill="1" applyBorder="1" applyAlignment="1">
      <alignment horizontal="center" vertical="center" wrapText="1"/>
    </xf>
    <xf numFmtId="167" fontId="11" fillId="3" borderId="2" xfId="3" applyNumberFormat="1" applyFont="1" applyFill="1" applyBorder="1" applyAlignment="1">
      <alignment horizontal="center" vertical="center" wrapText="1"/>
    </xf>
    <xf numFmtId="49" fontId="11" fillId="2" borderId="2" xfId="3" applyNumberFormat="1" applyFont="1" applyFill="1" applyBorder="1" applyAlignment="1">
      <alignment horizontal="center" vertical="center" wrapText="1"/>
    </xf>
    <xf numFmtId="167" fontId="11" fillId="2" borderId="2" xfId="3" applyNumberFormat="1" applyFont="1" applyFill="1" applyBorder="1" applyAlignment="1">
      <alignment horizontal="center" vertical="center" wrapText="1"/>
    </xf>
    <xf numFmtId="166" fontId="12" fillId="2" borderId="2" xfId="4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vertical="center" wrapText="1"/>
    </xf>
    <xf numFmtId="166" fontId="14" fillId="2" borderId="2" xfId="4" applyNumberFormat="1" applyFont="1" applyFill="1" applyBorder="1" applyAlignment="1">
      <alignment horizontal="center" vertical="center" wrapText="1"/>
    </xf>
    <xf numFmtId="14" fontId="12" fillId="2" borderId="4" xfId="3" applyNumberFormat="1" applyFont="1" applyFill="1" applyBorder="1" applyAlignment="1">
      <alignment horizontal="center" vertical="center" wrapText="1"/>
    </xf>
    <xf numFmtId="0" fontId="16" fillId="4" borderId="2" xfId="3" applyFont="1" applyFill="1" applyBorder="1" applyAlignment="1">
      <alignment vertical="center" wrapText="1"/>
    </xf>
    <xf numFmtId="14" fontId="12" fillId="4" borderId="4" xfId="3" applyNumberFormat="1" applyFont="1" applyFill="1" applyBorder="1" applyAlignment="1">
      <alignment horizontal="left" vertical="center" wrapText="1"/>
    </xf>
    <xf numFmtId="0" fontId="11" fillId="2" borderId="2" xfId="3" applyFont="1" applyFill="1" applyBorder="1" applyAlignment="1">
      <alignment horizontal="center" vertical="center" wrapText="1"/>
    </xf>
    <xf numFmtId="166" fontId="11" fillId="2" borderId="2" xfId="4" applyNumberFormat="1" applyFont="1" applyFill="1" applyBorder="1" applyAlignment="1">
      <alignment horizontal="center" vertical="center" wrapText="1"/>
    </xf>
    <xf numFmtId="49" fontId="12" fillId="2" borderId="3" xfId="3" applyNumberFormat="1" applyFont="1" applyFill="1" applyBorder="1" applyAlignment="1">
      <alignment horizontal="center" vertical="center" wrapText="1"/>
    </xf>
    <xf numFmtId="164" fontId="11" fillId="2" borderId="2" xfId="4" applyNumberFormat="1" applyFont="1" applyFill="1" applyBorder="1" applyAlignment="1">
      <alignment horizontal="right" vertical="center" wrapText="1"/>
    </xf>
    <xf numFmtId="14" fontId="12" fillId="2" borderId="2" xfId="3" applyNumberFormat="1" applyFont="1" applyFill="1" applyBorder="1" applyAlignment="1">
      <alignment horizontal="center" vertical="center" wrapText="1"/>
    </xf>
    <xf numFmtId="166" fontId="12" fillId="2" borderId="3" xfId="4" applyNumberFormat="1" applyFont="1" applyFill="1" applyBorder="1" applyAlignment="1">
      <alignment horizontal="center" vertical="center" wrapText="1"/>
    </xf>
    <xf numFmtId="164" fontId="12" fillId="2" borderId="3" xfId="4" applyNumberFormat="1" applyFont="1" applyFill="1" applyBorder="1" applyAlignment="1" applyProtection="1">
      <alignment horizontal="right" vertical="center" wrapText="1"/>
      <protection locked="0"/>
    </xf>
    <xf numFmtId="14" fontId="14" fillId="2" borderId="2" xfId="3" applyNumberFormat="1" applyFont="1" applyFill="1" applyBorder="1" applyAlignment="1">
      <alignment horizontal="center" vertical="center" wrapText="1"/>
    </xf>
    <xf numFmtId="164" fontId="12" fillId="2" borderId="2" xfId="4" applyNumberFormat="1" applyFont="1" applyFill="1" applyBorder="1" applyAlignment="1">
      <alignment horizontal="right" vertical="center" wrapText="1"/>
    </xf>
    <xf numFmtId="166" fontId="14" fillId="2" borderId="2" xfId="4" applyNumberFormat="1" applyFont="1" applyFill="1" applyBorder="1" applyAlignment="1">
      <alignment horizontal="right" vertical="center" wrapText="1"/>
    </xf>
    <xf numFmtId="14" fontId="12" fillId="4" borderId="2" xfId="3" applyNumberFormat="1" applyFont="1" applyFill="1" applyBorder="1" applyAlignment="1">
      <alignment horizontal="left" vertical="center" wrapText="1"/>
    </xf>
    <xf numFmtId="0" fontId="11" fillId="3" borderId="3" xfId="3" applyFont="1" applyFill="1" applyBorder="1" applyAlignment="1">
      <alignment vertical="center" wrapText="1"/>
    </xf>
    <xf numFmtId="166" fontId="11" fillId="2" borderId="2" xfId="4" applyNumberFormat="1" applyFont="1" applyFill="1" applyBorder="1" applyAlignment="1">
      <alignment horizontal="right" vertical="center" wrapText="1"/>
    </xf>
    <xf numFmtId="49" fontId="11" fillId="3" borderId="2" xfId="3" applyNumberFormat="1" applyFont="1" applyFill="1" applyBorder="1" applyAlignment="1">
      <alignment horizontal="left" vertical="center" wrapText="1"/>
    </xf>
    <xf numFmtId="0" fontId="12" fillId="4" borderId="7" xfId="3" applyFont="1" applyFill="1" applyBorder="1" applyAlignment="1">
      <alignment horizontal="center" vertical="center" wrapText="1"/>
    </xf>
    <xf numFmtId="14" fontId="12" fillId="4" borderId="3" xfId="3" applyNumberFormat="1" applyFont="1" applyFill="1" applyBorder="1" applyAlignment="1">
      <alignment horizontal="left" vertical="center" wrapText="1"/>
    </xf>
    <xf numFmtId="0" fontId="14" fillId="4" borderId="3" xfId="3" applyFont="1" applyFill="1" applyBorder="1" applyAlignment="1">
      <alignment horizontal="left" vertical="center" wrapText="1"/>
    </xf>
    <xf numFmtId="166" fontId="12" fillId="2" borderId="2" xfId="3" applyNumberFormat="1" applyFont="1" applyFill="1" applyBorder="1" applyAlignment="1">
      <alignment horizontal="center" vertical="center" wrapText="1"/>
    </xf>
    <xf numFmtId="167" fontId="12" fillId="2" borderId="2" xfId="3" applyNumberFormat="1" applyFont="1" applyFill="1" applyBorder="1" applyAlignment="1">
      <alignment horizontal="center" vertical="center" wrapText="1"/>
    </xf>
    <xf numFmtId="166" fontId="12" fillId="2" borderId="4" xfId="3" applyNumberFormat="1" applyFont="1" applyFill="1" applyBorder="1" applyAlignment="1">
      <alignment horizontal="center" vertical="center" wrapText="1"/>
    </xf>
    <xf numFmtId="165" fontId="12" fillId="2" borderId="2" xfId="3" applyNumberFormat="1" applyFont="1" applyFill="1" applyBorder="1" applyAlignment="1">
      <alignment horizontal="right" vertical="center" wrapText="1"/>
    </xf>
    <xf numFmtId="0" fontId="16" fillId="4" borderId="4" xfId="3" applyFont="1" applyFill="1" applyBorder="1" applyAlignment="1">
      <alignment vertical="center" wrapText="1"/>
    </xf>
    <xf numFmtId="164" fontId="11" fillId="2" borderId="2" xfId="3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vertical="center" wrapText="1"/>
    </xf>
    <xf numFmtId="0" fontId="18" fillId="2" borderId="0" xfId="3" applyFont="1" applyFill="1"/>
    <xf numFmtId="0" fontId="2" fillId="2" borderId="0" xfId="3" applyFill="1"/>
    <xf numFmtId="0" fontId="11" fillId="3" borderId="4" xfId="3" applyFont="1" applyFill="1" applyBorder="1" applyAlignment="1">
      <alignment vertical="center" wrapText="1"/>
    </xf>
    <xf numFmtId="0" fontId="2" fillId="5" borderId="0" xfId="3" applyFill="1"/>
    <xf numFmtId="14" fontId="14" fillId="4" borderId="2" xfId="3" applyNumberFormat="1" applyFont="1" applyFill="1" applyBorder="1" applyAlignment="1">
      <alignment horizontal="left" vertical="center" wrapText="1"/>
    </xf>
    <xf numFmtId="167" fontId="12" fillId="2" borderId="2" xfId="3" applyNumberFormat="1" applyFont="1" applyFill="1" applyBorder="1" applyAlignment="1" applyProtection="1">
      <alignment horizontal="center" vertical="center" wrapText="1"/>
      <protection locked="0"/>
    </xf>
    <xf numFmtId="166" fontId="12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12" fillId="2" borderId="2" xfId="3" applyFont="1" applyFill="1" applyBorder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167" fontId="11" fillId="2" borderId="2" xfId="3" applyNumberFormat="1" applyFont="1" applyFill="1" applyBorder="1" applyAlignment="1">
      <alignment horizontal="right" vertical="center" wrapText="1"/>
    </xf>
    <xf numFmtId="0" fontId="12" fillId="2" borderId="2" xfId="3" applyFont="1" applyFill="1" applyBorder="1" applyAlignment="1">
      <alignment horizontal="right" vertical="center" wrapText="1"/>
    </xf>
    <xf numFmtId="0" fontId="14" fillId="2" borderId="2" xfId="3" applyFont="1" applyFill="1" applyBorder="1" applyAlignment="1" applyProtection="1">
      <alignment horizontal="left" vertical="center" wrapText="1"/>
      <protection locked="0"/>
    </xf>
    <xf numFmtId="49" fontId="12" fillId="2" borderId="5" xfId="3" applyNumberFormat="1" applyFont="1" applyFill="1" applyBorder="1" applyAlignment="1">
      <alignment horizontal="center" vertical="center" wrapText="1"/>
    </xf>
    <xf numFmtId="49" fontId="12" fillId="2" borderId="9" xfId="3" applyNumberFormat="1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vertical="center" wrapText="1"/>
    </xf>
    <xf numFmtId="49" fontId="12" fillId="2" borderId="2" xfId="3" applyNumberFormat="1" applyFont="1" applyFill="1" applyBorder="1" applyAlignment="1">
      <alignment horizontal="right" vertical="center" wrapText="1"/>
    </xf>
    <xf numFmtId="0" fontId="2" fillId="0" borderId="0" xfId="3" applyBorder="1"/>
    <xf numFmtId="0" fontId="2" fillId="0" borderId="2" xfId="3" applyBorder="1"/>
    <xf numFmtId="0" fontId="11" fillId="3" borderId="2" xfId="0" applyFont="1" applyFill="1" applyBorder="1" applyAlignment="1">
      <alignment vertical="center" wrapText="1"/>
    </xf>
    <xf numFmtId="0" fontId="12" fillId="2" borderId="3" xfId="3" applyFont="1" applyFill="1" applyBorder="1" applyAlignment="1">
      <alignment horizontal="left" vertical="center" wrapText="1"/>
    </xf>
    <xf numFmtId="0" fontId="12" fillId="2" borderId="5" xfId="3" applyFont="1" applyFill="1" applyBorder="1" applyAlignment="1">
      <alignment horizontal="center" vertical="center" wrapText="1"/>
    </xf>
    <xf numFmtId="49" fontId="11" fillId="2" borderId="4" xfId="3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166" fontId="12" fillId="2" borderId="4" xfId="4" applyNumberFormat="1" applyFont="1" applyFill="1" applyBorder="1" applyAlignment="1">
      <alignment horizontal="center" vertical="center" wrapText="1"/>
    </xf>
    <xf numFmtId="166" fontId="12" fillId="2" borderId="4" xfId="4" applyNumberFormat="1" applyFont="1" applyFill="1" applyBorder="1" applyAlignment="1" applyProtection="1">
      <alignment horizontal="center" vertical="center" wrapText="1"/>
      <protection locked="0"/>
    </xf>
    <xf numFmtId="49" fontId="12" fillId="2" borderId="4" xfId="3" applyNumberFormat="1" applyFont="1" applyFill="1" applyBorder="1" applyAlignment="1">
      <alignment vertical="center" wrapText="1"/>
    </xf>
    <xf numFmtId="49" fontId="12" fillId="2" borderId="2" xfId="3" applyNumberFormat="1" applyFont="1" applyFill="1" applyBorder="1" applyAlignment="1">
      <alignment horizontal="left" vertical="center" wrapText="1"/>
    </xf>
    <xf numFmtId="166" fontId="11" fillId="2" borderId="4" xfId="4" applyNumberFormat="1" applyFont="1" applyFill="1" applyBorder="1" applyAlignment="1">
      <alignment horizontal="center" vertical="center" wrapText="1"/>
    </xf>
    <xf numFmtId="166" fontId="11" fillId="2" borderId="4" xfId="4" applyNumberFormat="1" applyFont="1" applyFill="1" applyBorder="1" applyAlignment="1" applyProtection="1">
      <alignment horizontal="center" vertical="center" wrapText="1"/>
      <protection locked="0"/>
    </xf>
    <xf numFmtId="49" fontId="12" fillId="2" borderId="2" xfId="3" applyNumberFormat="1" applyFont="1" applyFill="1" applyBorder="1" applyAlignment="1">
      <alignment vertical="center" wrapText="1"/>
    </xf>
    <xf numFmtId="164" fontId="12" fillId="2" borderId="2" xfId="3" applyNumberFormat="1" applyFont="1" applyFill="1" applyBorder="1" applyAlignment="1">
      <alignment horizontal="center" vertical="center" wrapText="1"/>
    </xf>
    <xf numFmtId="0" fontId="2" fillId="0" borderId="6" xfId="3" applyBorder="1"/>
    <xf numFmtId="49" fontId="12" fillId="2" borderId="11" xfId="3" applyNumberFormat="1" applyFont="1" applyFill="1" applyBorder="1" applyAlignment="1">
      <alignment horizontal="center" vertical="center" wrapText="1"/>
    </xf>
    <xf numFmtId="0" fontId="11" fillId="2" borderId="14" xfId="3" applyFont="1" applyFill="1" applyBorder="1" applyAlignment="1">
      <alignment horizontal="center" vertical="center" wrapText="1"/>
    </xf>
    <xf numFmtId="166" fontId="11" fillId="2" borderId="4" xfId="4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center" vertical="center" wrapText="1"/>
    </xf>
    <xf numFmtId="166" fontId="11" fillId="0" borderId="2" xfId="3" applyNumberFormat="1" applyFont="1" applyBorder="1" applyAlignment="1">
      <alignment vertical="center"/>
    </xf>
    <xf numFmtId="0" fontId="23" fillId="7" borderId="0" xfId="3" applyFont="1" applyFill="1" applyBorder="1"/>
    <xf numFmtId="0" fontId="23" fillId="6" borderId="0" xfId="3" applyFont="1" applyFill="1" applyBorder="1" applyAlignment="1">
      <alignment horizontal="center" vertical="center"/>
    </xf>
    <xf numFmtId="0" fontId="23" fillId="6" borderId="0" xfId="3" applyFont="1" applyFill="1" applyBorder="1"/>
    <xf numFmtId="0" fontId="24" fillId="2" borderId="0" xfId="3" applyFont="1" applyFill="1" applyAlignment="1">
      <alignment vertical="center"/>
    </xf>
    <xf numFmtId="0" fontId="23" fillId="7" borderId="0" xfId="3" applyFont="1" applyFill="1" applyBorder="1" applyAlignment="1">
      <alignment horizontal="left" vertical="center" wrapText="1"/>
    </xf>
    <xf numFmtId="0" fontId="25" fillId="2" borderId="0" xfId="3" applyFont="1" applyFill="1" applyAlignment="1">
      <alignment vertical="center"/>
    </xf>
    <xf numFmtId="0" fontId="26" fillId="7" borderId="0" xfId="3" applyFont="1" applyFill="1" applyBorder="1" applyAlignment="1">
      <alignment horizontal="left" vertical="center" wrapText="1"/>
    </xf>
    <xf numFmtId="0" fontId="25" fillId="2" borderId="0" xfId="3" applyFont="1" applyFill="1"/>
    <xf numFmtId="0" fontId="26" fillId="7" borderId="0" xfId="3" applyFont="1" applyFill="1" applyBorder="1" applyAlignment="1">
      <alignment horizontal="center" vertical="center"/>
    </xf>
    <xf numFmtId="0" fontId="26" fillId="7" borderId="0" xfId="3" applyFont="1" applyFill="1" applyBorder="1"/>
    <xf numFmtId="0" fontId="25" fillId="2" borderId="0" xfId="3" applyFont="1" applyFill="1" applyAlignment="1">
      <alignment horizontal="center" vertical="center"/>
    </xf>
    <xf numFmtId="167" fontId="25" fillId="2" borderId="0" xfId="3" applyNumberFormat="1" applyFont="1" applyFill="1"/>
    <xf numFmtId="0" fontId="25" fillId="8" borderId="0" xfId="3" applyFont="1" applyFill="1"/>
    <xf numFmtId="166" fontId="25" fillId="2" borderId="0" xfId="3" applyNumberFormat="1" applyFont="1" applyFill="1"/>
    <xf numFmtId="0" fontId="28" fillId="0" borderId="0" xfId="3" applyFont="1"/>
    <xf numFmtId="0" fontId="2" fillId="0" borderId="0" xfId="3" applyFont="1"/>
    <xf numFmtId="0" fontId="27" fillId="2" borderId="0" xfId="3" applyFont="1" applyFill="1" applyAlignment="1">
      <alignment horizontal="right" vertical="center"/>
    </xf>
    <xf numFmtId="0" fontId="27" fillId="2" borderId="0" xfId="3" applyFont="1" applyFill="1" applyAlignment="1">
      <alignment horizontal="center" vertical="center"/>
    </xf>
    <xf numFmtId="0" fontId="29" fillId="0" borderId="0" xfId="3" applyFont="1"/>
    <xf numFmtId="0" fontId="27" fillId="0" borderId="0" xfId="3" applyFont="1"/>
    <xf numFmtId="0" fontId="27" fillId="2" borderId="0" xfId="3" applyFont="1" applyFill="1"/>
    <xf numFmtId="0" fontId="30" fillId="0" borderId="0" xfId="0" applyFont="1"/>
    <xf numFmtId="0" fontId="32" fillId="0" borderId="0" xfId="0" applyFont="1"/>
    <xf numFmtId="0" fontId="33" fillId="0" borderId="0" xfId="0" applyFont="1" applyFill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30" fillId="0" borderId="2" xfId="0" applyFont="1" applyBorder="1"/>
    <xf numFmtId="0" fontId="33" fillId="0" borderId="2" xfId="3" applyFont="1" applyFill="1" applyBorder="1" applyAlignment="1">
      <alignment horizontal="center" vertical="center" wrapText="1"/>
    </xf>
    <xf numFmtId="4" fontId="33" fillId="0" borderId="3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4" fontId="33" fillId="0" borderId="3" xfId="3" applyNumberFormat="1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0" fontId="35" fillId="0" borderId="2" xfId="3" applyFont="1" applyFill="1" applyBorder="1" applyAlignment="1">
      <alignment horizontal="left" vertical="center" wrapText="1"/>
    </xf>
    <xf numFmtId="0" fontId="33" fillId="0" borderId="3" xfId="3" applyFont="1" applyFill="1" applyBorder="1" applyAlignment="1">
      <alignment horizontal="center" vertical="center" wrapText="1"/>
    </xf>
    <xf numFmtId="14" fontId="33" fillId="0" borderId="3" xfId="0" applyNumberFormat="1" applyFont="1" applyBorder="1" applyAlignment="1">
      <alignment horizontal="center" vertical="center" wrapText="1"/>
    </xf>
    <xf numFmtId="14" fontId="33" fillId="0" borderId="3" xfId="0" applyNumberFormat="1" applyFont="1" applyFill="1" applyBorder="1" applyAlignment="1">
      <alignment horizontal="center" vertical="center" wrapText="1"/>
    </xf>
    <xf numFmtId="4" fontId="33" fillId="0" borderId="2" xfId="0" applyNumberFormat="1" applyFont="1" applyBorder="1" applyAlignment="1">
      <alignment horizontal="center" vertical="center" wrapText="1"/>
    </xf>
    <xf numFmtId="0" fontId="33" fillId="0" borderId="3" xfId="3" applyFont="1" applyFill="1" applyBorder="1" applyAlignment="1">
      <alignment horizontal="left" vertical="center" wrapText="1"/>
    </xf>
    <xf numFmtId="4" fontId="33" fillId="0" borderId="2" xfId="3" applyNumberFormat="1" applyFont="1" applyFill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 wrapText="1"/>
    </xf>
    <xf numFmtId="14" fontId="33" fillId="0" borderId="2" xfId="0" applyNumberFormat="1" applyFont="1" applyFill="1" applyBorder="1" applyAlignment="1">
      <alignment horizontal="center" vertical="center" wrapText="1"/>
    </xf>
    <xf numFmtId="14" fontId="33" fillId="0" borderId="4" xfId="0" applyNumberFormat="1" applyFont="1" applyBorder="1" applyAlignment="1">
      <alignment horizontal="center" vertical="center" wrapText="1"/>
    </xf>
    <xf numFmtId="14" fontId="33" fillId="0" borderId="4" xfId="0" applyNumberFormat="1" applyFont="1" applyFill="1" applyBorder="1" applyAlignment="1">
      <alignment horizontal="center" vertical="center" wrapText="1"/>
    </xf>
    <xf numFmtId="0" fontId="27" fillId="0" borderId="2" xfId="3" applyFont="1" applyFill="1" applyBorder="1" applyAlignment="1">
      <alignment horizontal="center" vertical="center" wrapText="1"/>
    </xf>
    <xf numFmtId="0" fontId="27" fillId="0" borderId="2" xfId="3" applyFont="1" applyFill="1" applyBorder="1" applyAlignment="1">
      <alignment horizontal="right" vertical="center" wrapText="1"/>
    </xf>
    <xf numFmtId="166" fontId="27" fillId="0" borderId="2" xfId="5" applyNumberFormat="1" applyFont="1" applyFill="1" applyBorder="1" applyAlignment="1">
      <alignment horizontal="center" vertical="center" wrapText="1"/>
    </xf>
    <xf numFmtId="4" fontId="27" fillId="0" borderId="2" xfId="3" applyNumberFormat="1" applyFont="1" applyFill="1" applyBorder="1" applyAlignment="1">
      <alignment horizontal="center" vertical="center" wrapText="1"/>
    </xf>
    <xf numFmtId="0" fontId="27" fillId="0" borderId="5" xfId="3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36" fillId="0" borderId="0" xfId="3" applyFont="1"/>
    <xf numFmtId="0" fontId="0" fillId="0" borderId="0" xfId="0" applyFont="1" applyFill="1" applyBorder="1" applyAlignment="1">
      <alignment wrapText="1"/>
    </xf>
    <xf numFmtId="0" fontId="33" fillId="0" borderId="2" xfId="3" applyFont="1" applyFill="1" applyBorder="1" applyAlignment="1">
      <alignment horizontal="left" vertical="center" wrapText="1"/>
    </xf>
    <xf numFmtId="14" fontId="33" fillId="2" borderId="2" xfId="3" applyNumberFormat="1" applyFont="1" applyFill="1" applyBorder="1" applyAlignment="1">
      <alignment horizontal="center" vertical="center" wrapText="1"/>
    </xf>
    <xf numFmtId="14" fontId="33" fillId="0" borderId="2" xfId="3" applyNumberFormat="1" applyFont="1" applyFill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horizontal="center" vertical="center"/>
    </xf>
    <xf numFmtId="14" fontId="33" fillId="2" borderId="2" xfId="0" applyNumberFormat="1" applyFont="1" applyFill="1" applyBorder="1" applyAlignment="1">
      <alignment horizontal="center" vertical="center" wrapText="1"/>
    </xf>
    <xf numFmtId="4" fontId="33" fillId="0" borderId="3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/>
    </xf>
    <xf numFmtId="164" fontId="33" fillId="0" borderId="2" xfId="0" applyNumberFormat="1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center" vertical="center" wrapText="1"/>
    </xf>
    <xf numFmtId="168" fontId="33" fillId="0" borderId="2" xfId="5" applyNumberFormat="1" applyFont="1" applyFill="1" applyBorder="1" applyAlignment="1">
      <alignment horizontal="center" vertical="center" wrapText="1"/>
    </xf>
    <xf numFmtId="2" fontId="37" fillId="0" borderId="2" xfId="3" applyNumberFormat="1" applyFont="1" applyFill="1" applyBorder="1" applyAlignment="1">
      <alignment horizontal="center" vertical="center" wrapText="1"/>
    </xf>
    <xf numFmtId="0" fontId="37" fillId="0" borderId="5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horizontal="center" vertical="center" wrapText="1"/>
    </xf>
    <xf numFmtId="0" fontId="37" fillId="0" borderId="0" xfId="3" applyFont="1" applyBorder="1" applyAlignment="1">
      <alignment horizontal="center" vertical="center"/>
    </xf>
    <xf numFmtId="0" fontId="38" fillId="0" borderId="0" xfId="3" applyFont="1"/>
    <xf numFmtId="0" fontId="39" fillId="0" borderId="2" xfId="3" applyFont="1" applyFill="1" applyBorder="1" applyAlignment="1">
      <alignment horizontal="left" vertical="top" wrapText="1"/>
    </xf>
    <xf numFmtId="0" fontId="37" fillId="0" borderId="2" xfId="3" applyFont="1" applyFill="1" applyBorder="1" applyAlignment="1">
      <alignment horizontal="center" vertical="center" wrapText="1"/>
    </xf>
    <xf numFmtId="0" fontId="33" fillId="0" borderId="2" xfId="3" applyFont="1" applyFill="1" applyBorder="1" applyAlignment="1">
      <alignment horizontal="left" vertical="top" wrapText="1"/>
    </xf>
    <xf numFmtId="0" fontId="40" fillId="0" borderId="0" xfId="0" applyFont="1" applyFill="1" applyAlignment="1">
      <alignment horizontal="center" vertical="center" wrapText="1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right"/>
    </xf>
    <xf numFmtId="0" fontId="41" fillId="0" borderId="0" xfId="0" applyFont="1"/>
    <xf numFmtId="0" fontId="40" fillId="0" borderId="0" xfId="0" applyFont="1" applyFill="1" applyAlignment="1">
      <alignment horizontal="left" vertical="center" wrapText="1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2" fillId="0" borderId="0" xfId="0" applyFont="1" applyFill="1"/>
    <xf numFmtId="0" fontId="0" fillId="0" borderId="0" xfId="0" applyFill="1"/>
    <xf numFmtId="0" fontId="32" fillId="0" borderId="0" xfId="0" applyFont="1" applyAlignment="1">
      <alignment horizontal="center" vertical="center"/>
    </xf>
    <xf numFmtId="4" fontId="42" fillId="0" borderId="0" xfId="0" applyNumberFormat="1" applyFont="1" applyFill="1"/>
    <xf numFmtId="0" fontId="43" fillId="0" borderId="0" xfId="0" applyFont="1" applyFill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horizontal="center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right"/>
    </xf>
    <xf numFmtId="0" fontId="44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0" xfId="3" applyFont="1" applyAlignment="1">
      <alignment horizontal="center" vertical="top"/>
    </xf>
    <xf numFmtId="0" fontId="28" fillId="0" borderId="0" xfId="3" applyFont="1" applyAlignment="1">
      <alignment horizontal="center"/>
    </xf>
    <xf numFmtId="0" fontId="28" fillId="0" borderId="0" xfId="3" applyFont="1" applyAlignment="1">
      <alignment horizontal="right"/>
    </xf>
    <xf numFmtId="0" fontId="28" fillId="0" borderId="2" xfId="3" applyFont="1" applyBorder="1" applyAlignment="1">
      <alignment horizontal="center" vertical="top" wrapText="1"/>
    </xf>
    <xf numFmtId="0" fontId="28" fillId="0" borderId="2" xfId="3" applyFont="1" applyBorder="1" applyAlignment="1">
      <alignment horizontal="center"/>
    </xf>
    <xf numFmtId="0" fontId="28" fillId="0" borderId="2" xfId="3" applyFont="1" applyBorder="1" applyAlignment="1">
      <alignment horizontal="center" vertical="top"/>
    </xf>
    <xf numFmtId="0" fontId="28" fillId="0" borderId="2" xfId="3" applyFont="1" applyBorder="1" applyAlignment="1">
      <alignment horizontal="justify" vertical="top" wrapText="1"/>
    </xf>
    <xf numFmtId="0" fontId="28" fillId="0" borderId="2" xfId="3" applyFont="1" applyBorder="1" applyAlignment="1">
      <alignment vertical="top" wrapText="1"/>
    </xf>
    <xf numFmtId="14" fontId="28" fillId="0" borderId="2" xfId="3" applyNumberFormat="1" applyFont="1" applyBorder="1" applyAlignment="1">
      <alignment vertical="top" wrapText="1"/>
    </xf>
    <xf numFmtId="0" fontId="28" fillId="0" borderId="2" xfId="3" applyNumberFormat="1" applyFont="1" applyBorder="1" applyAlignment="1">
      <alignment vertical="top" wrapText="1"/>
    </xf>
    <xf numFmtId="0" fontId="28" fillId="0" borderId="2" xfId="3" applyNumberFormat="1" applyFont="1" applyBorder="1" applyAlignment="1">
      <alignment horizontal="center" vertical="top" wrapText="1"/>
    </xf>
    <xf numFmtId="14" fontId="28" fillId="0" borderId="2" xfId="3" applyNumberFormat="1" applyFont="1" applyBorder="1" applyAlignment="1">
      <alignment horizontal="center" vertical="top" wrapText="1"/>
    </xf>
    <xf numFmtId="164" fontId="28" fillId="0" borderId="2" xfId="3" applyNumberFormat="1" applyFont="1" applyBorder="1" applyAlignment="1">
      <alignment horizontal="right" vertical="top" wrapText="1"/>
    </xf>
    <xf numFmtId="164" fontId="28" fillId="0" borderId="2" xfId="3" applyNumberFormat="1" applyFont="1" applyBorder="1" applyAlignment="1">
      <alignment horizontal="center" vertical="top" wrapText="1"/>
    </xf>
    <xf numFmtId="0" fontId="28" fillId="0" borderId="2" xfId="3" applyNumberFormat="1" applyFont="1" applyBorder="1" applyAlignment="1">
      <alignment horizontal="center" vertical="top"/>
    </xf>
    <xf numFmtId="14" fontId="37" fillId="0" borderId="2" xfId="3" applyNumberFormat="1" applyFont="1" applyBorder="1" applyAlignment="1">
      <alignment horizontal="center" vertical="top" wrapText="1"/>
    </xf>
    <xf numFmtId="0" fontId="28" fillId="0" borderId="2" xfId="3" applyFont="1" applyBorder="1" applyAlignment="1">
      <alignment horizontal="left" vertical="top" wrapText="1"/>
    </xf>
    <xf numFmtId="164" fontId="28" fillId="0" borderId="2" xfId="3" applyNumberFormat="1" applyFont="1" applyBorder="1"/>
    <xf numFmtId="164" fontId="28" fillId="0" borderId="0" xfId="3" applyNumberFormat="1" applyFont="1"/>
    <xf numFmtId="0" fontId="28" fillId="0" borderId="0" xfId="6" applyFont="1" applyAlignment="1">
      <alignment horizontal="center" vertical="center"/>
    </xf>
    <xf numFmtId="0" fontId="28" fillId="0" borderId="0" xfId="6" applyFont="1"/>
    <xf numFmtId="0" fontId="28" fillId="0" borderId="0" xfId="6" applyFont="1" applyFill="1"/>
    <xf numFmtId="4" fontId="28" fillId="0" borderId="0" xfId="6" applyNumberFormat="1" applyFont="1" applyFill="1"/>
    <xf numFmtId="0" fontId="28" fillId="0" borderId="0" xfId="6" applyFont="1" applyAlignment="1">
      <alignment horizontal="center"/>
    </xf>
    <xf numFmtId="0" fontId="47" fillId="0" borderId="0" xfId="6" applyFont="1" applyAlignment="1">
      <alignment horizontal="center" vertical="center"/>
    </xf>
    <xf numFmtId="0" fontId="28" fillId="2" borderId="0" xfId="6" applyFont="1" applyFill="1"/>
    <xf numFmtId="0" fontId="28" fillId="0" borderId="0" xfId="6" applyFont="1" applyAlignment="1">
      <alignment vertical="center"/>
    </xf>
    <xf numFmtId="0" fontId="28" fillId="0" borderId="0" xfId="6" applyFont="1" applyBorder="1" applyAlignment="1">
      <alignment horizontal="center"/>
    </xf>
    <xf numFmtId="0" fontId="47" fillId="0" borderId="0" xfId="6" applyFont="1" applyBorder="1" applyAlignment="1"/>
    <xf numFmtId="0" fontId="47" fillId="0" borderId="1" xfId="6" applyFont="1" applyBorder="1" applyAlignment="1"/>
    <xf numFmtId="0" fontId="28" fillId="0" borderId="1" xfId="6" applyFont="1" applyBorder="1" applyAlignment="1">
      <alignment horizontal="center"/>
    </xf>
    <xf numFmtId="0" fontId="48" fillId="0" borderId="2" xfId="6" applyFont="1" applyBorder="1" applyAlignment="1">
      <alignment horizontal="center" vertical="center" wrapText="1"/>
    </xf>
    <xf numFmtId="0" fontId="37" fillId="0" borderId="2" xfId="6" applyFont="1" applyBorder="1" applyAlignment="1">
      <alignment vertical="top" wrapText="1"/>
    </xf>
    <xf numFmtId="0" fontId="48" fillId="2" borderId="2" xfId="6" applyFont="1" applyFill="1" applyBorder="1" applyAlignment="1">
      <alignment horizontal="center" vertical="center" wrapText="1"/>
    </xf>
    <xf numFmtId="4" fontId="48" fillId="0" borderId="2" xfId="6" applyNumberFormat="1" applyFont="1" applyFill="1" applyBorder="1" applyAlignment="1">
      <alignment horizontal="center" vertical="center" wrapText="1"/>
    </xf>
    <xf numFmtId="3" fontId="48" fillId="0" borderId="2" xfId="6" applyNumberFormat="1" applyFont="1" applyFill="1" applyBorder="1" applyAlignment="1">
      <alignment horizontal="center" vertical="center" wrapText="1"/>
    </xf>
    <xf numFmtId="4" fontId="48" fillId="3" borderId="2" xfId="6" applyNumberFormat="1" applyFont="1" applyFill="1" applyBorder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50" fillId="9" borderId="0" xfId="6" applyFont="1" applyFill="1" applyAlignment="1">
      <alignment wrapText="1"/>
    </xf>
    <xf numFmtId="0" fontId="28" fillId="0" borderId="0" xfId="6" applyFont="1" applyAlignment="1">
      <alignment wrapText="1"/>
    </xf>
    <xf numFmtId="0" fontId="49" fillId="0" borderId="2" xfId="6" applyFont="1" applyBorder="1" applyAlignment="1">
      <alignment horizontal="center" vertical="center" wrapText="1"/>
    </xf>
    <xf numFmtId="14" fontId="48" fillId="2" borderId="2" xfId="6" applyNumberFormat="1" applyFont="1" applyFill="1" applyBorder="1" applyAlignment="1">
      <alignment horizontal="center" vertical="center" wrapText="1"/>
    </xf>
    <xf numFmtId="0" fontId="37" fillId="0" borderId="2" xfId="6" applyFont="1" applyBorder="1" applyAlignment="1">
      <alignment horizontal="center" vertical="center" wrapText="1"/>
    </xf>
    <xf numFmtId="4" fontId="28" fillId="0" borderId="0" xfId="6" applyNumberFormat="1" applyFont="1"/>
    <xf numFmtId="2" fontId="31" fillId="2" borderId="2" xfId="6" applyNumberFormat="1" applyFont="1" applyFill="1" applyBorder="1" applyAlignment="1">
      <alignment horizontal="center" vertical="center" wrapText="1"/>
    </xf>
    <xf numFmtId="4" fontId="31" fillId="3" borderId="2" xfId="6" applyNumberFormat="1" applyFont="1" applyFill="1" applyBorder="1" applyAlignment="1">
      <alignment horizontal="center" vertical="center" wrapText="1"/>
    </xf>
    <xf numFmtId="4" fontId="31" fillId="0" borderId="2" xfId="6" applyNumberFormat="1" applyFont="1" applyFill="1" applyBorder="1" applyAlignment="1">
      <alignment horizontal="center" vertical="center" wrapText="1"/>
    </xf>
    <xf numFmtId="0" fontId="37" fillId="0" borderId="0" xfId="6" applyFont="1"/>
    <xf numFmtId="4" fontId="37" fillId="0" borderId="0" xfId="6" applyNumberFormat="1" applyFont="1"/>
    <xf numFmtId="0" fontId="28" fillId="3" borderId="0" xfId="6" applyFont="1" applyFill="1"/>
    <xf numFmtId="0" fontId="53" fillId="0" borderId="0" xfId="3" applyFont="1" applyAlignment="1">
      <alignment wrapText="1"/>
    </xf>
    <xf numFmtId="0" fontId="53" fillId="0" borderId="0" xfId="3" applyFont="1"/>
    <xf numFmtId="0" fontId="52" fillId="0" borderId="3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 wrapText="1"/>
    </xf>
    <xf numFmtId="0" fontId="32" fillId="0" borderId="2" xfId="3" applyFont="1" applyBorder="1" applyAlignment="1">
      <alignment horizontal="center" vertical="center"/>
    </xf>
    <xf numFmtId="0" fontId="2" fillId="0" borderId="2" xfId="3" applyBorder="1" applyAlignment="1">
      <alignment horizontal="center"/>
    </xf>
    <xf numFmtId="2" fontId="31" fillId="0" borderId="2" xfId="3" applyNumberFormat="1" applyFont="1" applyFill="1" applyBorder="1" applyAlignment="1">
      <alignment horizontal="center" vertical="center" wrapText="1"/>
    </xf>
    <xf numFmtId="165" fontId="56" fillId="0" borderId="2" xfId="3" applyNumberFormat="1" applyFont="1" applyBorder="1" applyAlignment="1">
      <alignment horizontal="center" vertical="center" wrapText="1"/>
    </xf>
    <xf numFmtId="165" fontId="53" fillId="0" borderId="2" xfId="3" applyNumberFormat="1" applyFont="1" applyBorder="1" applyAlignment="1">
      <alignment horizontal="center" vertical="center" wrapText="1"/>
    </xf>
    <xf numFmtId="0" fontId="53" fillId="0" borderId="4" xfId="3" applyFont="1" applyBorder="1" applyAlignment="1">
      <alignment horizontal="center" vertical="center" wrapText="1"/>
    </xf>
    <xf numFmtId="0" fontId="2" fillId="2" borderId="0" xfId="3" applyFill="1" applyAlignment="1">
      <alignment horizontal="center" wrapText="1"/>
    </xf>
    <xf numFmtId="0" fontId="32" fillId="4" borderId="2" xfId="3" applyFont="1" applyFill="1" applyBorder="1" applyAlignment="1">
      <alignment horizontal="center" vertical="center"/>
    </xf>
    <xf numFmtId="0" fontId="53" fillId="4" borderId="2" xfId="3" applyFont="1" applyFill="1" applyBorder="1" applyAlignment="1">
      <alignment vertical="center" wrapText="1"/>
    </xf>
    <xf numFmtId="0" fontId="53" fillId="4" borderId="2" xfId="3" applyFont="1" applyFill="1" applyBorder="1" applyAlignment="1">
      <alignment horizontal="center" vertical="center" wrapText="1"/>
    </xf>
    <xf numFmtId="0" fontId="57" fillId="4" borderId="2" xfId="3" applyFont="1" applyFill="1" applyBorder="1" applyAlignment="1">
      <alignment horizontal="center" vertical="center" wrapText="1"/>
    </xf>
    <xf numFmtId="14" fontId="53" fillId="4" borderId="2" xfId="3" applyNumberFormat="1" applyFont="1" applyFill="1" applyBorder="1" applyAlignment="1">
      <alignment horizontal="center" vertical="center" wrapText="1"/>
    </xf>
    <xf numFmtId="165" fontId="53" fillId="4" borderId="2" xfId="3" applyNumberFormat="1" applyFont="1" applyFill="1" applyBorder="1" applyAlignment="1">
      <alignment horizontal="center" vertical="center" wrapText="1"/>
    </xf>
    <xf numFmtId="0" fontId="53" fillId="0" borderId="2" xfId="3" applyFont="1" applyBorder="1" applyAlignment="1">
      <alignment horizontal="center" vertical="center" wrapText="1"/>
    </xf>
    <xf numFmtId="1" fontId="53" fillId="4" borderId="3" xfId="3" applyNumberFormat="1" applyFont="1" applyFill="1" applyBorder="1" applyAlignment="1">
      <alignment vertical="center" wrapText="1"/>
    </xf>
    <xf numFmtId="165" fontId="31" fillId="0" borderId="2" xfId="3" applyNumberFormat="1" applyFont="1" applyFill="1" applyBorder="1" applyAlignment="1">
      <alignment horizontal="center" vertical="center" wrapText="1"/>
    </xf>
    <xf numFmtId="1" fontId="53" fillId="0" borderId="3" xfId="3" applyNumberFormat="1" applyFont="1" applyBorder="1" applyAlignment="1">
      <alignment horizontal="left" vertical="center" wrapText="1"/>
    </xf>
    <xf numFmtId="1" fontId="53" fillId="0" borderId="3" xfId="3" applyNumberFormat="1" applyFont="1" applyBorder="1" applyAlignment="1">
      <alignment horizontal="center" vertical="center" wrapText="1"/>
    </xf>
    <xf numFmtId="14" fontId="53" fillId="0" borderId="2" xfId="3" applyNumberFormat="1" applyFont="1" applyBorder="1" applyAlignment="1">
      <alignment horizontal="center" vertical="center" wrapText="1"/>
    </xf>
    <xf numFmtId="165" fontId="53" fillId="2" borderId="2" xfId="3" applyNumberFormat="1" applyFont="1" applyFill="1" applyBorder="1" applyAlignment="1">
      <alignment horizontal="center" vertical="center" wrapText="1"/>
    </xf>
    <xf numFmtId="14" fontId="53" fillId="0" borderId="2" xfId="3" applyNumberFormat="1" applyFont="1" applyFill="1" applyBorder="1" applyAlignment="1">
      <alignment horizontal="center" vertical="center" wrapText="1"/>
    </xf>
    <xf numFmtId="0" fontId="57" fillId="4" borderId="2" xfId="3" applyFont="1" applyFill="1" applyBorder="1" applyAlignment="1">
      <alignment vertical="center" wrapText="1"/>
    </xf>
    <xf numFmtId="1" fontId="53" fillId="0" borderId="3" xfId="3" applyNumberFormat="1" applyFont="1" applyBorder="1" applyAlignment="1">
      <alignment vertical="center" wrapText="1"/>
    </xf>
    <xf numFmtId="0" fontId="57" fillId="4" borderId="2" xfId="7" applyFont="1" applyFill="1" applyBorder="1" applyAlignment="1">
      <alignment vertical="top" wrapText="1"/>
    </xf>
    <xf numFmtId="14" fontId="57" fillId="4" borderId="2" xfId="3" applyNumberFormat="1" applyFont="1" applyFill="1" applyBorder="1" applyAlignment="1">
      <alignment horizontal="center" vertical="center" wrapText="1"/>
    </xf>
    <xf numFmtId="0" fontId="53" fillId="2" borderId="2" xfId="3" applyFont="1" applyFill="1" applyBorder="1" applyAlignment="1">
      <alignment vertical="center" wrapText="1"/>
    </xf>
    <xf numFmtId="0" fontId="57" fillId="4" borderId="2" xfId="7" applyFont="1" applyFill="1" applyBorder="1" applyAlignment="1">
      <alignment vertical="center" wrapText="1"/>
    </xf>
    <xf numFmtId="0" fontId="53" fillId="4" borderId="3" xfId="3" applyNumberFormat="1" applyFont="1" applyFill="1" applyBorder="1" applyAlignment="1">
      <alignment horizontal="left" vertical="center" wrapText="1"/>
    </xf>
    <xf numFmtId="0" fontId="53" fillId="0" borderId="2" xfId="3" applyFont="1" applyBorder="1" applyAlignment="1">
      <alignment vertical="center" wrapText="1"/>
    </xf>
    <xf numFmtId="165" fontId="59" fillId="0" borderId="16" xfId="8" applyNumberFormat="1" applyAlignment="1" applyProtection="1">
      <alignment horizontal="center" vertical="center" shrinkToFit="1"/>
    </xf>
    <xf numFmtId="0" fontId="53" fillId="4" borderId="2" xfId="3" applyFont="1" applyFill="1" applyBorder="1" applyAlignment="1">
      <alignment horizontal="left" vertical="center" wrapText="1"/>
    </xf>
    <xf numFmtId="1" fontId="53" fillId="4" borderId="2" xfId="3" applyNumberFormat="1" applyFont="1" applyFill="1" applyBorder="1" applyAlignment="1">
      <alignment vertical="center" wrapText="1"/>
    </xf>
    <xf numFmtId="4" fontId="2" fillId="0" borderId="0" xfId="3" applyNumberFormat="1"/>
    <xf numFmtId="10" fontId="32" fillId="0" borderId="2" xfId="3" applyNumberFormat="1" applyFont="1" applyBorder="1" applyAlignment="1">
      <alignment horizontal="center" vertical="center"/>
    </xf>
    <xf numFmtId="0" fontId="32" fillId="0" borderId="2" xfId="3" applyFont="1" applyBorder="1"/>
    <xf numFmtId="0" fontId="32" fillId="0" borderId="0" xfId="3" applyFont="1" applyAlignment="1">
      <alignment wrapText="1"/>
    </xf>
    <xf numFmtId="0" fontId="32" fillId="0" borderId="0" xfId="3" applyFont="1" applyAlignment="1">
      <alignment horizontal="center"/>
    </xf>
    <xf numFmtId="0" fontId="32" fillId="0" borderId="1" xfId="3" applyFont="1" applyBorder="1" applyAlignment="1">
      <alignment horizontal="center" wrapText="1"/>
    </xf>
    <xf numFmtId="0" fontId="32" fillId="0" borderId="0" xfId="3" applyFont="1" applyAlignment="1">
      <alignment horizontal="left" wrapText="1"/>
    </xf>
    <xf numFmtId="0" fontId="32" fillId="0" borderId="0" xfId="3" applyFont="1" applyBorder="1" applyAlignment="1">
      <alignment horizontal="center" wrapText="1"/>
    </xf>
    <xf numFmtId="0" fontId="32" fillId="0" borderId="0" xfId="3" applyFont="1" applyAlignment="1">
      <alignment horizontal="center" wrapText="1"/>
    </xf>
    <xf numFmtId="165" fontId="32" fillId="0" borderId="0" xfId="3" applyNumberFormat="1" applyFont="1" applyAlignment="1">
      <alignment horizontal="center" wrapText="1"/>
    </xf>
    <xf numFmtId="0" fontId="2" fillId="10" borderId="0" xfId="3" applyFont="1" applyFill="1"/>
    <xf numFmtId="0" fontId="4" fillId="2" borderId="0" xfId="3" applyFont="1" applyFill="1" applyAlignment="1">
      <alignment horizontal="center" vertical="center"/>
    </xf>
    <xf numFmtId="0" fontId="4" fillId="2" borderId="0" xfId="3" applyFont="1" applyFill="1" applyAlignment="1"/>
    <xf numFmtId="0" fontId="4" fillId="0" borderId="0" xfId="3" applyFont="1" applyFill="1"/>
    <xf numFmtId="0" fontId="4" fillId="0" borderId="0" xfId="3" applyFont="1"/>
    <xf numFmtId="0" fontId="4" fillId="0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4" fillId="0" borderId="11" xfId="3" applyFont="1" applyBorder="1"/>
    <xf numFmtId="0" fontId="61" fillId="0" borderId="2" xfId="3" applyFont="1" applyFill="1" applyBorder="1" applyAlignment="1">
      <alignment horizontal="center" vertical="center" wrapText="1"/>
    </xf>
    <xf numFmtId="0" fontId="61" fillId="0" borderId="4" xfId="3" applyFont="1" applyFill="1" applyBorder="1" applyAlignment="1">
      <alignment horizontal="center" vertical="center" wrapText="1"/>
    </xf>
    <xf numFmtId="49" fontId="61" fillId="0" borderId="2" xfId="3" applyNumberFormat="1" applyFont="1" applyFill="1" applyBorder="1" applyAlignment="1">
      <alignment horizontal="center" vertical="center" wrapText="1"/>
    </xf>
    <xf numFmtId="0" fontId="61" fillId="0" borderId="2" xfId="3" applyFont="1" applyFill="1" applyBorder="1" applyAlignment="1">
      <alignment vertical="center" wrapText="1"/>
    </xf>
    <xf numFmtId="14" fontId="61" fillId="0" borderId="2" xfId="3" applyNumberFormat="1" applyFont="1" applyFill="1" applyBorder="1" applyAlignment="1">
      <alignment horizontal="center" vertical="center" wrapText="1"/>
    </xf>
    <xf numFmtId="0" fontId="63" fillId="0" borderId="2" xfId="3" applyFont="1" applyFill="1" applyBorder="1" applyAlignment="1">
      <alignment vertical="center" wrapText="1"/>
    </xf>
    <xf numFmtId="0" fontId="61" fillId="0" borderId="3" xfId="3" applyFont="1" applyFill="1" applyBorder="1" applyAlignment="1">
      <alignment vertical="center" wrapText="1"/>
    </xf>
    <xf numFmtId="16" fontId="60" fillId="0" borderId="2" xfId="3" applyNumberFormat="1" applyFont="1" applyFill="1" applyBorder="1" applyAlignment="1">
      <alignment horizontal="center" vertical="center" wrapText="1"/>
    </xf>
    <xf numFmtId="0" fontId="60" fillId="0" borderId="2" xfId="3" applyFont="1" applyFill="1" applyBorder="1" applyAlignment="1">
      <alignment vertical="center" wrapText="1"/>
    </xf>
    <xf numFmtId="4" fontId="61" fillId="0" borderId="2" xfId="3" applyNumberFormat="1" applyFont="1" applyFill="1" applyBorder="1" applyAlignment="1">
      <alignment horizontal="center" vertical="center" wrapText="1"/>
    </xf>
    <xf numFmtId="4" fontId="61" fillId="0" borderId="0" xfId="3" applyNumberFormat="1" applyFont="1" applyFill="1" applyAlignment="1">
      <alignment horizontal="center" vertical="center"/>
    </xf>
    <xf numFmtId="16" fontId="61" fillId="0" borderId="2" xfId="3" applyNumberFormat="1" applyFont="1" applyFill="1" applyBorder="1" applyAlignment="1">
      <alignment horizontal="center" vertical="center" wrapText="1"/>
    </xf>
    <xf numFmtId="14" fontId="61" fillId="0" borderId="6" xfId="3" applyNumberFormat="1" applyFont="1" applyFill="1" applyBorder="1" applyAlignment="1">
      <alignment horizontal="center" vertical="center" wrapText="1"/>
    </xf>
    <xf numFmtId="0" fontId="61" fillId="0" borderId="6" xfId="3" applyFont="1" applyFill="1" applyBorder="1" applyAlignment="1">
      <alignment horizontal="left" vertical="center" wrapText="1"/>
    </xf>
    <xf numFmtId="165" fontId="62" fillId="0" borderId="2" xfId="0" applyNumberFormat="1" applyFont="1" applyFill="1" applyBorder="1" applyAlignment="1">
      <alignment horizontal="left" vertical="top" wrapText="1"/>
    </xf>
    <xf numFmtId="49" fontId="61" fillId="0" borderId="6" xfId="3" applyNumberFormat="1" applyFont="1" applyFill="1" applyBorder="1" applyAlignment="1">
      <alignment horizontal="center" vertical="center" wrapText="1"/>
    </xf>
    <xf numFmtId="4" fontId="61" fillId="0" borderId="6" xfId="3" applyNumberFormat="1" applyFont="1" applyFill="1" applyBorder="1" applyAlignment="1">
      <alignment horizontal="center" vertical="center" wrapText="1"/>
    </xf>
    <xf numFmtId="14" fontId="63" fillId="0" borderId="6" xfId="3" applyNumberFormat="1" applyFont="1" applyFill="1" applyBorder="1" applyAlignment="1">
      <alignment horizontal="left" vertical="center" wrapText="1"/>
    </xf>
    <xf numFmtId="49" fontId="62" fillId="0" borderId="2" xfId="3" applyNumberFormat="1" applyFont="1" applyFill="1" applyBorder="1" applyAlignment="1">
      <alignment horizontal="center" vertical="center" wrapText="1"/>
    </xf>
    <xf numFmtId="49" fontId="63" fillId="0" borderId="2" xfId="3" applyNumberFormat="1" applyFont="1" applyFill="1" applyBorder="1" applyAlignment="1">
      <alignment horizontal="center" vertical="center" wrapText="1"/>
    </xf>
    <xf numFmtId="0" fontId="63" fillId="0" borderId="2" xfId="3" applyFont="1" applyFill="1" applyBorder="1" applyAlignment="1">
      <alignment horizontal="left" vertical="center" wrapText="1"/>
    </xf>
    <xf numFmtId="14" fontId="63" fillId="0" borderId="2" xfId="3" applyNumberFormat="1" applyFont="1" applyFill="1" applyBorder="1" applyAlignment="1">
      <alignment horizontal="left" vertical="center" wrapText="1"/>
    </xf>
    <xf numFmtId="16" fontId="60" fillId="0" borderId="2" xfId="3" applyNumberFormat="1" applyFont="1" applyFill="1" applyBorder="1" applyAlignment="1">
      <alignment vertical="center" wrapText="1"/>
    </xf>
    <xf numFmtId="4" fontId="4" fillId="0" borderId="0" xfId="3" applyNumberFormat="1" applyFont="1" applyFill="1" applyAlignment="1">
      <alignment horizontal="center" vertical="center"/>
    </xf>
    <xf numFmtId="14" fontId="63" fillId="0" borderId="2" xfId="3" applyNumberFormat="1" applyFont="1" applyFill="1" applyBorder="1" applyAlignment="1">
      <alignment horizontal="center" vertical="center" wrapText="1"/>
    </xf>
    <xf numFmtId="14" fontId="62" fillId="0" borderId="2" xfId="3" applyNumberFormat="1" applyFont="1" applyFill="1" applyBorder="1" applyAlignment="1">
      <alignment horizontal="center" vertical="center" wrapText="1"/>
    </xf>
    <xf numFmtId="4" fontId="61" fillId="0" borderId="2" xfId="3" applyNumberFormat="1" applyFont="1" applyFill="1" applyBorder="1" applyAlignment="1">
      <alignment horizontal="center" vertical="center"/>
    </xf>
    <xf numFmtId="4" fontId="62" fillId="0" borderId="2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vertical="center" wrapText="1"/>
    </xf>
    <xf numFmtId="0" fontId="4" fillId="0" borderId="2" xfId="3" applyFont="1" applyFill="1" applyBorder="1"/>
    <xf numFmtId="14" fontId="4" fillId="0" borderId="2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62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61" fillId="0" borderId="0" xfId="3" applyFont="1" applyFill="1" applyAlignment="1">
      <alignment horizontal="center" vertical="center"/>
    </xf>
    <xf numFmtId="0" fontId="4" fillId="2" borderId="0" xfId="3" applyFont="1" applyFill="1" applyAlignment="1">
      <alignment wrapText="1"/>
    </xf>
    <xf numFmtId="0" fontId="65" fillId="0" borderId="1" xfId="9" applyFont="1" applyBorder="1"/>
    <xf numFmtId="0" fontId="61" fillId="0" borderId="0" xfId="9" applyFont="1"/>
    <xf numFmtId="0" fontId="65" fillId="0" borderId="0" xfId="9" applyFont="1" applyAlignment="1">
      <alignment horizontal="center" vertical="center"/>
    </xf>
    <xf numFmtId="0" fontId="65" fillId="0" borderId="0" xfId="9" applyFont="1"/>
    <xf numFmtId="0" fontId="61" fillId="2" borderId="0" xfId="3" applyFont="1" applyFill="1" applyAlignment="1">
      <alignment wrapText="1"/>
    </xf>
    <xf numFmtId="0" fontId="66" fillId="2" borderId="0" xfId="3" applyFont="1" applyFill="1"/>
    <xf numFmtId="0" fontId="61" fillId="2" borderId="0" xfId="3" applyFont="1" applyFill="1"/>
    <xf numFmtId="0" fontId="66" fillId="0" borderId="0" xfId="3" applyFont="1" applyFill="1"/>
    <xf numFmtId="0" fontId="4" fillId="2" borderId="0" xfId="3" applyFont="1" applyFill="1" applyAlignment="1">
      <alignment horizontal="right" vertical="center"/>
    </xf>
    <xf numFmtId="0" fontId="67" fillId="2" borderId="0" xfId="3" applyFont="1" applyFill="1"/>
    <xf numFmtId="49" fontId="61" fillId="2" borderId="0" xfId="3" applyNumberFormat="1" applyFont="1" applyFill="1"/>
    <xf numFmtId="0" fontId="66" fillId="2" borderId="0" xfId="3" applyFont="1" applyFill="1" applyAlignment="1">
      <alignment horizontal="center" vertical="center"/>
    </xf>
    <xf numFmtId="0" fontId="67" fillId="2" borderId="0" xfId="3" applyFont="1" applyFill="1" applyAlignment="1">
      <alignment horizontal="center" vertical="center"/>
    </xf>
    <xf numFmtId="0" fontId="67" fillId="0" borderId="0" xfId="3" applyFont="1" applyFill="1"/>
    <xf numFmtId="0" fontId="4" fillId="0" borderId="0" xfId="3" applyFont="1" applyBorder="1"/>
    <xf numFmtId="0" fontId="69" fillId="2" borderId="2" xfId="3" applyFont="1" applyFill="1" applyBorder="1" applyAlignment="1">
      <alignment horizontal="center" vertical="center" wrapText="1"/>
    </xf>
    <xf numFmtId="0" fontId="69" fillId="2" borderId="4" xfId="3" applyFont="1" applyFill="1" applyBorder="1" applyAlignment="1">
      <alignment horizontal="center" vertical="center" wrapText="1"/>
    </xf>
    <xf numFmtId="0" fontId="69" fillId="0" borderId="0" xfId="3" applyFont="1"/>
    <xf numFmtId="49" fontId="69" fillId="2" borderId="2" xfId="3" applyNumberFormat="1" applyFont="1" applyFill="1" applyBorder="1" applyAlignment="1">
      <alignment horizontal="center" vertical="center" wrapText="1"/>
    </xf>
    <xf numFmtId="0" fontId="69" fillId="2" borderId="2" xfId="3" applyFont="1" applyFill="1" applyBorder="1" applyAlignment="1">
      <alignment vertical="center" wrapText="1"/>
    </xf>
    <xf numFmtId="14" fontId="69" fillId="2" borderId="2" xfId="3" applyNumberFormat="1" applyFont="1" applyFill="1" applyBorder="1" applyAlignment="1">
      <alignment horizontal="center" vertical="center" wrapText="1"/>
    </xf>
    <xf numFmtId="0" fontId="69" fillId="2" borderId="0" xfId="3" applyFont="1" applyFill="1"/>
    <xf numFmtId="0" fontId="71" fillId="3" borderId="2" xfId="3" applyFont="1" applyFill="1" applyBorder="1" applyAlignment="1">
      <alignment vertical="center" wrapText="1"/>
    </xf>
    <xf numFmtId="0" fontId="69" fillId="2" borderId="3" xfId="3" applyFont="1" applyFill="1" applyBorder="1" applyAlignment="1">
      <alignment vertical="center" wrapText="1"/>
    </xf>
    <xf numFmtId="14" fontId="68" fillId="3" borderId="2" xfId="3" applyNumberFormat="1" applyFont="1" applyFill="1" applyBorder="1" applyAlignment="1">
      <alignment horizontal="center" vertical="center"/>
    </xf>
    <xf numFmtId="168" fontId="68" fillId="3" borderId="2" xfId="3" applyNumberFormat="1" applyFont="1" applyFill="1" applyBorder="1" applyAlignment="1">
      <alignment horizontal="center" vertical="center" wrapText="1"/>
    </xf>
    <xf numFmtId="14" fontId="69" fillId="3" borderId="2" xfId="3" applyNumberFormat="1" applyFont="1" applyFill="1" applyBorder="1" applyAlignment="1">
      <alignment horizontal="center" vertical="center" wrapText="1"/>
    </xf>
    <xf numFmtId="168" fontId="69" fillId="3" borderId="2" xfId="3" applyNumberFormat="1" applyFont="1" applyFill="1" applyBorder="1" applyAlignment="1">
      <alignment horizontal="center" vertical="center" wrapText="1"/>
    </xf>
    <xf numFmtId="14" fontId="68" fillId="2" borderId="2" xfId="3" applyNumberFormat="1" applyFont="1" applyFill="1" applyBorder="1" applyAlignment="1">
      <alignment horizontal="center" vertical="center"/>
    </xf>
    <xf numFmtId="166" fontId="68" fillId="0" borderId="2" xfId="4" applyNumberFormat="1" applyFont="1" applyBorder="1" applyAlignment="1">
      <alignment vertical="center" wrapText="1"/>
    </xf>
    <xf numFmtId="166" fontId="69" fillId="0" borderId="2" xfId="4" applyNumberFormat="1" applyFont="1" applyBorder="1" applyAlignment="1">
      <alignment vertical="center" wrapText="1"/>
    </xf>
    <xf numFmtId="169" fontId="4" fillId="0" borderId="0" xfId="3" applyNumberFormat="1" applyFont="1"/>
    <xf numFmtId="166" fontId="68" fillId="0" borderId="2" xfId="4" applyNumberFormat="1" applyFont="1" applyBorder="1" applyAlignment="1">
      <alignment horizontal="center" vertical="center" wrapText="1"/>
    </xf>
    <xf numFmtId="168" fontId="68" fillId="0" borderId="2" xfId="4" applyNumberFormat="1" applyFont="1" applyBorder="1" applyAlignment="1">
      <alignment horizontal="center" vertical="center" wrapText="1"/>
    </xf>
    <xf numFmtId="166" fontId="69" fillId="0" borderId="2" xfId="4" applyNumberFormat="1" applyFont="1" applyBorder="1" applyAlignment="1">
      <alignment horizontal="center" vertical="center" wrapText="1"/>
    </xf>
    <xf numFmtId="49" fontId="69" fillId="4" borderId="2" xfId="3" applyNumberFormat="1" applyFont="1" applyFill="1" applyBorder="1" applyAlignment="1">
      <alignment horizontal="center" vertical="center" wrapText="1"/>
    </xf>
    <xf numFmtId="0" fontId="71" fillId="4" borderId="2" xfId="3" applyFont="1" applyFill="1" applyBorder="1" applyAlignment="1">
      <alignment vertical="center" wrapText="1"/>
    </xf>
    <xf numFmtId="0" fontId="69" fillId="4" borderId="2" xfId="3" applyFont="1" applyFill="1" applyBorder="1" applyAlignment="1">
      <alignment horizontal="center" vertical="center" wrapText="1"/>
    </xf>
    <xf numFmtId="0" fontId="69" fillId="4" borderId="6" xfId="3" applyFont="1" applyFill="1" applyBorder="1" applyAlignment="1">
      <alignment horizontal="center" vertical="center" wrapText="1"/>
    </xf>
    <xf numFmtId="14" fontId="69" fillId="4" borderId="2" xfId="3" applyNumberFormat="1" applyFont="1" applyFill="1" applyBorder="1" applyAlignment="1">
      <alignment horizontal="center" vertical="center" wrapText="1"/>
    </xf>
    <xf numFmtId="14" fontId="70" fillId="4" borderId="2" xfId="3" applyNumberFormat="1" applyFont="1" applyFill="1" applyBorder="1" applyAlignment="1">
      <alignment horizontal="center" vertical="center" wrapText="1"/>
    </xf>
    <xf numFmtId="1" fontId="68" fillId="3" borderId="3" xfId="3" applyNumberFormat="1" applyFont="1" applyFill="1" applyBorder="1" applyAlignment="1">
      <alignment horizontal="center" vertical="center" wrapText="1"/>
    </xf>
    <xf numFmtId="0" fontId="68" fillId="3" borderId="3" xfId="3" applyFont="1" applyFill="1" applyBorder="1" applyAlignment="1">
      <alignment horizontal="center" vertical="center" wrapText="1"/>
    </xf>
    <xf numFmtId="0" fontId="69" fillId="3" borderId="3" xfId="3" applyFont="1" applyFill="1" applyBorder="1" applyAlignment="1">
      <alignment horizontal="center" vertical="center" wrapText="1"/>
    </xf>
    <xf numFmtId="14" fontId="69" fillId="3" borderId="3" xfId="3" applyNumberFormat="1" applyFont="1" applyFill="1" applyBorder="1" applyAlignment="1">
      <alignment horizontal="center" vertical="center" wrapText="1"/>
    </xf>
    <xf numFmtId="14" fontId="69" fillId="4" borderId="2" xfId="3" applyNumberFormat="1" applyFont="1" applyFill="1" applyBorder="1" applyAlignment="1">
      <alignment horizontal="center" vertical="top" wrapText="1"/>
    </xf>
    <xf numFmtId="14" fontId="64" fillId="2" borderId="0" xfId="3" applyNumberFormat="1" applyFont="1" applyFill="1" applyBorder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72" fillId="2" borderId="0" xfId="0" applyFont="1" applyFill="1" applyAlignment="1">
      <alignment vertical="center"/>
    </xf>
    <xf numFmtId="0" fontId="73" fillId="0" borderId="0" xfId="0" applyFont="1"/>
    <xf numFmtId="0" fontId="74" fillId="0" borderId="0" xfId="0" applyFont="1"/>
    <xf numFmtId="0" fontId="4" fillId="0" borderId="0" xfId="0" applyFont="1" applyAlignment="1"/>
    <xf numFmtId="0" fontId="61" fillId="2" borderId="0" xfId="3" applyFont="1" applyFill="1" applyAlignment="1">
      <alignment vertical="center" wrapText="1"/>
    </xf>
    <xf numFmtId="0" fontId="32" fillId="2" borderId="0" xfId="3" applyFont="1" applyFill="1" applyAlignment="1">
      <alignment horizontal="right" vertical="center"/>
    </xf>
    <xf numFmtId="0" fontId="2" fillId="2" borderId="1" xfId="3" applyFill="1" applyBorder="1"/>
    <xf numFmtId="0" fontId="32" fillId="2" borderId="0" xfId="3" applyFont="1" applyFill="1" applyAlignment="1">
      <alignment horizontal="center" vertical="center"/>
    </xf>
    <xf numFmtId="0" fontId="32" fillId="0" borderId="2" xfId="3" applyFont="1" applyBorder="1" applyAlignment="1">
      <alignment horizontal="center"/>
    </xf>
    <xf numFmtId="0" fontId="32" fillId="0" borderId="0" xfId="3" applyFont="1"/>
    <xf numFmtId="0" fontId="53" fillId="0" borderId="2" xfId="3" applyFont="1" applyBorder="1" applyAlignment="1">
      <alignment horizontal="left"/>
    </xf>
    <xf numFmtId="0" fontId="53" fillId="0" borderId="2" xfId="3" applyFont="1" applyBorder="1" applyAlignment="1">
      <alignment horizontal="center"/>
    </xf>
    <xf numFmtId="49" fontId="53" fillId="0" borderId="2" xfId="3" applyNumberFormat="1" applyFont="1" applyBorder="1" applyAlignment="1">
      <alignment horizontal="center"/>
    </xf>
    <xf numFmtId="0" fontId="53" fillId="0" borderId="0" xfId="3" applyFont="1" applyAlignment="1">
      <alignment horizontal="left" wrapText="1"/>
    </xf>
    <xf numFmtId="164" fontId="53" fillId="0" borderId="2" xfId="3" applyNumberFormat="1" applyFont="1" applyBorder="1" applyAlignment="1">
      <alignment horizontal="center"/>
    </xf>
    <xf numFmtId="0" fontId="53" fillId="0" borderId="3" xfId="3" applyFont="1" applyBorder="1" applyAlignment="1">
      <alignment vertical="center" wrapText="1"/>
    </xf>
    <xf numFmtId="0" fontId="53" fillId="0" borderId="3" xfId="3" applyFont="1" applyBorder="1" applyAlignment="1">
      <alignment horizontal="center" vertical="center" wrapText="1"/>
    </xf>
    <xf numFmtId="0" fontId="53" fillId="0" borderId="2" xfId="3" applyFont="1" applyFill="1" applyBorder="1" applyAlignment="1">
      <alignment horizontal="center" vertical="center" wrapText="1"/>
    </xf>
    <xf numFmtId="164" fontId="53" fillId="0" borderId="2" xfId="3" applyNumberFormat="1" applyFont="1" applyFill="1" applyBorder="1" applyAlignment="1">
      <alignment horizontal="center" vertical="center" wrapText="1"/>
    </xf>
    <xf numFmtId="165" fontId="53" fillId="0" borderId="2" xfId="3" applyNumberFormat="1" applyFont="1" applyFill="1" applyBorder="1" applyAlignment="1">
      <alignment horizontal="center" vertical="center" wrapText="1"/>
    </xf>
    <xf numFmtId="168" fontId="53" fillId="0" borderId="2" xfId="3" applyNumberFormat="1" applyFont="1" applyFill="1" applyBorder="1" applyAlignment="1">
      <alignment horizontal="center" vertical="center" wrapText="1"/>
    </xf>
    <xf numFmtId="0" fontId="53" fillId="0" borderId="2" xfId="3" applyFont="1" applyBorder="1" applyAlignment="1">
      <alignment horizontal="center" vertical="center"/>
    </xf>
    <xf numFmtId="0" fontId="57" fillId="0" borderId="2" xfId="3" applyFont="1" applyBorder="1" applyAlignment="1">
      <alignment vertical="top" wrapText="1"/>
    </xf>
    <xf numFmtId="0" fontId="57" fillId="2" borderId="2" xfId="7" applyFont="1" applyFill="1" applyBorder="1" applyAlignment="1">
      <alignment horizontal="left" vertical="center" wrapText="1"/>
    </xf>
    <xf numFmtId="14" fontId="76" fillId="0" borderId="2" xfId="3" applyNumberFormat="1" applyFont="1" applyFill="1" applyBorder="1" applyAlignment="1">
      <alignment horizontal="center" vertical="center" wrapText="1"/>
    </xf>
    <xf numFmtId="168" fontId="53" fillId="0" borderId="2" xfId="3" applyNumberFormat="1" applyFont="1" applyBorder="1" applyAlignment="1">
      <alignment horizontal="center"/>
    </xf>
    <xf numFmtId="0" fontId="57" fillId="0" borderId="2" xfId="3" applyFont="1" applyBorder="1" applyAlignment="1">
      <alignment vertical="center" wrapText="1"/>
    </xf>
    <xf numFmtId="0" fontId="57" fillId="0" borderId="2" xfId="7" applyFont="1" applyFill="1" applyBorder="1" applyAlignment="1">
      <alignment vertical="center" wrapText="1"/>
    </xf>
    <xf numFmtId="0" fontId="53" fillId="0" borderId="2" xfId="3" applyFont="1" applyBorder="1" applyAlignment="1">
      <alignment horizontal="left" vertical="center" wrapText="1"/>
    </xf>
    <xf numFmtId="0" fontId="32" fillId="0" borderId="2" xfId="3" applyFont="1" applyBorder="1" applyAlignment="1">
      <alignment vertical="center" wrapText="1"/>
    </xf>
    <xf numFmtId="0" fontId="32" fillId="0" borderId="2" xfId="3" applyFont="1" applyBorder="1" applyAlignment="1">
      <alignment vertical="center"/>
    </xf>
    <xf numFmtId="0" fontId="32" fillId="0" borderId="0" xfId="3" applyFont="1" applyBorder="1" applyAlignment="1">
      <alignment horizontal="center" vertical="center"/>
    </xf>
    <xf numFmtId="0" fontId="32" fillId="0" borderId="0" xfId="3" applyFont="1" applyBorder="1" applyAlignment="1">
      <alignment vertical="center"/>
    </xf>
    <xf numFmtId="170" fontId="32" fillId="0" borderId="0" xfId="3" applyNumberFormat="1" applyFont="1" applyFill="1" applyBorder="1" applyAlignment="1">
      <alignment horizontal="center" vertical="center"/>
    </xf>
    <xf numFmtId="0" fontId="32" fillId="0" borderId="0" xfId="3" applyFont="1" applyBorder="1"/>
    <xf numFmtId="0" fontId="28" fillId="0" borderId="0" xfId="3" applyFont="1" applyAlignment="1">
      <alignment horizontal="center" vertical="center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right" vertical="center"/>
    </xf>
    <xf numFmtId="0" fontId="28" fillId="0" borderId="0" xfId="3" applyFont="1" applyAlignment="1"/>
    <xf numFmtId="0" fontId="28" fillId="2" borderId="0" xfId="3" applyFont="1" applyFill="1" applyAlignment="1">
      <alignment horizontal="left" vertical="center"/>
    </xf>
    <xf numFmtId="0" fontId="28" fillId="2" borderId="0" xfId="3" applyFont="1" applyFill="1" applyAlignment="1">
      <alignment horizontal="center" vertical="center" wrapText="1"/>
    </xf>
    <xf numFmtId="0" fontId="28" fillId="2" borderId="0" xfId="3" applyFont="1" applyFill="1"/>
    <xf numFmtId="0" fontId="28" fillId="2" borderId="0" xfId="3" applyFont="1" applyFill="1" applyAlignment="1">
      <alignment horizontal="right" vertical="center"/>
    </xf>
    <xf numFmtId="0" fontId="28" fillId="0" borderId="2" xfId="3" applyFont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vertical="center" wrapText="1"/>
    </xf>
    <xf numFmtId="14" fontId="4" fillId="3" borderId="2" xfId="3" applyNumberFormat="1" applyFont="1" applyFill="1" applyBorder="1" applyAlignment="1">
      <alignment horizontal="center" vertical="center" wrapText="1"/>
    </xf>
    <xf numFmtId="164" fontId="5" fillId="3" borderId="2" xfId="3" applyNumberFormat="1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4" fillId="0" borderId="3" xfId="3" applyFont="1" applyBorder="1" applyAlignment="1">
      <alignment horizontal="center" vertical="center" wrapText="1"/>
    </xf>
    <xf numFmtId="14" fontId="4" fillId="2" borderId="2" xfId="3" applyNumberFormat="1" applyFont="1" applyFill="1" applyBorder="1" applyAlignment="1">
      <alignment horizontal="center" vertical="center" wrapText="1"/>
    </xf>
    <xf numFmtId="165" fontId="4" fillId="0" borderId="2" xfId="3" applyNumberFormat="1" applyFont="1" applyBorder="1" applyAlignment="1">
      <alignment horizontal="center" vertical="center" wrapText="1"/>
    </xf>
    <xf numFmtId="0" fontId="28" fillId="4" borderId="2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vertical="center" wrapText="1"/>
    </xf>
    <xf numFmtId="14" fontId="4" fillId="4" borderId="2" xfId="3" applyNumberFormat="1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vertical="center" wrapText="1"/>
    </xf>
    <xf numFmtId="164" fontId="5" fillId="0" borderId="2" xfId="3" applyNumberFormat="1" applyFont="1" applyBorder="1" applyAlignment="1">
      <alignment horizontal="right" vertical="center" wrapText="1"/>
    </xf>
    <xf numFmtId="0" fontId="4" fillId="2" borderId="2" xfId="3" applyFont="1" applyFill="1" applyBorder="1" applyAlignment="1">
      <alignment vertical="center" wrapText="1"/>
    </xf>
    <xf numFmtId="164" fontId="4" fillId="0" borderId="2" xfId="3" applyNumberFormat="1" applyFont="1" applyBorder="1" applyAlignment="1">
      <alignment horizontal="right" vertical="center" wrapText="1"/>
    </xf>
    <xf numFmtId="0" fontId="4" fillId="4" borderId="2" xfId="3" applyFont="1" applyFill="1" applyBorder="1" applyAlignment="1">
      <alignment horizontal="center" vertical="center" wrapText="1"/>
    </xf>
    <xf numFmtId="49" fontId="4" fillId="3" borderId="2" xfId="3" applyNumberFormat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/>
    </xf>
    <xf numFmtId="164" fontId="4" fillId="0" borderId="2" xfId="3" applyNumberFormat="1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8" fillId="3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3" borderId="0" xfId="3" applyFont="1" applyFill="1" applyBorder="1" applyAlignment="1">
      <alignment vertical="center" wrapText="1"/>
    </xf>
    <xf numFmtId="14" fontId="4" fillId="0" borderId="0" xfId="3" applyNumberFormat="1" applyFont="1" applyBorder="1" applyAlignment="1">
      <alignment horizontal="center" vertical="center" wrapText="1"/>
    </xf>
    <xf numFmtId="164" fontId="4" fillId="0" borderId="0" xfId="3" applyNumberFormat="1" applyFont="1" applyBorder="1" applyAlignment="1">
      <alignment horizontal="right" vertical="center" wrapText="1"/>
    </xf>
    <xf numFmtId="14" fontId="7" fillId="4" borderId="2" xfId="3" applyNumberFormat="1" applyFont="1" applyFill="1" applyBorder="1" applyAlignment="1">
      <alignment horizontal="center" vertical="center" wrapText="1"/>
    </xf>
    <xf numFmtId="14" fontId="4" fillId="4" borderId="5" xfId="3" applyNumberFormat="1" applyFont="1" applyFill="1" applyBorder="1" applyAlignment="1">
      <alignment horizontal="center" vertical="center" wrapText="1"/>
    </xf>
    <xf numFmtId="14" fontId="4" fillId="4" borderId="6" xfId="3" applyNumberFormat="1" applyFont="1" applyFill="1" applyBorder="1" applyAlignment="1">
      <alignment horizontal="center" vertical="center" wrapText="1"/>
    </xf>
    <xf numFmtId="164" fontId="5" fillId="3" borderId="5" xfId="3" applyNumberFormat="1" applyFont="1" applyFill="1" applyBorder="1" applyAlignment="1">
      <alignment horizontal="center" vertical="center" wrapText="1"/>
    </xf>
    <xf numFmtId="0" fontId="5" fillId="3" borderId="6" xfId="3" applyNumberFormat="1" applyFont="1" applyFill="1" applyBorder="1" applyAlignment="1">
      <alignment horizontal="center" vertical="center" wrapText="1"/>
    </xf>
    <xf numFmtId="166" fontId="5" fillId="0" borderId="2" xfId="5" applyNumberFormat="1" applyFont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4" fontId="4" fillId="0" borderId="3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14" fontId="4" fillId="3" borderId="0" xfId="3" applyNumberFormat="1" applyFont="1" applyFill="1" applyBorder="1" applyAlignment="1">
      <alignment horizontal="center" vertical="center" wrapText="1"/>
    </xf>
    <xf numFmtId="166" fontId="5" fillId="0" borderId="0" xfId="5" applyNumberFormat="1" applyFont="1" applyBorder="1" applyAlignment="1">
      <alignment horizontal="center" vertical="center" wrapText="1"/>
    </xf>
    <xf numFmtId="164" fontId="5" fillId="0" borderId="0" xfId="3" applyNumberFormat="1" applyFont="1" applyBorder="1" applyAlignment="1">
      <alignment horizontal="center" vertical="center" wrapText="1"/>
    </xf>
    <xf numFmtId="14" fontId="4" fillId="4" borderId="3" xfId="3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14" fontId="4" fillId="2" borderId="2" xfId="3" applyNumberFormat="1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6" fillId="2" borderId="2" xfId="3" applyFont="1" applyFill="1" applyBorder="1" applyAlignment="1">
      <alignment horizontal="center" vertical="center" wrapText="1"/>
    </xf>
    <xf numFmtId="43" fontId="4" fillId="2" borderId="2" xfId="3" applyNumberFormat="1" applyFont="1" applyFill="1" applyBorder="1" applyAlignment="1">
      <alignment horizontal="center" vertical="center" wrapText="1"/>
    </xf>
    <xf numFmtId="14" fontId="4" fillId="2" borderId="0" xfId="3" applyNumberFormat="1" applyFont="1" applyFill="1" applyBorder="1" applyAlignment="1">
      <alignment horizontal="center" vertical="center" wrapText="1"/>
    </xf>
    <xf numFmtId="49" fontId="4" fillId="3" borderId="0" xfId="3" applyNumberFormat="1" applyFont="1" applyFill="1" applyBorder="1" applyAlignment="1">
      <alignment horizontal="center" vertical="center" wrapText="1"/>
    </xf>
    <xf numFmtId="0" fontId="28" fillId="2" borderId="0" xfId="3" applyFont="1" applyFill="1" applyAlignment="1">
      <alignment horizontal="left" vertical="center" wrapText="1"/>
    </xf>
    <xf numFmtId="0" fontId="28" fillId="2" borderId="0" xfId="3" applyFont="1" applyFill="1" applyAlignment="1">
      <alignment horizontal="center" vertical="center"/>
    </xf>
    <xf numFmtId="0" fontId="4" fillId="0" borderId="1" xfId="0" applyFont="1" applyBorder="1"/>
    <xf numFmtId="0" fontId="4" fillId="0" borderId="0" xfId="0" applyFont="1" applyBorder="1" applyAlignment="1"/>
    <xf numFmtId="0" fontId="28" fillId="0" borderId="0" xfId="3" applyFont="1" applyBorder="1"/>
    <xf numFmtId="43" fontId="4" fillId="2" borderId="0" xfId="3" applyNumberFormat="1" applyFont="1" applyFill="1" applyBorder="1" applyAlignment="1">
      <alignment horizontal="center" vertical="center" wrapText="1"/>
    </xf>
    <xf numFmtId="0" fontId="53" fillId="3" borderId="2" xfId="3" applyFont="1" applyFill="1" applyBorder="1" applyAlignment="1">
      <alignment horizontal="center" vertical="center" wrapText="1"/>
    </xf>
    <xf numFmtId="0" fontId="53" fillId="2" borderId="2" xfId="3" applyFont="1" applyFill="1" applyBorder="1" applyAlignment="1">
      <alignment horizontal="center" vertical="center" wrapText="1"/>
    </xf>
    <xf numFmtId="0" fontId="52" fillId="0" borderId="2" xfId="3" applyFont="1" applyBorder="1" applyAlignment="1">
      <alignment vertical="center" wrapText="1"/>
    </xf>
    <xf numFmtId="0" fontId="52" fillId="0" borderId="2" xfId="3" applyFont="1" applyFill="1" applyBorder="1" applyAlignment="1">
      <alignment horizontal="center" vertical="center" wrapText="1"/>
    </xf>
    <xf numFmtId="4" fontId="52" fillId="2" borderId="2" xfId="5" applyNumberFormat="1" applyFont="1" applyFill="1" applyBorder="1" applyAlignment="1">
      <alignment horizontal="center" vertical="center" wrapText="1"/>
    </xf>
    <xf numFmtId="165" fontId="52" fillId="0" borderId="2" xfId="5" applyNumberFormat="1" applyFont="1" applyFill="1" applyBorder="1" applyAlignment="1">
      <alignment horizontal="center" vertical="center" wrapText="1"/>
    </xf>
    <xf numFmtId="166" fontId="53" fillId="2" borderId="2" xfId="3" applyNumberFormat="1" applyFont="1" applyFill="1" applyBorder="1" applyAlignment="1">
      <alignment horizontal="center" vertical="center" wrapText="1"/>
    </xf>
    <xf numFmtId="0" fontId="53" fillId="0" borderId="4" xfId="3" applyFont="1" applyBorder="1" applyAlignment="1">
      <alignment vertical="center" wrapText="1"/>
    </xf>
    <xf numFmtId="0" fontId="2" fillId="3" borderId="4" xfId="3" applyFill="1" applyBorder="1" applyAlignment="1">
      <alignment horizontal="center" vertical="center" wrapText="1"/>
    </xf>
    <xf numFmtId="0" fontId="53" fillId="0" borderId="4" xfId="3" applyFont="1" applyFill="1" applyBorder="1" applyAlignment="1">
      <alignment horizontal="center" vertical="center" wrapText="1"/>
    </xf>
    <xf numFmtId="4" fontId="53" fillId="0" borderId="4" xfId="3" applyNumberFormat="1" applyFont="1" applyFill="1" applyBorder="1" applyAlignment="1">
      <alignment horizontal="center" vertical="center" wrapText="1"/>
    </xf>
    <xf numFmtId="0" fontId="79" fillId="0" borderId="2" xfId="3" applyFont="1" applyBorder="1" applyAlignment="1">
      <alignment vertical="center" wrapText="1"/>
    </xf>
    <xf numFmtId="166" fontId="53" fillId="0" borderId="2" xfId="3" applyNumberFormat="1" applyFont="1" applyFill="1" applyBorder="1" applyAlignment="1">
      <alignment horizontal="center" vertical="center" wrapText="1"/>
    </xf>
    <xf numFmtId="0" fontId="79" fillId="0" borderId="2" xfId="3" applyFont="1" applyBorder="1" applyAlignment="1">
      <alignment horizontal="center" vertical="center" wrapText="1"/>
    </xf>
    <xf numFmtId="0" fontId="32" fillId="3" borderId="4" xfId="3" applyFont="1" applyFill="1" applyBorder="1" applyAlignment="1">
      <alignment horizontal="center" vertical="center" wrapText="1"/>
    </xf>
    <xf numFmtId="165" fontId="32" fillId="0" borderId="4" xfId="3" applyNumberFormat="1" applyFont="1" applyFill="1" applyBorder="1" applyAlignment="1">
      <alignment horizontal="center" vertical="center" wrapText="1"/>
    </xf>
    <xf numFmtId="0" fontId="32" fillId="0" borderId="4" xfId="3" applyFont="1" applyBorder="1" applyAlignment="1">
      <alignment horizontal="center" vertical="center" wrapText="1"/>
    </xf>
    <xf numFmtId="0" fontId="79" fillId="2" borderId="2" xfId="3" applyFont="1" applyFill="1" applyBorder="1" applyAlignment="1">
      <alignment vertical="center" wrapText="1"/>
    </xf>
    <xf numFmtId="0" fontId="79" fillId="2" borderId="2" xfId="3" applyFont="1" applyFill="1" applyBorder="1" applyAlignment="1">
      <alignment horizontal="center" vertical="center" wrapText="1"/>
    </xf>
    <xf numFmtId="0" fontId="2" fillId="2" borderId="0" xfId="3" applyFont="1" applyFill="1"/>
    <xf numFmtId="4" fontId="32" fillId="0" borderId="4" xfId="3" applyNumberFormat="1" applyFont="1" applyFill="1" applyBorder="1" applyAlignment="1">
      <alignment horizontal="center" vertical="center" wrapText="1"/>
    </xf>
    <xf numFmtId="0" fontId="81" fillId="0" borderId="2" xfId="3" applyFont="1" applyFill="1" applyBorder="1" applyAlignment="1">
      <alignment horizontal="center" vertical="center" wrapText="1"/>
    </xf>
    <xf numFmtId="4" fontId="52" fillId="0" borderId="4" xfId="3" applyNumberFormat="1" applyFont="1" applyFill="1" applyBorder="1" applyAlignment="1">
      <alignment horizontal="center" vertical="center" wrapText="1"/>
    </xf>
    <xf numFmtId="49" fontId="53" fillId="0" borderId="2" xfId="3" applyNumberFormat="1" applyFont="1" applyBorder="1" applyAlignment="1">
      <alignment horizontal="center" vertical="center" wrapText="1"/>
    </xf>
    <xf numFmtId="165" fontId="53" fillId="0" borderId="2" xfId="5" applyNumberFormat="1" applyFont="1" applyFill="1" applyBorder="1" applyAlignment="1">
      <alignment horizontal="center" vertical="center" wrapText="1"/>
    </xf>
    <xf numFmtId="0" fontId="53" fillId="0" borderId="2" xfId="3" applyNumberFormat="1" applyFont="1" applyBorder="1" applyAlignment="1">
      <alignment horizontal="center" vertical="center" wrapText="1"/>
    </xf>
    <xf numFmtId="165" fontId="52" fillId="2" borderId="2" xfId="5" applyNumberFormat="1" applyFont="1" applyFill="1" applyBorder="1" applyAlignment="1">
      <alignment horizontal="center" vertical="center" wrapText="1"/>
    </xf>
    <xf numFmtId="49" fontId="53" fillId="0" borderId="3" xfId="3" applyNumberFormat="1" applyFont="1" applyBorder="1" applyAlignment="1">
      <alignment horizontal="center" vertical="center" wrapText="1"/>
    </xf>
    <xf numFmtId="0" fontId="82" fillId="0" borderId="3" xfId="3" applyFont="1" applyBorder="1" applyAlignment="1">
      <alignment vertical="center" wrapText="1"/>
    </xf>
    <xf numFmtId="0" fontId="53" fillId="3" borderId="3" xfId="3" applyFont="1" applyFill="1" applyBorder="1" applyAlignment="1">
      <alignment horizontal="center" vertical="center" wrapText="1"/>
    </xf>
    <xf numFmtId="165" fontId="52" fillId="2" borderId="3" xfId="5" applyNumberFormat="1" applyFont="1" applyFill="1" applyBorder="1" applyAlignment="1">
      <alignment horizontal="center" vertical="center" wrapText="1"/>
    </xf>
    <xf numFmtId="165" fontId="52" fillId="0" borderId="3" xfId="5" applyNumberFormat="1" applyFont="1" applyFill="1" applyBorder="1" applyAlignment="1">
      <alignment horizontal="center" vertical="center" wrapText="1"/>
    </xf>
    <xf numFmtId="49" fontId="53" fillId="2" borderId="2" xfId="3" applyNumberFormat="1" applyFont="1" applyFill="1" applyBorder="1" applyAlignment="1">
      <alignment horizontal="center" vertical="center" wrapText="1"/>
    </xf>
    <xf numFmtId="0" fontId="82" fillId="0" borderId="2" xfId="3" applyFont="1" applyBorder="1" applyAlignment="1">
      <alignment vertical="center" wrapText="1"/>
    </xf>
    <xf numFmtId="165" fontId="52" fillId="0" borderId="2" xfId="3" applyNumberFormat="1" applyFont="1" applyFill="1" applyBorder="1" applyAlignment="1">
      <alignment horizontal="center" vertical="center" wrapText="1"/>
    </xf>
    <xf numFmtId="0" fontId="77" fillId="0" borderId="2" xfId="3" applyFont="1" applyBorder="1" applyAlignment="1">
      <alignment horizontal="center" vertical="center" wrapText="1"/>
    </xf>
    <xf numFmtId="0" fontId="77" fillId="0" borderId="2" xfId="3" applyFont="1" applyBorder="1" applyAlignment="1">
      <alignment vertical="center" wrapText="1"/>
    </xf>
    <xf numFmtId="0" fontId="77" fillId="3" borderId="2" xfId="3" applyFont="1" applyFill="1" applyBorder="1" applyAlignment="1">
      <alignment horizontal="center" vertical="center" wrapText="1"/>
    </xf>
    <xf numFmtId="0" fontId="77" fillId="0" borderId="2" xfId="3" applyFont="1" applyFill="1" applyBorder="1" applyAlignment="1">
      <alignment horizontal="center" vertical="center" wrapText="1"/>
    </xf>
    <xf numFmtId="165" fontId="77" fillId="0" borderId="2" xfId="5" applyNumberFormat="1" applyFont="1" applyFill="1" applyBorder="1" applyAlignment="1">
      <alignment horizontal="center" vertical="center" wrapText="1"/>
    </xf>
    <xf numFmtId="0" fontId="52" fillId="0" borderId="2" xfId="3" applyFont="1" applyBorder="1" applyAlignment="1">
      <alignment horizontal="left" vertical="center" wrapText="1"/>
    </xf>
    <xf numFmtId="0" fontId="76" fillId="0" borderId="2" xfId="3" applyFont="1" applyBorder="1" applyAlignment="1">
      <alignment horizontal="center" vertical="center" wrapText="1"/>
    </xf>
    <xf numFmtId="0" fontId="52" fillId="2" borderId="2" xfId="3" applyFont="1" applyFill="1" applyBorder="1" applyAlignment="1">
      <alignment horizontal="center" vertical="center" wrapText="1"/>
    </xf>
    <xf numFmtId="0" fontId="52" fillId="0" borderId="3" xfId="3" applyFont="1" applyBorder="1" applyAlignment="1">
      <alignment horizontal="left" vertical="center" wrapText="1"/>
    </xf>
    <xf numFmtId="0" fontId="52" fillId="0" borderId="3" xfId="3" applyFont="1" applyFill="1" applyBorder="1" applyAlignment="1">
      <alignment horizontal="center" vertical="center" wrapText="1"/>
    </xf>
    <xf numFmtId="165" fontId="53" fillId="2" borderId="2" xfId="5" applyNumberFormat="1" applyFont="1" applyFill="1" applyBorder="1" applyAlignment="1">
      <alignment horizontal="center" vertical="center" wrapText="1"/>
    </xf>
    <xf numFmtId="164" fontId="77" fillId="0" borderId="2" xfId="5" applyNumberFormat="1" applyFont="1" applyFill="1" applyBorder="1" applyAlignment="1">
      <alignment horizontal="center" vertical="center" wrapText="1"/>
    </xf>
    <xf numFmtId="0" fontId="52" fillId="0" borderId="3" xfId="3" applyFont="1" applyBorder="1" applyAlignment="1">
      <alignment vertical="center" wrapText="1"/>
    </xf>
    <xf numFmtId="0" fontId="52" fillId="3" borderId="3" xfId="3" applyFont="1" applyFill="1" applyBorder="1" applyAlignment="1">
      <alignment horizontal="center" vertical="center" wrapText="1"/>
    </xf>
    <xf numFmtId="0" fontId="84" fillId="0" borderId="0" xfId="3" applyFont="1"/>
    <xf numFmtId="0" fontId="52" fillId="3" borderId="2" xfId="3" applyFont="1" applyFill="1" applyBorder="1" applyAlignment="1">
      <alignment horizontal="center" vertical="center" wrapText="1"/>
    </xf>
    <xf numFmtId="0" fontId="80" fillId="0" borderId="2" xfId="3" applyFont="1" applyBorder="1" applyAlignment="1">
      <alignment vertical="center" wrapText="1"/>
    </xf>
    <xf numFmtId="0" fontId="53" fillId="0" borderId="3" xfId="3" applyFont="1" applyFill="1" applyBorder="1" applyAlignment="1">
      <alignment horizontal="center" vertical="center" wrapText="1"/>
    </xf>
    <xf numFmtId="0" fontId="77" fillId="0" borderId="2" xfId="3" applyFont="1" applyBorder="1" applyAlignment="1">
      <alignment horizontal="left" vertical="center" wrapText="1"/>
    </xf>
    <xf numFmtId="167" fontId="77" fillId="0" borderId="2" xfId="3" applyNumberFormat="1" applyFont="1" applyFill="1" applyBorder="1" applyAlignment="1">
      <alignment horizontal="center" vertical="center" wrapText="1"/>
    </xf>
    <xf numFmtId="0" fontId="2" fillId="0" borderId="0" xfId="3" applyAlignment="1">
      <alignment horizontal="center" vertical="center"/>
    </xf>
    <xf numFmtId="0" fontId="84" fillId="3" borderId="0" xfId="3" applyFont="1" applyFill="1"/>
    <xf numFmtId="0" fontId="84" fillId="0" borderId="0" xfId="3" applyFont="1" applyFill="1"/>
    <xf numFmtId="0" fontId="53" fillId="2" borderId="0" xfId="3" applyFont="1" applyFill="1" applyAlignment="1">
      <alignment horizontal="center" vertical="center"/>
    </xf>
    <xf numFmtId="0" fontId="53" fillId="0" borderId="0" xfId="3" applyFont="1" applyFill="1" applyAlignment="1">
      <alignment horizontal="center" vertical="center"/>
    </xf>
    <xf numFmtId="0" fontId="77" fillId="0" borderId="0" xfId="3" applyFont="1" applyBorder="1" applyAlignment="1">
      <alignment horizontal="left" vertical="center"/>
    </xf>
    <xf numFmtId="0" fontId="77" fillId="0" borderId="0" xfId="3" applyFont="1" applyBorder="1" applyAlignment="1">
      <alignment horizontal="center" vertical="center" wrapText="1"/>
    </xf>
    <xf numFmtId="0" fontId="77" fillId="3" borderId="0" xfId="3" applyFont="1" applyFill="1" applyBorder="1" applyAlignment="1">
      <alignment horizontal="center" vertical="center" wrapText="1"/>
    </xf>
    <xf numFmtId="0" fontId="77" fillId="0" borderId="0" xfId="3" applyFont="1" applyFill="1" applyBorder="1" applyAlignment="1">
      <alignment horizontal="center" vertical="center" wrapText="1"/>
    </xf>
    <xf numFmtId="167" fontId="77" fillId="0" borderId="0" xfId="3" applyNumberFormat="1" applyFont="1" applyFill="1" applyBorder="1" applyAlignment="1">
      <alignment horizontal="center" vertical="center" wrapText="1"/>
    </xf>
    <xf numFmtId="0" fontId="2" fillId="3" borderId="0" xfId="3" applyFill="1"/>
    <xf numFmtId="0" fontId="2" fillId="0" borderId="0" xfId="3" applyFill="1"/>
    <xf numFmtId="0" fontId="2" fillId="0" borderId="0" xfId="3" applyFont="1" applyAlignment="1">
      <alignment horizont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14" fontId="4" fillId="2" borderId="7" xfId="1" applyNumberFormat="1" applyFont="1" applyFill="1" applyBorder="1" applyAlignment="1">
      <alignment horizontal="center" vertical="center" wrapText="1"/>
    </xf>
    <xf numFmtId="14" fontId="4" fillId="2" borderId="4" xfId="1" applyNumberFormat="1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11" fillId="2" borderId="0" xfId="3" applyFont="1" applyFill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2" borderId="8" xfId="3" applyFont="1" applyFill="1" applyBorder="1" applyAlignment="1">
      <alignment horizontal="center" vertical="center" wrapText="1"/>
    </xf>
    <xf numFmtId="0" fontId="12" fillId="2" borderId="9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 wrapText="1"/>
    </xf>
    <xf numFmtId="0" fontId="12" fillId="2" borderId="10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horizontal="center" vertical="center"/>
    </xf>
    <xf numFmtId="49" fontId="12" fillId="2" borderId="3" xfId="3" applyNumberFormat="1" applyFont="1" applyFill="1" applyBorder="1" applyAlignment="1">
      <alignment horizontal="center" vertical="center" wrapText="1"/>
    </xf>
    <xf numFmtId="49" fontId="12" fillId="2" borderId="4" xfId="3" applyNumberFormat="1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left" vertical="center" wrapText="1"/>
    </xf>
    <xf numFmtId="0" fontId="11" fillId="3" borderId="4" xfId="3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/>
    </xf>
    <xf numFmtId="0" fontId="12" fillId="2" borderId="4" xfId="3" applyFont="1" applyFill="1" applyBorder="1" applyAlignment="1">
      <alignment horizontal="left" vertical="center" wrapText="1"/>
    </xf>
    <xf numFmtId="14" fontId="14" fillId="2" borderId="3" xfId="3" applyNumberFormat="1" applyFont="1" applyFill="1" applyBorder="1" applyAlignment="1">
      <alignment horizontal="center" vertical="center" wrapText="1"/>
    </xf>
    <xf numFmtId="14" fontId="14" fillId="2" borderId="4" xfId="3" applyNumberFormat="1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164" fontId="12" fillId="2" borderId="3" xfId="3" applyNumberFormat="1" applyFont="1" applyFill="1" applyBorder="1" applyAlignment="1">
      <alignment horizontal="center" vertical="center" wrapText="1"/>
    </xf>
    <xf numFmtId="164" fontId="12" fillId="2" borderId="4" xfId="3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2" fillId="4" borderId="3" xfId="3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 wrapText="1"/>
    </xf>
    <xf numFmtId="14" fontId="14" fillId="4" borderId="3" xfId="3" applyNumberFormat="1" applyFont="1" applyFill="1" applyBorder="1" applyAlignment="1">
      <alignment horizontal="left" vertical="center" wrapText="1"/>
    </xf>
    <xf numFmtId="14" fontId="14" fillId="4" borderId="4" xfId="3" applyNumberFormat="1" applyFont="1" applyFill="1" applyBorder="1" applyAlignment="1">
      <alignment horizontal="left" vertical="center" wrapText="1"/>
    </xf>
    <xf numFmtId="14" fontId="12" fillId="2" borderId="3" xfId="3" applyNumberFormat="1" applyFont="1" applyFill="1" applyBorder="1" applyAlignment="1">
      <alignment horizontal="center" vertical="center" wrapText="1"/>
    </xf>
    <xf numFmtId="14" fontId="12" fillId="2" borderId="7" xfId="3" applyNumberFormat="1" applyFont="1" applyFill="1" applyBorder="1" applyAlignment="1">
      <alignment horizontal="center" vertical="center" wrapText="1"/>
    </xf>
    <xf numFmtId="14" fontId="12" fillId="2" borderId="4" xfId="3" applyNumberFormat="1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center" vertical="center" wrapText="1"/>
    </xf>
    <xf numFmtId="49" fontId="12" fillId="2" borderId="9" xfId="3" applyNumberFormat="1" applyFont="1" applyFill="1" applyBorder="1" applyAlignment="1">
      <alignment horizontal="center" vertical="center" wrapText="1"/>
    </xf>
    <xf numFmtId="49" fontId="12" fillId="2" borderId="11" xfId="3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1" fillId="2" borderId="5" xfId="3" applyNumberFormat="1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center" vertical="center" wrapText="1"/>
    </xf>
    <xf numFmtId="49" fontId="11" fillId="2" borderId="8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left" vertical="center" wrapText="1"/>
    </xf>
    <xf numFmtId="49" fontId="12" fillId="4" borderId="3" xfId="3" applyNumberFormat="1" applyFont="1" applyFill="1" applyBorder="1" applyAlignment="1">
      <alignment horizontal="center" vertical="center" wrapText="1"/>
    </xf>
    <xf numFmtId="49" fontId="12" fillId="4" borderId="4" xfId="3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14" fontId="14" fillId="2" borderId="7" xfId="3" applyNumberFormat="1" applyFont="1" applyFill="1" applyBorder="1" applyAlignment="1">
      <alignment horizontal="center" vertical="center" wrapText="1"/>
    </xf>
    <xf numFmtId="0" fontId="12" fillId="4" borderId="7" xfId="3" applyFont="1" applyFill="1" applyBorder="1" applyAlignment="1">
      <alignment horizontal="center" vertical="center" wrapText="1"/>
    </xf>
    <xf numFmtId="49" fontId="12" fillId="4" borderId="7" xfId="3" applyNumberFormat="1" applyFont="1" applyFill="1" applyBorder="1" applyAlignment="1">
      <alignment horizontal="center" vertical="center" wrapText="1"/>
    </xf>
    <xf numFmtId="0" fontId="16" fillId="4" borderId="3" xfId="3" applyFont="1" applyFill="1" applyBorder="1" applyAlignment="1">
      <alignment horizontal="left" vertical="center" wrapText="1"/>
    </xf>
    <xf numFmtId="0" fontId="16" fillId="4" borderId="7" xfId="3" applyFont="1" applyFill="1" applyBorder="1" applyAlignment="1">
      <alignment horizontal="left" vertical="center" wrapText="1"/>
    </xf>
    <xf numFmtId="0" fontId="16" fillId="4" borderId="4" xfId="3" applyFont="1" applyFill="1" applyBorder="1" applyAlignment="1">
      <alignment horizontal="left" vertical="center" wrapText="1"/>
    </xf>
    <xf numFmtId="14" fontId="12" fillId="4" borderId="3" xfId="3" applyNumberFormat="1" applyFont="1" applyFill="1" applyBorder="1" applyAlignment="1">
      <alignment horizontal="left" vertical="center" wrapText="1"/>
    </xf>
    <xf numFmtId="14" fontId="12" fillId="4" borderId="7" xfId="3" applyNumberFormat="1" applyFont="1" applyFill="1" applyBorder="1" applyAlignment="1">
      <alignment horizontal="left" vertical="center" wrapText="1"/>
    </xf>
    <xf numFmtId="14" fontId="12" fillId="4" borderId="4" xfId="3" applyNumberFormat="1" applyFont="1" applyFill="1" applyBorder="1" applyAlignment="1">
      <alignment horizontal="left" vertical="center" wrapText="1"/>
    </xf>
    <xf numFmtId="0" fontId="14" fillId="2" borderId="3" xfId="3" applyFont="1" applyFill="1" applyBorder="1" applyAlignment="1">
      <alignment horizontal="left" vertical="center" wrapText="1"/>
    </xf>
    <xf numFmtId="0" fontId="14" fillId="2" borderId="7" xfId="3" applyFont="1" applyFill="1" applyBorder="1" applyAlignment="1">
      <alignment horizontal="left" vertical="center" wrapText="1"/>
    </xf>
    <xf numFmtId="0" fontId="14" fillId="2" borderId="4" xfId="3" applyFont="1" applyFill="1" applyBorder="1" applyAlignment="1">
      <alignment horizontal="left" vertical="center" wrapText="1"/>
    </xf>
    <xf numFmtId="0" fontId="2" fillId="0" borderId="3" xfId="3" applyBorder="1" applyAlignment="1">
      <alignment horizontal="center"/>
    </xf>
    <xf numFmtId="0" fontId="2" fillId="0" borderId="4" xfId="3" applyBorder="1" applyAlignment="1">
      <alignment horizontal="center"/>
    </xf>
    <xf numFmtId="166" fontId="12" fillId="2" borderId="3" xfId="4" applyNumberFormat="1" applyFont="1" applyFill="1" applyBorder="1" applyAlignment="1">
      <alignment horizontal="center" vertical="center" wrapText="1"/>
    </xf>
    <xf numFmtId="166" fontId="12" fillId="2" borderId="4" xfId="4" applyNumberFormat="1" applyFont="1" applyFill="1" applyBorder="1" applyAlignment="1">
      <alignment horizontal="center" vertical="center" wrapText="1"/>
    </xf>
    <xf numFmtId="0" fontId="16" fillId="4" borderId="3" xfId="3" applyFont="1" applyFill="1" applyBorder="1" applyAlignment="1">
      <alignment horizontal="center" vertical="center" wrapText="1"/>
    </xf>
    <xf numFmtId="0" fontId="16" fillId="4" borderId="4" xfId="3" applyFont="1" applyFill="1" applyBorder="1" applyAlignment="1">
      <alignment horizontal="center" vertical="center" wrapText="1"/>
    </xf>
    <xf numFmtId="14" fontId="12" fillId="4" borderId="3" xfId="3" applyNumberFormat="1" applyFont="1" applyFill="1" applyBorder="1" applyAlignment="1">
      <alignment horizontal="left" vertical="top" wrapText="1"/>
    </xf>
    <xf numFmtId="14" fontId="12" fillId="4" borderId="4" xfId="3" applyNumberFormat="1" applyFont="1" applyFill="1" applyBorder="1" applyAlignment="1">
      <alignment horizontal="left" vertical="top" wrapText="1"/>
    </xf>
    <xf numFmtId="166" fontId="12" fillId="2" borderId="3" xfId="4" applyNumberFormat="1" applyFont="1" applyFill="1" applyBorder="1" applyAlignment="1">
      <alignment horizontal="right" vertical="center" wrapText="1"/>
    </xf>
    <xf numFmtId="166" fontId="12" fillId="2" borderId="4" xfId="4" applyNumberFormat="1" applyFont="1" applyFill="1" applyBorder="1" applyAlignment="1">
      <alignment horizontal="right" vertical="center" wrapText="1"/>
    </xf>
    <xf numFmtId="49" fontId="12" fillId="2" borderId="2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left" vertical="center" wrapText="1"/>
    </xf>
    <xf numFmtId="14" fontId="12" fillId="2" borderId="2" xfId="3" applyNumberFormat="1" applyFont="1" applyFill="1" applyBorder="1" applyAlignment="1">
      <alignment horizontal="center" vertical="center" wrapText="1"/>
    </xf>
    <xf numFmtId="14" fontId="12" fillId="4" borderId="7" xfId="3" applyNumberFormat="1" applyFont="1" applyFill="1" applyBorder="1" applyAlignment="1">
      <alignment horizontal="left" vertical="top" wrapText="1"/>
    </xf>
    <xf numFmtId="166" fontId="12" fillId="2" borderId="2" xfId="4" applyNumberFormat="1" applyFont="1" applyFill="1" applyBorder="1" applyAlignment="1">
      <alignment horizontal="center" vertical="center" wrapText="1"/>
    </xf>
    <xf numFmtId="14" fontId="14" fillId="4" borderId="7" xfId="3" applyNumberFormat="1" applyFont="1" applyFill="1" applyBorder="1" applyAlignment="1">
      <alignment horizontal="left" vertical="center" wrapText="1"/>
    </xf>
    <xf numFmtId="0" fontId="11" fillId="2" borderId="2" xfId="3" applyFont="1" applyFill="1" applyBorder="1" applyAlignment="1">
      <alignment horizontal="center" vertical="center" wrapText="1"/>
    </xf>
    <xf numFmtId="166" fontId="11" fillId="2" borderId="2" xfId="3" applyNumberFormat="1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top" wrapText="1"/>
    </xf>
    <xf numFmtId="166" fontId="11" fillId="2" borderId="2" xfId="4" applyNumberFormat="1" applyFont="1" applyFill="1" applyBorder="1" applyAlignment="1">
      <alignment horizontal="center" vertical="center" wrapText="1"/>
    </xf>
    <xf numFmtId="166" fontId="11" fillId="2" borderId="2" xfId="4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166" fontId="11" fillId="2" borderId="3" xfId="4" applyNumberFormat="1" applyFont="1" applyFill="1" applyBorder="1" applyAlignment="1">
      <alignment horizontal="center" vertical="center" wrapText="1"/>
    </xf>
    <xf numFmtId="166" fontId="11" fillId="2" borderId="4" xfId="4" applyNumberFormat="1" applyFont="1" applyFill="1" applyBorder="1" applyAlignment="1">
      <alignment horizontal="center" vertical="center" wrapText="1"/>
    </xf>
    <xf numFmtId="164" fontId="11" fillId="2" borderId="3" xfId="3" applyNumberFormat="1" applyFont="1" applyFill="1" applyBorder="1" applyAlignment="1">
      <alignment horizontal="right" vertical="center" wrapText="1"/>
    </xf>
    <xf numFmtId="164" fontId="11" fillId="2" borderId="4" xfId="3" applyNumberFormat="1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49" fontId="11" fillId="3" borderId="3" xfId="3" applyNumberFormat="1" applyFont="1" applyFill="1" applyBorder="1" applyAlignment="1">
      <alignment horizontal="left" vertical="center" wrapText="1"/>
    </xf>
    <xf numFmtId="49" fontId="11" fillId="3" borderId="7" xfId="3" applyNumberFormat="1" applyFont="1" applyFill="1" applyBorder="1" applyAlignment="1">
      <alignment horizontal="left" vertical="center" wrapText="1"/>
    </xf>
    <xf numFmtId="49" fontId="11" fillId="3" borderId="4" xfId="3" applyNumberFormat="1" applyFont="1" applyFill="1" applyBorder="1" applyAlignment="1">
      <alignment horizontal="left" vertical="center" wrapText="1"/>
    </xf>
    <xf numFmtId="14" fontId="14" fillId="4" borderId="3" xfId="3" applyNumberFormat="1" applyFont="1" applyFill="1" applyBorder="1" applyAlignment="1">
      <alignment horizontal="left" vertical="top" wrapText="1"/>
    </xf>
    <xf numFmtId="14" fontId="14" fillId="4" borderId="4" xfId="3" applyNumberFormat="1" applyFont="1" applyFill="1" applyBorder="1" applyAlignment="1">
      <alignment horizontal="left" vertical="top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164" fontId="14" fillId="2" borderId="3" xfId="3" applyNumberFormat="1" applyFont="1" applyFill="1" applyBorder="1" applyAlignment="1">
      <alignment horizontal="right" vertical="center" wrapText="1"/>
    </xf>
    <xf numFmtId="164" fontId="14" fillId="2" borderId="4" xfId="3" applyNumberFormat="1" applyFont="1" applyFill="1" applyBorder="1" applyAlignment="1">
      <alignment horizontal="right" vertical="center" wrapText="1"/>
    </xf>
    <xf numFmtId="0" fontId="12" fillId="4" borderId="3" xfId="3" applyFont="1" applyFill="1" applyBorder="1" applyAlignment="1">
      <alignment horizontal="left" vertical="center" wrapText="1"/>
    </xf>
    <xf numFmtId="0" fontId="12" fillId="4" borderId="7" xfId="3" applyFont="1" applyFill="1" applyBorder="1" applyAlignment="1">
      <alignment horizontal="left" vertical="center" wrapText="1"/>
    </xf>
    <xf numFmtId="0" fontId="12" fillId="4" borderId="4" xfId="3" applyFont="1" applyFill="1" applyBorder="1" applyAlignment="1">
      <alignment horizontal="left" vertical="center" wrapText="1"/>
    </xf>
    <xf numFmtId="0" fontId="14" fillId="2" borderId="7" xfId="3" applyFont="1" applyFill="1" applyBorder="1" applyAlignment="1">
      <alignment horizontal="center" vertical="center" wrapText="1"/>
    </xf>
    <xf numFmtId="49" fontId="11" fillId="2" borderId="6" xfId="3" applyNumberFormat="1" applyFont="1" applyFill="1" applyBorder="1" applyAlignment="1">
      <alignment horizontal="center" vertical="center" wrapText="1"/>
    </xf>
    <xf numFmtId="49" fontId="11" fillId="2" borderId="3" xfId="3" applyNumberFormat="1" applyFont="1" applyFill="1" applyBorder="1" applyAlignment="1">
      <alignment horizontal="center" vertical="center" wrapText="1"/>
    </xf>
    <xf numFmtId="49" fontId="11" fillId="2" borderId="4" xfId="3" applyNumberFormat="1" applyFont="1" applyFill="1" applyBorder="1" applyAlignment="1">
      <alignment horizontal="center" vertical="center" wrapText="1"/>
    </xf>
    <xf numFmtId="49" fontId="12" fillId="4" borderId="3" xfId="3" applyNumberFormat="1" applyFont="1" applyFill="1" applyBorder="1" applyAlignment="1">
      <alignment horizontal="left" vertical="center" wrapText="1"/>
    </xf>
    <xf numFmtId="49" fontId="12" fillId="4" borderId="4" xfId="3" applyNumberFormat="1" applyFont="1" applyFill="1" applyBorder="1" applyAlignment="1">
      <alignment horizontal="left" vertical="center" wrapText="1"/>
    </xf>
    <xf numFmtId="49" fontId="12" fillId="4" borderId="2" xfId="3" applyNumberFormat="1" applyFont="1" applyFill="1" applyBorder="1" applyAlignment="1">
      <alignment horizontal="left" vertical="top" wrapText="1"/>
    </xf>
    <xf numFmtId="49" fontId="12" fillId="4" borderId="3" xfId="3" applyNumberFormat="1" applyFont="1" applyFill="1" applyBorder="1" applyAlignment="1">
      <alignment horizontal="left" vertical="top" wrapText="1"/>
    </xf>
    <xf numFmtId="49" fontId="12" fillId="4" borderId="7" xfId="3" applyNumberFormat="1" applyFont="1" applyFill="1" applyBorder="1" applyAlignment="1">
      <alignment horizontal="left" vertical="top" wrapText="1"/>
    </xf>
    <xf numFmtId="0" fontId="26" fillId="7" borderId="0" xfId="3" applyFont="1" applyFill="1" applyBorder="1" applyAlignment="1">
      <alignment horizontal="left" vertical="center" wrapText="1"/>
    </xf>
    <xf numFmtId="0" fontId="20" fillId="0" borderId="0" xfId="3" applyFont="1" applyAlignment="1">
      <alignment horizontal="center" wrapText="1"/>
    </xf>
    <xf numFmtId="0" fontId="21" fillId="6" borderId="12" xfId="3" applyFont="1" applyFill="1" applyBorder="1" applyAlignment="1">
      <alignment horizontal="left" vertical="center" wrapText="1"/>
    </xf>
    <xf numFmtId="0" fontId="22" fillId="6" borderId="0" xfId="3" applyFont="1" applyFill="1" applyBorder="1" applyAlignment="1">
      <alignment horizontal="left" vertical="center"/>
    </xf>
    <xf numFmtId="0" fontId="23" fillId="6" borderId="0" xfId="3" applyFont="1" applyFill="1" applyBorder="1" applyAlignment="1">
      <alignment horizontal="left" vertical="center" wrapText="1"/>
    </xf>
    <xf numFmtId="0" fontId="27" fillId="0" borderId="0" xfId="3" applyFont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/>
    </xf>
    <xf numFmtId="0" fontId="33" fillId="0" borderId="3" xfId="3" applyFont="1" applyFill="1" applyBorder="1" applyAlignment="1">
      <alignment horizontal="left" vertical="center" wrapText="1"/>
    </xf>
    <xf numFmtId="0" fontId="33" fillId="0" borderId="7" xfId="3" applyFont="1" applyFill="1" applyBorder="1" applyAlignment="1">
      <alignment horizontal="left" vertical="center" wrapText="1"/>
    </xf>
    <xf numFmtId="0" fontId="33" fillId="0" borderId="4" xfId="3" applyFont="1" applyFill="1" applyBorder="1" applyAlignment="1">
      <alignment horizontal="left" vertical="center" wrapText="1"/>
    </xf>
    <xf numFmtId="0" fontId="33" fillId="0" borderId="3" xfId="3" applyFont="1" applyFill="1" applyBorder="1" applyAlignment="1">
      <alignment horizontal="center" vertical="center" wrapText="1"/>
    </xf>
    <xf numFmtId="0" fontId="33" fillId="0" borderId="7" xfId="3" applyFont="1" applyFill="1" applyBorder="1" applyAlignment="1">
      <alignment horizontal="center" vertical="center" wrapText="1"/>
    </xf>
    <xf numFmtId="0" fontId="33" fillId="0" borderId="4" xfId="3" applyFont="1" applyFill="1" applyBorder="1" applyAlignment="1">
      <alignment horizontal="center" vertical="center" wrapText="1"/>
    </xf>
    <xf numFmtId="14" fontId="33" fillId="0" borderId="3" xfId="0" applyNumberFormat="1" applyFont="1" applyBorder="1" applyAlignment="1">
      <alignment horizontal="center" vertical="center" wrapText="1"/>
    </xf>
    <xf numFmtId="14" fontId="33" fillId="0" borderId="7" xfId="0" applyNumberFormat="1" applyFont="1" applyBorder="1" applyAlignment="1">
      <alignment horizontal="center" vertical="center" wrapText="1"/>
    </xf>
    <xf numFmtId="14" fontId="33" fillId="0" borderId="4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4" fontId="33" fillId="2" borderId="3" xfId="0" applyNumberFormat="1" applyFont="1" applyFill="1" applyBorder="1" applyAlignment="1">
      <alignment horizontal="center" vertical="center" wrapText="1"/>
    </xf>
    <xf numFmtId="14" fontId="33" fillId="2" borderId="4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40" fillId="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3" fillId="0" borderId="2" xfId="3" applyFont="1" applyFill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 wrapText="1"/>
    </xf>
    <xf numFmtId="0" fontId="28" fillId="0" borderId="0" xfId="3" applyFont="1" applyBorder="1" applyAlignment="1">
      <alignment horizontal="center"/>
    </xf>
    <xf numFmtId="0" fontId="28" fillId="0" borderId="0" xfId="3" applyFont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8" fillId="0" borderId="2" xfId="3" applyFont="1" applyBorder="1" applyAlignment="1">
      <alignment horizontal="center" vertical="top" wrapText="1"/>
    </xf>
    <xf numFmtId="0" fontId="28" fillId="0" borderId="2" xfId="3" applyFont="1" applyBorder="1" applyAlignment="1">
      <alignment horizontal="justify" vertical="top" wrapText="1"/>
    </xf>
    <xf numFmtId="0" fontId="28" fillId="0" borderId="2" xfId="3" applyFont="1" applyBorder="1" applyAlignment="1">
      <alignment horizontal="left" vertical="top" wrapText="1"/>
    </xf>
    <xf numFmtId="0" fontId="28" fillId="0" borderId="2" xfId="3" applyFont="1" applyBorder="1" applyAlignment="1">
      <alignment horizontal="center" vertical="top"/>
    </xf>
    <xf numFmtId="0" fontId="48" fillId="0" borderId="2" xfId="6" applyFont="1" applyBorder="1" applyAlignment="1">
      <alignment horizontal="center" vertical="center" wrapText="1"/>
    </xf>
    <xf numFmtId="0" fontId="48" fillId="2" borderId="2" xfId="6" applyFont="1" applyFill="1" applyBorder="1" applyAlignment="1">
      <alignment horizontal="center" vertical="center" wrapText="1"/>
    </xf>
    <xf numFmtId="0" fontId="48" fillId="0" borderId="3" xfId="6" applyFont="1" applyBorder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48" fillId="0" borderId="7" xfId="6" applyFont="1" applyBorder="1" applyAlignment="1">
      <alignment horizontal="center" vertical="center" wrapText="1"/>
    </xf>
    <xf numFmtId="0" fontId="39" fillId="2" borderId="3" xfId="6" applyFont="1" applyFill="1" applyBorder="1" applyAlignment="1">
      <alignment horizontal="center" vertical="center" wrapText="1"/>
    </xf>
    <xf numFmtId="0" fontId="39" fillId="2" borderId="4" xfId="6" applyFont="1" applyFill="1" applyBorder="1" applyAlignment="1">
      <alignment horizontal="center" vertical="center" wrapText="1"/>
    </xf>
    <xf numFmtId="14" fontId="48" fillId="0" borderId="3" xfId="6" applyNumberFormat="1" applyFont="1" applyBorder="1" applyAlignment="1">
      <alignment horizontal="center" vertical="center" wrapText="1"/>
    </xf>
    <xf numFmtId="14" fontId="48" fillId="0" borderId="4" xfId="6" applyNumberFormat="1" applyFont="1" applyBorder="1" applyAlignment="1">
      <alignment horizontal="center" vertical="center" wrapText="1"/>
    </xf>
    <xf numFmtId="0" fontId="48" fillId="3" borderId="3" xfId="6" applyFont="1" applyFill="1" applyBorder="1" applyAlignment="1">
      <alignment horizontal="center" vertical="center" wrapText="1"/>
    </xf>
    <xf numFmtId="0" fontId="48" fillId="3" borderId="4" xfId="6" applyFont="1" applyFill="1" applyBorder="1" applyAlignment="1">
      <alignment horizontal="center" vertical="center" wrapText="1"/>
    </xf>
    <xf numFmtId="0" fontId="48" fillId="2" borderId="3" xfId="6" applyFont="1" applyFill="1" applyBorder="1" applyAlignment="1">
      <alignment horizontal="center" vertical="center" wrapText="1"/>
    </xf>
    <xf numFmtId="0" fontId="48" fillId="2" borderId="4" xfId="6" applyFont="1" applyFill="1" applyBorder="1" applyAlignment="1">
      <alignment horizontal="center" vertical="center" wrapText="1"/>
    </xf>
    <xf numFmtId="4" fontId="48" fillId="0" borderId="3" xfId="6" applyNumberFormat="1" applyFont="1" applyFill="1" applyBorder="1" applyAlignment="1">
      <alignment horizontal="center" vertical="center" wrapText="1"/>
    </xf>
    <xf numFmtId="4" fontId="48" fillId="0" borderId="4" xfId="6" applyNumberFormat="1" applyFont="1" applyFill="1" applyBorder="1" applyAlignment="1">
      <alignment horizontal="center" vertical="center" wrapText="1"/>
    </xf>
    <xf numFmtId="4" fontId="48" fillId="0" borderId="2" xfId="6" applyNumberFormat="1" applyFont="1" applyFill="1" applyBorder="1" applyAlignment="1">
      <alignment horizontal="center" vertical="center" wrapText="1"/>
    </xf>
    <xf numFmtId="14" fontId="48" fillId="0" borderId="2" xfId="6" applyNumberFormat="1" applyFont="1" applyBorder="1" applyAlignment="1">
      <alignment horizontal="center" vertical="center" wrapText="1"/>
    </xf>
    <xf numFmtId="0" fontId="48" fillId="3" borderId="2" xfId="6" applyFont="1" applyFill="1" applyBorder="1" applyAlignment="1">
      <alignment horizontal="center" vertical="center" wrapText="1"/>
    </xf>
    <xf numFmtId="0" fontId="28" fillId="0" borderId="4" xfId="6" applyFont="1" applyBorder="1" applyAlignment="1">
      <alignment horizontal="center" vertical="center" wrapText="1"/>
    </xf>
    <xf numFmtId="0" fontId="49" fillId="0" borderId="3" xfId="6" applyFont="1" applyBorder="1" applyAlignment="1">
      <alignment horizontal="center" vertical="center" wrapText="1"/>
    </xf>
    <xf numFmtId="0" fontId="49" fillId="0" borderId="4" xfId="6" applyFont="1" applyBorder="1" applyAlignment="1">
      <alignment horizontal="center" vertical="center" wrapText="1"/>
    </xf>
    <xf numFmtId="0" fontId="28" fillId="3" borderId="4" xfId="6" applyFont="1" applyFill="1" applyBorder="1" applyAlignment="1">
      <alignment horizontal="center" vertical="center" wrapText="1"/>
    </xf>
    <xf numFmtId="0" fontId="28" fillId="2" borderId="4" xfId="6" applyFont="1" applyFill="1" applyBorder="1" applyAlignment="1">
      <alignment horizontal="center" vertical="center" wrapText="1"/>
    </xf>
    <xf numFmtId="0" fontId="48" fillId="0" borderId="3" xfId="6" applyFont="1" applyFill="1" applyBorder="1" applyAlignment="1">
      <alignment horizontal="center" vertical="center" wrapText="1"/>
    </xf>
    <xf numFmtId="0" fontId="28" fillId="0" borderId="4" xfId="6" applyFont="1" applyFill="1" applyBorder="1" applyAlignment="1">
      <alignment horizontal="center" vertical="center" wrapText="1"/>
    </xf>
    <xf numFmtId="0" fontId="39" fillId="0" borderId="3" xfId="6" applyFont="1" applyBorder="1" applyAlignment="1">
      <alignment horizontal="center" vertical="center" wrapText="1"/>
    </xf>
    <xf numFmtId="0" fontId="39" fillId="0" borderId="4" xfId="6" applyFont="1" applyBorder="1" applyAlignment="1">
      <alignment horizontal="center" vertical="center" wrapText="1"/>
    </xf>
    <xf numFmtId="0" fontId="48" fillId="0" borderId="2" xfId="6" applyFont="1" applyFill="1" applyBorder="1" applyAlignment="1">
      <alignment horizontal="center" vertical="center" wrapText="1"/>
    </xf>
    <xf numFmtId="0" fontId="48" fillId="2" borderId="7" xfId="6" applyFont="1" applyFill="1" applyBorder="1" applyAlignment="1">
      <alignment horizontal="center" vertical="center" wrapText="1"/>
    </xf>
    <xf numFmtId="14" fontId="48" fillId="2" borderId="2" xfId="6" applyNumberFormat="1" applyFont="1" applyFill="1" applyBorder="1" applyAlignment="1">
      <alignment horizontal="center" vertical="center" wrapText="1"/>
    </xf>
    <xf numFmtId="14" fontId="48" fillId="3" borderId="2" xfId="6" applyNumberFormat="1" applyFont="1" applyFill="1" applyBorder="1" applyAlignment="1">
      <alignment horizontal="center" vertical="center" wrapText="1"/>
    </xf>
    <xf numFmtId="0" fontId="39" fillId="0" borderId="7" xfId="6" applyFont="1" applyBorder="1" applyAlignment="1">
      <alignment horizontal="center" vertical="center" wrapText="1"/>
    </xf>
    <xf numFmtId="14" fontId="48" fillId="0" borderId="2" xfId="6" applyNumberFormat="1" applyFont="1" applyFill="1" applyBorder="1" applyAlignment="1">
      <alignment horizontal="center" vertical="center" wrapText="1"/>
    </xf>
    <xf numFmtId="0" fontId="37" fillId="0" borderId="3" xfId="6" applyFont="1" applyBorder="1" applyAlignment="1">
      <alignment horizontal="center" vertical="center" wrapText="1"/>
    </xf>
    <xf numFmtId="0" fontId="37" fillId="0" borderId="7" xfId="6" applyFont="1" applyBorder="1" applyAlignment="1">
      <alignment horizontal="center" vertical="center" wrapText="1"/>
    </xf>
    <xf numFmtId="0" fontId="37" fillId="0" borderId="4" xfId="6" applyFont="1" applyBorder="1" applyAlignment="1">
      <alignment horizontal="center" vertical="center" wrapText="1"/>
    </xf>
    <xf numFmtId="0" fontId="48" fillId="3" borderId="7" xfId="6" applyFont="1" applyFill="1" applyBorder="1" applyAlignment="1">
      <alignment horizontal="center" vertical="center" wrapText="1"/>
    </xf>
    <xf numFmtId="0" fontId="33" fillId="3" borderId="2" xfId="6" applyFont="1" applyFill="1" applyBorder="1" applyAlignment="1">
      <alignment horizontal="center" vertical="center" wrapText="1"/>
    </xf>
    <xf numFmtId="0" fontId="37" fillId="0" borderId="2" xfId="6" applyFont="1" applyBorder="1" applyAlignment="1">
      <alignment horizontal="center" vertical="center" wrapText="1"/>
    </xf>
    <xf numFmtId="2" fontId="31" fillId="2" borderId="2" xfId="6" applyNumberFormat="1" applyFont="1" applyFill="1" applyBorder="1" applyAlignment="1">
      <alignment horizontal="center" vertical="top" wrapText="1"/>
    </xf>
    <xf numFmtId="0" fontId="48" fillId="0" borderId="2" xfId="6" applyFont="1" applyBorder="1" applyAlignment="1">
      <alignment vertical="center" wrapText="1"/>
    </xf>
    <xf numFmtId="0" fontId="51" fillId="0" borderId="12" xfId="6" applyFont="1" applyBorder="1" applyAlignment="1">
      <alignment horizontal="left" vertical="center"/>
    </xf>
    <xf numFmtId="49" fontId="31" fillId="2" borderId="2" xfId="6" applyNumberFormat="1" applyFont="1" applyFill="1" applyBorder="1" applyAlignment="1">
      <alignment horizontal="center" vertical="top" wrapText="1"/>
    </xf>
    <xf numFmtId="0" fontId="31" fillId="2" borderId="2" xfId="6" applyFont="1" applyFill="1" applyBorder="1" applyAlignment="1">
      <alignment horizontal="left" vertical="top" wrapText="1"/>
    </xf>
    <xf numFmtId="0" fontId="31" fillId="2" borderId="2" xfId="3" applyFont="1" applyFill="1" applyBorder="1" applyAlignment="1">
      <alignment horizontal="center" vertical="top" wrapText="1"/>
    </xf>
    <xf numFmtId="0" fontId="31" fillId="2" borderId="2" xfId="6" applyFont="1" applyFill="1" applyBorder="1" applyAlignment="1">
      <alignment horizontal="center" vertical="top" wrapText="1"/>
    </xf>
    <xf numFmtId="0" fontId="52" fillId="0" borderId="0" xfId="3" applyFont="1" applyAlignment="1">
      <alignment horizontal="center" vertical="center" wrapText="1"/>
    </xf>
    <xf numFmtId="0" fontId="32" fillId="0" borderId="3" xfId="3" applyFont="1" applyBorder="1" applyAlignment="1">
      <alignment horizontal="center" vertical="center" wrapText="1"/>
    </xf>
    <xf numFmtId="0" fontId="32" fillId="0" borderId="4" xfId="3" applyFont="1" applyBorder="1" applyAlignment="1">
      <alignment horizontal="center" vertical="center"/>
    </xf>
    <xf numFmtId="0" fontId="52" fillId="0" borderId="2" xfId="3" applyFont="1" applyBorder="1" applyAlignment="1">
      <alignment horizontal="center" vertical="center" wrapText="1"/>
    </xf>
    <xf numFmtId="0" fontId="52" fillId="0" borderId="3" xfId="3" applyFont="1" applyBorder="1" applyAlignment="1">
      <alignment horizontal="center" vertical="center" wrapText="1"/>
    </xf>
    <xf numFmtId="0" fontId="52" fillId="0" borderId="4" xfId="3" applyFont="1" applyBorder="1" applyAlignment="1">
      <alignment horizontal="center" vertical="center" wrapText="1"/>
    </xf>
    <xf numFmtId="0" fontId="52" fillId="0" borderId="5" xfId="3" applyFont="1" applyBorder="1" applyAlignment="1">
      <alignment horizontal="center" vertical="center" wrapText="1"/>
    </xf>
    <xf numFmtId="0" fontId="52" fillId="0" borderId="6" xfId="3" applyFont="1" applyBorder="1" applyAlignment="1">
      <alignment horizontal="center" vertical="center" wrapText="1"/>
    </xf>
    <xf numFmtId="0" fontId="52" fillId="0" borderId="8" xfId="3" applyFont="1" applyBorder="1" applyAlignment="1">
      <alignment horizontal="center" vertical="center" wrapText="1"/>
    </xf>
    <xf numFmtId="0" fontId="55" fillId="0" borderId="0" xfId="3" applyFont="1" applyAlignment="1">
      <alignment horizontal="center" wrapText="1"/>
    </xf>
    <xf numFmtId="0" fontId="32" fillId="0" borderId="3" xfId="3" applyFont="1" applyBorder="1" applyAlignment="1">
      <alignment horizontal="center" vertical="center"/>
    </xf>
    <xf numFmtId="0" fontId="32" fillId="0" borderId="7" xfId="3" applyFont="1" applyBorder="1" applyAlignment="1">
      <alignment horizontal="center" vertical="center"/>
    </xf>
    <xf numFmtId="0" fontId="53" fillId="0" borderId="3" xfId="3" applyFont="1" applyBorder="1" applyAlignment="1">
      <alignment horizontal="center" vertical="center" wrapText="1"/>
    </xf>
    <xf numFmtId="0" fontId="53" fillId="0" borderId="7" xfId="3" applyFont="1" applyBorder="1" applyAlignment="1">
      <alignment horizontal="center" vertical="center" wrapText="1"/>
    </xf>
    <xf numFmtId="0" fontId="53" fillId="0" borderId="4" xfId="3" applyFont="1" applyBorder="1" applyAlignment="1">
      <alignment horizontal="center" vertical="center" wrapText="1"/>
    </xf>
    <xf numFmtId="0" fontId="2" fillId="2" borderId="0" xfId="3" applyFill="1" applyAlignment="1">
      <alignment horizontal="center" wrapText="1"/>
    </xf>
    <xf numFmtId="1" fontId="53" fillId="0" borderId="3" xfId="3" applyNumberFormat="1" applyFont="1" applyBorder="1" applyAlignment="1">
      <alignment horizontal="center" vertical="center" wrapText="1"/>
    </xf>
    <xf numFmtId="1" fontId="53" fillId="0" borderId="7" xfId="3" applyNumberFormat="1" applyFont="1" applyBorder="1" applyAlignment="1">
      <alignment horizontal="center" vertical="center" wrapText="1"/>
    </xf>
    <xf numFmtId="1" fontId="53" fillId="0" borderId="4" xfId="3" applyNumberFormat="1" applyFont="1" applyBorder="1" applyAlignment="1">
      <alignment horizontal="center" vertical="center" wrapText="1"/>
    </xf>
    <xf numFmtId="14" fontId="53" fillId="0" borderId="3" xfId="3" applyNumberFormat="1" applyFont="1" applyBorder="1" applyAlignment="1">
      <alignment horizontal="center" vertical="center" wrapText="1"/>
    </xf>
    <xf numFmtId="14" fontId="53" fillId="0" borderId="7" xfId="3" applyNumberFormat="1" applyFont="1" applyBorder="1" applyAlignment="1">
      <alignment horizontal="center" vertical="center" wrapText="1"/>
    </xf>
    <xf numFmtId="14" fontId="53" fillId="0" borderId="4" xfId="3" applyNumberFormat="1" applyFont="1" applyBorder="1" applyAlignment="1">
      <alignment horizontal="center" vertical="center" wrapText="1"/>
    </xf>
    <xf numFmtId="0" fontId="32" fillId="0" borderId="5" xfId="3" applyFont="1" applyBorder="1" applyAlignment="1">
      <alignment horizontal="left" vertical="center" wrapText="1"/>
    </xf>
    <xf numFmtId="0" fontId="32" fillId="0" borderId="8" xfId="3" applyFont="1" applyBorder="1" applyAlignment="1">
      <alignment horizontal="left" vertical="center" wrapText="1"/>
    </xf>
    <xf numFmtId="0" fontId="32" fillId="0" borderId="6" xfId="3" applyFont="1" applyBorder="1" applyAlignment="1">
      <alignment horizontal="left" vertical="center" wrapText="1"/>
    </xf>
    <xf numFmtId="0" fontId="32" fillId="0" borderId="0" xfId="3" applyFont="1" applyAlignment="1">
      <alignment horizontal="center" wrapText="1"/>
    </xf>
    <xf numFmtId="1" fontId="52" fillId="0" borderId="3" xfId="3" applyNumberFormat="1" applyFont="1" applyBorder="1" applyAlignment="1">
      <alignment horizontal="center" vertical="center" wrapText="1"/>
    </xf>
    <xf numFmtId="1" fontId="52" fillId="0" borderId="7" xfId="3" applyNumberFormat="1" applyFont="1" applyBorder="1" applyAlignment="1">
      <alignment horizontal="center" vertical="center" wrapText="1"/>
    </xf>
    <xf numFmtId="1" fontId="52" fillId="0" borderId="4" xfId="3" applyNumberFormat="1" applyFont="1" applyBorder="1" applyAlignment="1">
      <alignment horizontal="center" vertical="center" wrapText="1"/>
    </xf>
    <xf numFmtId="0" fontId="53" fillId="0" borderId="3" xfId="3" applyFont="1" applyFill="1" applyBorder="1" applyAlignment="1">
      <alignment horizontal="center" vertical="center" wrapText="1"/>
    </xf>
    <xf numFmtId="0" fontId="53" fillId="0" borderId="4" xfId="3" applyFont="1" applyFill="1" applyBorder="1" applyAlignment="1">
      <alignment horizontal="center" vertical="center" wrapText="1"/>
    </xf>
    <xf numFmtId="0" fontId="77" fillId="0" borderId="5" xfId="3" applyFont="1" applyBorder="1" applyAlignment="1">
      <alignment horizontal="center" vertical="center" wrapText="1"/>
    </xf>
    <xf numFmtId="0" fontId="83" fillId="0" borderId="8" xfId="3" applyFont="1" applyBorder="1" applyAlignment="1"/>
    <xf numFmtId="0" fontId="86" fillId="0" borderId="2" xfId="3" applyFont="1" applyBorder="1" applyAlignment="1">
      <alignment horizontal="left" vertical="center" wrapText="1"/>
    </xf>
    <xf numFmtId="0" fontId="44" fillId="0" borderId="2" xfId="3" applyFont="1" applyBorder="1" applyAlignment="1">
      <alignment horizontal="left" vertical="center" wrapText="1"/>
    </xf>
    <xf numFmtId="49" fontId="53" fillId="0" borderId="3" xfId="3" applyNumberFormat="1" applyFont="1" applyBorder="1" applyAlignment="1">
      <alignment horizontal="center" vertical="center" wrapText="1"/>
    </xf>
    <xf numFmtId="49" fontId="53" fillId="0" borderId="4" xfId="3" applyNumberFormat="1" applyFont="1" applyBorder="1" applyAlignment="1">
      <alignment horizontal="center" vertical="center" wrapText="1"/>
    </xf>
    <xf numFmtId="0" fontId="53" fillId="0" borderId="3" xfId="3" applyFont="1" applyBorder="1" applyAlignment="1">
      <alignment vertical="center" wrapText="1"/>
    </xf>
    <xf numFmtId="0" fontId="53" fillId="0" borderId="4" xfId="3" applyFont="1" applyBorder="1" applyAlignment="1">
      <alignment vertical="center" wrapText="1"/>
    </xf>
    <xf numFmtId="0" fontId="2" fillId="0" borderId="4" xfId="3" applyBorder="1" applyAlignment="1">
      <alignment horizontal="center" vertical="center" wrapText="1"/>
    </xf>
    <xf numFmtId="0" fontId="52" fillId="0" borderId="3" xfId="3" applyFont="1" applyFill="1" applyBorder="1" applyAlignment="1">
      <alignment horizontal="center" vertical="center" wrapText="1"/>
    </xf>
    <xf numFmtId="0" fontId="52" fillId="0" borderId="4" xfId="3" applyFont="1" applyFill="1" applyBorder="1" applyAlignment="1">
      <alignment horizontal="center" vertical="center" wrapText="1"/>
    </xf>
    <xf numFmtId="0" fontId="52" fillId="0" borderId="3" xfId="3" applyFont="1" applyBorder="1" applyAlignment="1">
      <alignment vertical="center" wrapText="1"/>
    </xf>
    <xf numFmtId="0" fontId="52" fillId="0" borderId="4" xfId="3" applyFont="1" applyBorder="1" applyAlignment="1">
      <alignment vertical="center" wrapText="1"/>
    </xf>
    <xf numFmtId="0" fontId="77" fillId="0" borderId="2" xfId="3" applyFont="1" applyBorder="1" applyAlignment="1">
      <alignment horizontal="center" vertical="center" wrapText="1"/>
    </xf>
    <xf numFmtId="0" fontId="82" fillId="0" borderId="3" xfId="3" applyFont="1" applyBorder="1" applyAlignment="1">
      <alignment vertical="center" wrapText="1"/>
    </xf>
    <xf numFmtId="0" fontId="82" fillId="0" borderId="4" xfId="3" applyFont="1" applyBorder="1" applyAlignment="1">
      <alignment vertical="center" wrapText="1"/>
    </xf>
    <xf numFmtId="0" fontId="2" fillId="0" borderId="4" xfId="3" applyFill="1" applyBorder="1" applyAlignment="1">
      <alignment horizontal="center" vertical="center" wrapText="1"/>
    </xf>
    <xf numFmtId="0" fontId="53" fillId="2" borderId="2" xfId="3" applyFont="1" applyFill="1" applyBorder="1" applyAlignment="1">
      <alignment horizontal="center" vertical="center" wrapText="1"/>
    </xf>
    <xf numFmtId="0" fontId="53" fillId="0" borderId="2" xfId="3" applyFont="1" applyFill="1" applyBorder="1" applyAlignment="1">
      <alignment horizontal="center" vertical="center" wrapText="1"/>
    </xf>
    <xf numFmtId="0" fontId="77" fillId="0" borderId="0" xfId="3" applyFont="1" applyAlignment="1">
      <alignment horizontal="center" vertical="center"/>
    </xf>
    <xf numFmtId="0" fontId="77" fillId="0" borderId="1" xfId="3" applyFont="1" applyBorder="1" applyAlignment="1">
      <alignment horizontal="center" vertical="center"/>
    </xf>
    <xf numFmtId="0" fontId="77" fillId="0" borderId="0" xfId="3" applyFont="1" applyBorder="1" applyAlignment="1">
      <alignment horizontal="center" vertical="center"/>
    </xf>
    <xf numFmtId="0" fontId="53" fillId="0" borderId="2" xfId="3" applyFont="1" applyBorder="1" applyAlignment="1">
      <alignment horizontal="center" vertical="center" wrapText="1"/>
    </xf>
    <xf numFmtId="0" fontId="53" fillId="3" borderId="2" xfId="3" applyFont="1" applyFill="1" applyBorder="1" applyAlignment="1">
      <alignment horizontal="center" vertical="center" wrapText="1"/>
    </xf>
    <xf numFmtId="0" fontId="53" fillId="0" borderId="5" xfId="3" applyFont="1" applyBorder="1" applyAlignment="1">
      <alignment horizontal="center" vertical="center" wrapText="1"/>
    </xf>
    <xf numFmtId="0" fontId="2" fillId="0" borderId="6" xfId="3" applyBorder="1" applyAlignment="1">
      <alignment horizontal="center" vertical="center" wrapText="1"/>
    </xf>
    <xf numFmtId="0" fontId="53" fillId="2" borderId="5" xfId="3" applyFont="1" applyFill="1" applyBorder="1" applyAlignment="1">
      <alignment horizontal="center" vertical="center" wrapText="1"/>
    </xf>
    <xf numFmtId="0" fontId="53" fillId="2" borderId="8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/>
    </xf>
    <xf numFmtId="0" fontId="60" fillId="2" borderId="1" xfId="3" applyFont="1" applyFill="1" applyBorder="1" applyAlignment="1">
      <alignment horizontal="center" vertical="center"/>
    </xf>
    <xf numFmtId="0" fontId="61" fillId="0" borderId="3" xfId="3" applyFont="1" applyFill="1" applyBorder="1" applyAlignment="1">
      <alignment horizontal="center" vertical="center" wrapText="1"/>
    </xf>
    <xf numFmtId="0" fontId="61" fillId="0" borderId="7" xfId="3" applyFont="1" applyFill="1" applyBorder="1" applyAlignment="1">
      <alignment horizontal="center" vertical="center" wrapText="1"/>
    </xf>
    <xf numFmtId="0" fontId="61" fillId="0" borderId="4" xfId="3" applyFont="1" applyFill="1" applyBorder="1" applyAlignment="1">
      <alignment horizontal="center" vertical="center" wrapText="1"/>
    </xf>
    <xf numFmtId="0" fontId="62" fillId="0" borderId="3" xfId="3" applyFont="1" applyFill="1" applyBorder="1" applyAlignment="1">
      <alignment horizontal="center" vertical="center" wrapText="1"/>
    </xf>
    <xf numFmtId="0" fontId="62" fillId="0" borderId="7" xfId="3" applyFont="1" applyFill="1" applyBorder="1" applyAlignment="1">
      <alignment horizontal="center" vertical="center" wrapText="1"/>
    </xf>
    <xf numFmtId="0" fontId="62" fillId="0" borderId="4" xfId="3" applyFont="1" applyFill="1" applyBorder="1" applyAlignment="1">
      <alignment horizontal="center" vertical="center" wrapText="1"/>
    </xf>
    <xf numFmtId="0" fontId="61" fillId="0" borderId="2" xfId="3" applyFont="1" applyFill="1" applyBorder="1" applyAlignment="1">
      <alignment horizontal="center" vertical="center" wrapText="1"/>
    </xf>
    <xf numFmtId="0" fontId="61" fillId="0" borderId="8" xfId="3" applyFont="1" applyFill="1" applyBorder="1" applyAlignment="1">
      <alignment horizontal="center" vertical="center" wrapText="1"/>
    </xf>
    <xf numFmtId="0" fontId="61" fillId="0" borderId="6" xfId="3" applyFont="1" applyFill="1" applyBorder="1" applyAlignment="1">
      <alignment horizontal="center" vertical="center" wrapText="1"/>
    </xf>
    <xf numFmtId="0" fontId="61" fillId="0" borderId="9" xfId="3" applyFont="1" applyFill="1" applyBorder="1" applyAlignment="1">
      <alignment horizontal="center" vertical="center" wrapText="1"/>
    </xf>
    <xf numFmtId="0" fontId="61" fillId="0" borderId="13" xfId="3" applyFont="1" applyFill="1" applyBorder="1" applyAlignment="1">
      <alignment horizontal="center" vertical="center" wrapText="1"/>
    </xf>
    <xf numFmtId="0" fontId="61" fillId="0" borderId="11" xfId="3" applyFont="1" applyFill="1" applyBorder="1" applyAlignment="1">
      <alignment horizontal="center" vertical="center" wrapText="1"/>
    </xf>
    <xf numFmtId="0" fontId="61" fillId="0" borderId="15" xfId="3" applyFont="1" applyFill="1" applyBorder="1" applyAlignment="1">
      <alignment horizontal="center" vertical="center" wrapText="1"/>
    </xf>
    <xf numFmtId="0" fontId="61" fillId="0" borderId="10" xfId="3" applyFont="1" applyFill="1" applyBorder="1" applyAlignment="1">
      <alignment horizontal="center" vertical="center" wrapText="1"/>
    </xf>
    <xf numFmtId="0" fontId="61" fillId="0" borderId="14" xfId="3" applyFont="1" applyFill="1" applyBorder="1" applyAlignment="1">
      <alignment horizontal="center" vertical="center" wrapText="1"/>
    </xf>
    <xf numFmtId="49" fontId="61" fillId="0" borderId="3" xfId="3" applyNumberFormat="1" applyFont="1" applyFill="1" applyBorder="1" applyAlignment="1">
      <alignment horizontal="center" vertical="center" wrapText="1"/>
    </xf>
    <xf numFmtId="49" fontId="61" fillId="0" borderId="4" xfId="3" applyNumberFormat="1" applyFont="1" applyFill="1" applyBorder="1" applyAlignment="1">
      <alignment horizontal="center" vertical="center" wrapText="1"/>
    </xf>
    <xf numFmtId="14" fontId="61" fillId="0" borderId="3" xfId="3" applyNumberFormat="1" applyFont="1" applyFill="1" applyBorder="1" applyAlignment="1">
      <alignment horizontal="center" vertical="center" wrapText="1"/>
    </xf>
    <xf numFmtId="14" fontId="61" fillId="0" borderId="4" xfId="3" applyNumberFormat="1" applyFont="1" applyFill="1" applyBorder="1" applyAlignment="1">
      <alignment horizontal="center" vertical="center" wrapText="1"/>
    </xf>
    <xf numFmtId="49" fontId="60" fillId="0" borderId="5" xfId="3" applyNumberFormat="1" applyFont="1" applyFill="1" applyBorder="1" applyAlignment="1">
      <alignment horizontal="center" vertical="center" wrapText="1"/>
    </xf>
    <xf numFmtId="49" fontId="60" fillId="0" borderId="8" xfId="3" applyNumberFormat="1" applyFont="1" applyFill="1" applyBorder="1" applyAlignment="1">
      <alignment horizontal="center" vertical="center" wrapText="1"/>
    </xf>
    <xf numFmtId="49" fontId="60" fillId="0" borderId="6" xfId="3" applyNumberFormat="1" applyFont="1" applyFill="1" applyBorder="1" applyAlignment="1">
      <alignment horizontal="center" vertical="center" wrapText="1"/>
    </xf>
    <xf numFmtId="16" fontId="60" fillId="0" borderId="2" xfId="3" applyNumberFormat="1" applyFont="1" applyFill="1" applyBorder="1" applyAlignment="1">
      <alignment horizontal="center" vertical="center" wrapText="1"/>
    </xf>
    <xf numFmtId="16" fontId="60" fillId="0" borderId="2" xfId="3" applyNumberFormat="1" applyFont="1" applyFill="1" applyBorder="1" applyAlignment="1">
      <alignment horizontal="left" vertical="top" wrapText="1"/>
    </xf>
    <xf numFmtId="49" fontId="61" fillId="0" borderId="2" xfId="3" applyNumberFormat="1" applyFont="1" applyFill="1" applyBorder="1" applyAlignment="1">
      <alignment horizontal="center" vertical="center" wrapText="1"/>
    </xf>
    <xf numFmtId="16" fontId="60" fillId="0" borderId="3" xfId="3" applyNumberFormat="1" applyFont="1" applyFill="1" applyBorder="1" applyAlignment="1">
      <alignment horizontal="center" vertical="center" wrapText="1"/>
    </xf>
    <xf numFmtId="16" fontId="60" fillId="0" borderId="4" xfId="3" applyNumberFormat="1" applyFont="1" applyFill="1" applyBorder="1" applyAlignment="1">
      <alignment horizontal="center" vertical="center" wrapText="1"/>
    </xf>
    <xf numFmtId="0" fontId="63" fillId="0" borderId="3" xfId="3" applyFont="1" applyFill="1" applyBorder="1" applyAlignment="1">
      <alignment horizontal="left" vertical="center" wrapText="1"/>
    </xf>
    <xf numFmtId="0" fontId="63" fillId="0" borderId="4" xfId="3" applyFont="1" applyFill="1" applyBorder="1" applyAlignment="1">
      <alignment horizontal="left" vertical="center" wrapText="1"/>
    </xf>
    <xf numFmtId="14" fontId="63" fillId="0" borderId="3" xfId="3" applyNumberFormat="1" applyFont="1" applyFill="1" applyBorder="1" applyAlignment="1">
      <alignment horizontal="left" vertical="center" wrapText="1"/>
    </xf>
    <xf numFmtId="14" fontId="63" fillId="0" borderId="4" xfId="3" applyNumberFormat="1" applyFont="1" applyFill="1" applyBorder="1" applyAlignment="1">
      <alignment horizontal="left" vertical="center" wrapText="1"/>
    </xf>
    <xf numFmtId="16" fontId="60" fillId="0" borderId="7" xfId="3" applyNumberFormat="1" applyFont="1" applyFill="1" applyBorder="1" applyAlignment="1">
      <alignment horizontal="center" vertical="center" wrapText="1"/>
    </xf>
    <xf numFmtId="0" fontId="60" fillId="0" borderId="3" xfId="3" applyFont="1" applyFill="1" applyBorder="1" applyAlignment="1">
      <alignment horizontal="left" vertical="center" wrapText="1"/>
    </xf>
    <xf numFmtId="0" fontId="60" fillId="0" borderId="7" xfId="3" applyFont="1" applyFill="1" applyBorder="1" applyAlignment="1">
      <alignment horizontal="left" vertical="center" wrapText="1"/>
    </xf>
    <xf numFmtId="0" fontId="60" fillId="0" borderId="4" xfId="3" applyFont="1" applyFill="1" applyBorder="1" applyAlignment="1">
      <alignment horizontal="left" vertical="center" wrapText="1"/>
    </xf>
    <xf numFmtId="16" fontId="60" fillId="0" borderId="5" xfId="3" applyNumberFormat="1" applyFont="1" applyFill="1" applyBorder="1" applyAlignment="1">
      <alignment horizontal="center" vertical="center" wrapText="1"/>
    </xf>
    <xf numFmtId="16" fontId="60" fillId="0" borderId="8" xfId="3" applyNumberFormat="1" applyFont="1" applyFill="1" applyBorder="1" applyAlignment="1">
      <alignment horizontal="center" vertical="center" wrapText="1"/>
    </xf>
    <xf numFmtId="16" fontId="60" fillId="0" borderId="6" xfId="3" applyNumberFormat="1" applyFont="1" applyFill="1" applyBorder="1" applyAlignment="1">
      <alignment horizontal="center" vertical="center" wrapText="1"/>
    </xf>
    <xf numFmtId="49" fontId="61" fillId="0" borderId="7" xfId="3" applyNumberFormat="1" applyFont="1" applyFill="1" applyBorder="1" applyAlignment="1">
      <alignment horizontal="center" vertical="center" wrapText="1"/>
    </xf>
    <xf numFmtId="16" fontId="60" fillId="0" borderId="2" xfId="3" applyNumberFormat="1" applyFont="1" applyFill="1" applyBorder="1" applyAlignment="1">
      <alignment vertical="top" wrapText="1"/>
    </xf>
    <xf numFmtId="4" fontId="61" fillId="0" borderId="3" xfId="3" applyNumberFormat="1" applyFont="1" applyFill="1" applyBorder="1" applyAlignment="1">
      <alignment horizontal="center" vertical="center" wrapText="1"/>
    </xf>
    <xf numFmtId="4" fontId="61" fillId="0" borderId="4" xfId="3" applyNumberFormat="1" applyFont="1" applyFill="1" applyBorder="1" applyAlignment="1">
      <alignment horizontal="center" vertical="center" wrapText="1"/>
    </xf>
    <xf numFmtId="4" fontId="61" fillId="0" borderId="2" xfId="3" applyNumberFormat="1" applyFont="1" applyFill="1" applyBorder="1" applyAlignment="1">
      <alignment horizontal="center" vertical="center" wrapText="1"/>
    </xf>
    <xf numFmtId="14" fontId="63" fillId="0" borderId="3" xfId="3" applyNumberFormat="1" applyFont="1" applyFill="1" applyBorder="1" applyAlignment="1">
      <alignment horizontal="center" vertical="center" wrapText="1"/>
    </xf>
    <xf numFmtId="14" fontId="63" fillId="0" borderId="4" xfId="3" applyNumberFormat="1" applyFont="1" applyFill="1" applyBorder="1" applyAlignment="1">
      <alignment horizontal="center" vertical="center" wrapText="1"/>
    </xf>
    <xf numFmtId="0" fontId="63" fillId="0" borderId="3" xfId="3" applyFont="1" applyFill="1" applyBorder="1" applyAlignment="1">
      <alignment horizontal="center" vertical="center" wrapText="1"/>
    </xf>
    <xf numFmtId="0" fontId="63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44" fillId="2" borderId="0" xfId="3" applyFont="1" applyFill="1" applyAlignment="1">
      <alignment horizontal="left" vertical="center" wrapText="1"/>
    </xf>
    <xf numFmtId="0" fontId="62" fillId="0" borderId="8" xfId="3" applyFont="1" applyFill="1" applyBorder="1" applyAlignment="1">
      <alignment horizontal="left" wrapText="1"/>
    </xf>
    <xf numFmtId="0" fontId="62" fillId="0" borderId="6" xfId="3" applyFont="1" applyFill="1" applyBorder="1" applyAlignment="1">
      <alignment horizontal="left" wrapText="1"/>
    </xf>
    <xf numFmtId="0" fontId="61" fillId="0" borderId="0" xfId="9" applyFont="1" applyAlignment="1">
      <alignment horizontal="left" wrapText="1"/>
    </xf>
    <xf numFmtId="0" fontId="61" fillId="0" borderId="0" xfId="9" applyFont="1" applyAlignment="1">
      <alignment horizontal="left"/>
    </xf>
    <xf numFmtId="0" fontId="4" fillId="2" borderId="0" xfId="3" applyFont="1" applyFill="1" applyAlignment="1">
      <alignment horizontal="left" vertical="center" wrapText="1"/>
    </xf>
    <xf numFmtId="14" fontId="69" fillId="2" borderId="3" xfId="3" applyNumberFormat="1" applyFont="1" applyFill="1" applyBorder="1" applyAlignment="1">
      <alignment horizontal="center" vertical="center" wrapText="1"/>
    </xf>
    <xf numFmtId="14" fontId="69" fillId="2" borderId="4" xfId="3" applyNumberFormat="1" applyFont="1" applyFill="1" applyBorder="1" applyAlignment="1">
      <alignment horizontal="center" vertical="center" wrapText="1"/>
    </xf>
    <xf numFmtId="0" fontId="68" fillId="2" borderId="0" xfId="3" applyFont="1" applyFill="1" applyAlignment="1">
      <alignment horizontal="center" vertical="center"/>
    </xf>
    <xf numFmtId="0" fontId="68" fillId="2" borderId="1" xfId="3" applyFont="1" applyFill="1" applyBorder="1" applyAlignment="1">
      <alignment horizontal="center" vertical="center"/>
    </xf>
    <xf numFmtId="0" fontId="69" fillId="2" borderId="3" xfId="3" applyFont="1" applyFill="1" applyBorder="1" applyAlignment="1">
      <alignment horizontal="center" vertical="center" wrapText="1"/>
    </xf>
    <xf numFmtId="0" fontId="69" fillId="2" borderId="7" xfId="3" applyFont="1" applyFill="1" applyBorder="1" applyAlignment="1">
      <alignment horizontal="center" vertical="center" wrapText="1"/>
    </xf>
    <xf numFmtId="0" fontId="69" fillId="2" borderId="4" xfId="3" applyFont="1" applyFill="1" applyBorder="1" applyAlignment="1">
      <alignment horizontal="center" vertical="center" wrapText="1"/>
    </xf>
    <xf numFmtId="0" fontId="69" fillId="2" borderId="2" xfId="3" applyFont="1" applyFill="1" applyBorder="1" applyAlignment="1">
      <alignment horizontal="center" vertical="center" wrapText="1"/>
    </xf>
    <xf numFmtId="0" fontId="70" fillId="2" borderId="2" xfId="3" applyFont="1" applyFill="1" applyBorder="1" applyAlignment="1">
      <alignment horizontal="center" vertical="center" wrapText="1"/>
    </xf>
    <xf numFmtId="1" fontId="68" fillId="3" borderId="3" xfId="3" applyNumberFormat="1" applyFont="1" applyFill="1" applyBorder="1" applyAlignment="1">
      <alignment horizontal="center" vertical="center" wrapText="1"/>
    </xf>
    <xf numFmtId="1" fontId="68" fillId="3" borderId="7" xfId="3" applyNumberFormat="1" applyFont="1" applyFill="1" applyBorder="1" applyAlignment="1">
      <alignment horizontal="center" vertical="center" wrapText="1"/>
    </xf>
    <xf numFmtId="1" fontId="68" fillId="3" borderId="4" xfId="3" applyNumberFormat="1" applyFont="1" applyFill="1" applyBorder="1" applyAlignment="1">
      <alignment horizontal="center" vertical="center" wrapText="1"/>
    </xf>
    <xf numFmtId="0" fontId="68" fillId="3" borderId="3" xfId="3" applyFont="1" applyFill="1" applyBorder="1" applyAlignment="1">
      <alignment horizontal="center" vertical="center" wrapText="1"/>
    </xf>
    <xf numFmtId="0" fontId="68" fillId="3" borderId="7" xfId="3" applyFont="1" applyFill="1" applyBorder="1" applyAlignment="1">
      <alignment horizontal="center" vertical="center" wrapText="1"/>
    </xf>
    <xf numFmtId="0" fontId="68" fillId="3" borderId="4" xfId="3" applyFont="1" applyFill="1" applyBorder="1" applyAlignment="1">
      <alignment horizontal="center" vertical="center" wrapText="1"/>
    </xf>
    <xf numFmtId="0" fontId="69" fillId="3" borderId="3" xfId="3" applyFont="1" applyFill="1" applyBorder="1" applyAlignment="1">
      <alignment horizontal="center" vertical="center" wrapText="1"/>
    </xf>
    <xf numFmtId="0" fontId="69" fillId="3" borderId="7" xfId="3" applyFont="1" applyFill="1" applyBorder="1" applyAlignment="1">
      <alignment horizontal="center" vertical="center" wrapText="1"/>
    </xf>
    <xf numFmtId="0" fontId="69" fillId="3" borderId="4" xfId="3" applyFont="1" applyFill="1" applyBorder="1" applyAlignment="1">
      <alignment horizontal="center" vertical="center" wrapText="1"/>
    </xf>
    <xf numFmtId="14" fontId="69" fillId="3" borderId="3" xfId="3" applyNumberFormat="1" applyFont="1" applyFill="1" applyBorder="1" applyAlignment="1">
      <alignment horizontal="center" vertical="center" wrapText="1"/>
    </xf>
    <xf numFmtId="14" fontId="69" fillId="3" borderId="7" xfId="3" applyNumberFormat="1" applyFont="1" applyFill="1" applyBorder="1" applyAlignment="1">
      <alignment horizontal="center" vertical="center" wrapText="1"/>
    </xf>
    <xf numFmtId="14" fontId="69" fillId="3" borderId="4" xfId="3" applyNumberFormat="1" applyFont="1" applyFill="1" applyBorder="1" applyAlignment="1">
      <alignment horizontal="center" vertical="center" wrapText="1"/>
    </xf>
    <xf numFmtId="14" fontId="70" fillId="2" borderId="3" xfId="3" applyNumberFormat="1" applyFont="1" applyFill="1" applyBorder="1" applyAlignment="1">
      <alignment horizontal="center" vertical="center" wrapText="1"/>
    </xf>
    <xf numFmtId="14" fontId="70" fillId="2" borderId="7" xfId="3" applyNumberFormat="1" applyFont="1" applyFill="1" applyBorder="1" applyAlignment="1">
      <alignment horizontal="center" vertical="center" wrapText="1"/>
    </xf>
    <xf numFmtId="14" fontId="70" fillId="2" borderId="4" xfId="3" applyNumberFormat="1" applyFont="1" applyFill="1" applyBorder="1" applyAlignment="1">
      <alignment horizontal="center" vertical="center" wrapText="1"/>
    </xf>
    <xf numFmtId="49" fontId="69" fillId="4" borderId="3" xfId="3" applyNumberFormat="1" applyFont="1" applyFill="1" applyBorder="1" applyAlignment="1">
      <alignment horizontal="center" vertical="center" wrapText="1"/>
    </xf>
    <xf numFmtId="49" fontId="69" fillId="4" borderId="4" xfId="3" applyNumberFormat="1" applyFont="1" applyFill="1" applyBorder="1" applyAlignment="1">
      <alignment horizontal="center" vertical="center" wrapText="1"/>
    </xf>
    <xf numFmtId="0" fontId="71" fillId="4" borderId="3" xfId="3" applyFont="1" applyFill="1" applyBorder="1" applyAlignment="1">
      <alignment horizontal="center" vertical="center" wrapText="1"/>
    </xf>
    <xf numFmtId="0" fontId="71" fillId="4" borderId="4" xfId="3" applyFont="1" applyFill="1" applyBorder="1" applyAlignment="1">
      <alignment horizontal="center" vertical="center" wrapText="1"/>
    </xf>
    <xf numFmtId="0" fontId="69" fillId="4" borderId="3" xfId="3" applyFont="1" applyFill="1" applyBorder="1" applyAlignment="1">
      <alignment horizontal="center" vertical="center" wrapText="1"/>
    </xf>
    <xf numFmtId="0" fontId="69" fillId="4" borderId="4" xfId="3" applyFont="1" applyFill="1" applyBorder="1" applyAlignment="1">
      <alignment horizontal="center" vertical="center" wrapText="1"/>
    </xf>
    <xf numFmtId="14" fontId="69" fillId="4" borderId="3" xfId="3" applyNumberFormat="1" applyFont="1" applyFill="1" applyBorder="1" applyAlignment="1">
      <alignment horizontal="center" vertical="center" wrapText="1"/>
    </xf>
    <xf numFmtId="14" fontId="69" fillId="4" borderId="4" xfId="3" applyNumberFormat="1" applyFont="1" applyFill="1" applyBorder="1" applyAlignment="1">
      <alignment horizontal="center" vertical="center" wrapText="1"/>
    </xf>
    <xf numFmtId="49" fontId="69" fillId="2" borderId="3" xfId="3" applyNumberFormat="1" applyFont="1" applyFill="1" applyBorder="1" applyAlignment="1">
      <alignment horizontal="center" vertical="center" wrapText="1"/>
    </xf>
    <xf numFmtId="49" fontId="69" fillId="2" borderId="7" xfId="3" applyNumberFormat="1" applyFont="1" applyFill="1" applyBorder="1" applyAlignment="1">
      <alignment horizontal="center" vertical="center" wrapText="1"/>
    </xf>
    <xf numFmtId="49" fontId="69" fillId="2" borderId="4" xfId="3" applyNumberFormat="1" applyFont="1" applyFill="1" applyBorder="1" applyAlignment="1">
      <alignment horizontal="center" vertical="center" wrapText="1"/>
    </xf>
    <xf numFmtId="14" fontId="69" fillId="2" borderId="7" xfId="3" applyNumberFormat="1" applyFont="1" applyFill="1" applyBorder="1" applyAlignment="1">
      <alignment horizontal="center" vertical="center" wrapText="1"/>
    </xf>
    <xf numFmtId="14" fontId="70" fillId="4" borderId="3" xfId="3" applyNumberFormat="1" applyFont="1" applyFill="1" applyBorder="1" applyAlignment="1">
      <alignment horizontal="center" vertical="center" wrapText="1"/>
    </xf>
    <xf numFmtId="14" fontId="70" fillId="4" borderId="4" xfId="3" applyNumberFormat="1" applyFont="1" applyFill="1" applyBorder="1" applyAlignment="1">
      <alignment horizontal="center" vertical="center" wrapText="1"/>
    </xf>
    <xf numFmtId="0" fontId="69" fillId="2" borderId="5" xfId="3" applyFont="1" applyFill="1" applyBorder="1" applyAlignment="1">
      <alignment horizontal="left"/>
    </xf>
    <xf numFmtId="0" fontId="69" fillId="2" borderId="8" xfId="3" applyFont="1" applyFill="1" applyBorder="1" applyAlignment="1">
      <alignment horizontal="left"/>
    </xf>
    <xf numFmtId="0" fontId="7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1" fillId="0" borderId="12" xfId="0" applyFont="1" applyBorder="1" applyAlignment="1">
      <alignment horizontal="center"/>
    </xf>
    <xf numFmtId="0" fontId="61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65" fillId="2" borderId="0" xfId="3" applyFont="1" applyFill="1" applyAlignment="1">
      <alignment horizontal="left" vertical="center"/>
    </xf>
    <xf numFmtId="0" fontId="57" fillId="2" borderId="9" xfId="7" applyFont="1" applyFill="1" applyBorder="1" applyAlignment="1">
      <alignment horizontal="left" vertical="center" wrapText="1"/>
    </xf>
    <xf numFmtId="0" fontId="2" fillId="0" borderId="12" xfId="3" applyBorder="1" applyAlignment="1">
      <alignment vertical="center" wrapText="1"/>
    </xf>
    <xf numFmtId="0" fontId="2" fillId="0" borderId="13" xfId="3" applyBorder="1" applyAlignment="1">
      <alignment vertical="center" wrapText="1"/>
    </xf>
    <xf numFmtId="0" fontId="2" fillId="0" borderId="11" xfId="3" applyBorder="1" applyAlignment="1">
      <alignment vertical="center" wrapText="1"/>
    </xf>
    <xf numFmtId="0" fontId="2" fillId="0" borderId="0" xfId="3" applyAlignment="1">
      <alignment vertical="center" wrapText="1"/>
    </xf>
    <xf numFmtId="0" fontId="2" fillId="0" borderId="15" xfId="3" applyBorder="1" applyAlignment="1">
      <alignment vertical="center" wrapText="1"/>
    </xf>
    <xf numFmtId="0" fontId="2" fillId="0" borderId="10" xfId="3" applyBorder="1" applyAlignment="1">
      <alignment vertical="center" wrapText="1"/>
    </xf>
    <xf numFmtId="0" fontId="2" fillId="0" borderId="1" xfId="3" applyBorder="1" applyAlignment="1">
      <alignment vertical="center" wrapText="1"/>
    </xf>
    <xf numFmtId="0" fontId="2" fillId="0" borderId="14" xfId="3" applyBorder="1" applyAlignment="1">
      <alignment vertical="center" wrapText="1"/>
    </xf>
    <xf numFmtId="0" fontId="2" fillId="0" borderId="0" xfId="3" applyAlignment="1">
      <alignment horizontal="center"/>
    </xf>
    <xf numFmtId="0" fontId="53" fillId="0" borderId="5" xfId="3" applyFont="1" applyBorder="1" applyAlignment="1">
      <alignment horizontal="center" vertical="center"/>
    </xf>
    <xf numFmtId="0" fontId="75" fillId="0" borderId="8" xfId="3" applyFont="1" applyBorder="1" applyAlignment="1">
      <alignment horizontal="center"/>
    </xf>
    <xf numFmtId="0" fontId="75" fillId="0" borderId="6" xfId="3" applyFont="1" applyBorder="1" applyAlignment="1">
      <alignment horizontal="center"/>
    </xf>
    <xf numFmtId="0" fontId="53" fillId="0" borderId="3" xfId="3" applyFont="1" applyBorder="1" applyAlignment="1">
      <alignment horizontal="center" vertical="center"/>
    </xf>
    <xf numFmtId="0" fontId="2" fillId="0" borderId="7" xfId="3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0" fontId="53" fillId="0" borderId="3" xfId="3" applyFont="1" applyBorder="1" applyAlignment="1">
      <alignment horizontal="center"/>
    </xf>
    <xf numFmtId="0" fontId="53" fillId="0" borderId="7" xfId="3" applyFont="1" applyBorder="1" applyAlignment="1">
      <alignment horizontal="center"/>
    </xf>
    <xf numFmtId="0" fontId="53" fillId="0" borderId="4" xfId="3" applyFont="1" applyBorder="1" applyAlignment="1">
      <alignment horizontal="center"/>
    </xf>
    <xf numFmtId="0" fontId="53" fillId="0" borderId="3" xfId="3" applyFont="1" applyBorder="1" applyAlignment="1">
      <alignment horizontal="right"/>
    </xf>
    <xf numFmtId="0" fontId="53" fillId="0" borderId="7" xfId="3" applyFont="1" applyBorder="1" applyAlignment="1">
      <alignment horizontal="right"/>
    </xf>
    <xf numFmtId="0" fontId="53" fillId="0" borderId="4" xfId="3" applyFont="1" applyBorder="1" applyAlignment="1">
      <alignment horizontal="right"/>
    </xf>
    <xf numFmtId="0" fontId="53" fillId="0" borderId="2" xfId="3" applyFont="1" applyBorder="1" applyAlignment="1">
      <alignment horizontal="center" vertical="center"/>
    </xf>
    <xf numFmtId="0" fontId="53" fillId="2" borderId="6" xfId="3" applyFont="1" applyFill="1" applyBorder="1" applyAlignment="1">
      <alignment horizontal="center" vertical="center" wrapText="1"/>
    </xf>
    <xf numFmtId="170" fontId="32" fillId="0" borderId="5" xfId="3" applyNumberFormat="1" applyFont="1" applyFill="1" applyBorder="1" applyAlignment="1">
      <alignment horizontal="center" vertical="center"/>
    </xf>
    <xf numFmtId="170" fontId="32" fillId="0" borderId="6" xfId="3" applyNumberFormat="1" applyFont="1" applyFill="1" applyBorder="1" applyAlignment="1">
      <alignment horizontal="center" vertical="center"/>
    </xf>
    <xf numFmtId="0" fontId="32" fillId="0" borderId="0" xfId="3" applyFont="1" applyBorder="1" applyAlignment="1">
      <alignment horizontal="left" vertical="center" wrapText="1"/>
    </xf>
    <xf numFmtId="0" fontId="2" fillId="0" borderId="0" xfId="3" applyAlignment="1">
      <alignment horizontal="left" wrapText="1"/>
    </xf>
    <xf numFmtId="0" fontId="32" fillId="0" borderId="0" xfId="3" applyFont="1" applyAlignment="1">
      <alignment horizontal="left" wrapText="1"/>
    </xf>
    <xf numFmtId="0" fontId="53" fillId="0" borderId="8" xfId="3" applyFont="1" applyBorder="1" applyAlignment="1">
      <alignment horizontal="center" vertical="center"/>
    </xf>
    <xf numFmtId="0" fontId="53" fillId="0" borderId="6" xfId="3" applyFont="1" applyBorder="1" applyAlignment="1">
      <alignment horizontal="center" vertical="center"/>
    </xf>
    <xf numFmtId="0" fontId="53" fillId="0" borderId="8" xfId="3" applyFont="1" applyBorder="1" applyAlignment="1">
      <alignment horizontal="center" vertical="center" wrapText="1"/>
    </xf>
    <xf numFmtId="0" fontId="53" fillId="0" borderId="6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2" xfId="3" applyFont="1" applyBorder="1" applyAlignment="1">
      <alignment horizontal="center" vertical="center" wrapText="1"/>
    </xf>
    <xf numFmtId="0" fontId="28" fillId="0" borderId="3" xfId="3" applyFont="1" applyBorder="1" applyAlignment="1">
      <alignment horizontal="center" vertical="center" wrapText="1"/>
    </xf>
    <xf numFmtId="0" fontId="28" fillId="0" borderId="7" xfId="3" applyFont="1" applyBorder="1" applyAlignment="1">
      <alignment horizontal="center" vertical="center" wrapText="1"/>
    </xf>
    <xf numFmtId="0" fontId="28" fillId="0" borderId="4" xfId="3" applyFont="1" applyBorder="1" applyAlignment="1">
      <alignment horizontal="center" vertical="center" wrapText="1"/>
    </xf>
    <xf numFmtId="0" fontId="28" fillId="0" borderId="5" xfId="3" applyFont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 wrapText="1"/>
    </xf>
    <xf numFmtId="0" fontId="28" fillId="0" borderId="8" xfId="3" applyFont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164" fontId="5" fillId="3" borderId="5" xfId="3" applyNumberFormat="1" applyFont="1" applyFill="1" applyBorder="1" applyAlignment="1">
      <alignment horizontal="center" vertical="center" wrapText="1"/>
    </xf>
    <xf numFmtId="0" fontId="5" fillId="3" borderId="6" xfId="3" applyNumberFormat="1" applyFont="1" applyFill="1" applyBorder="1" applyAlignment="1">
      <alignment horizontal="center" vertical="center" wrapText="1"/>
    </xf>
    <xf numFmtId="165" fontId="5" fillId="3" borderId="5" xfId="3" applyNumberFormat="1" applyFont="1" applyFill="1" applyBorder="1" applyAlignment="1">
      <alignment horizontal="center" vertical="center" wrapText="1"/>
    </xf>
    <xf numFmtId="165" fontId="5" fillId="3" borderId="6" xfId="3" applyNumberFormat="1" applyFont="1" applyFill="1" applyBorder="1" applyAlignment="1">
      <alignment horizontal="center" vertical="center" wrapText="1"/>
    </xf>
    <xf numFmtId="165" fontId="4" fillId="0" borderId="5" xfId="3" applyNumberFormat="1" applyFont="1" applyBorder="1" applyAlignment="1">
      <alignment horizontal="center" vertical="center" wrapText="1"/>
    </xf>
    <xf numFmtId="165" fontId="4" fillId="0" borderId="6" xfId="3" applyNumberFormat="1" applyFont="1" applyBorder="1" applyAlignment="1">
      <alignment horizontal="center" vertical="center" wrapText="1"/>
    </xf>
    <xf numFmtId="14" fontId="4" fillId="4" borderId="5" xfId="3" applyNumberFormat="1" applyFont="1" applyFill="1" applyBorder="1" applyAlignment="1">
      <alignment horizontal="center" vertical="center" wrapText="1"/>
    </xf>
    <xf numFmtId="14" fontId="4" fillId="4" borderId="6" xfId="3" applyNumberFormat="1" applyFont="1" applyFill="1" applyBorder="1" applyAlignment="1">
      <alignment horizontal="center" vertical="center" wrapText="1"/>
    </xf>
    <xf numFmtId="164" fontId="4" fillId="2" borderId="5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2" borderId="6" xfId="3" applyNumberFormat="1" applyFont="1" applyFill="1" applyBorder="1" applyAlignment="1">
      <alignment horizontal="center" vertical="center" wrapText="1"/>
    </xf>
    <xf numFmtId="14" fontId="4" fillId="4" borderId="3" xfId="3" applyNumberFormat="1" applyFont="1" applyFill="1" applyBorder="1" applyAlignment="1">
      <alignment horizontal="center" vertical="top" wrapText="1"/>
    </xf>
    <xf numFmtId="14" fontId="4" fillId="4" borderId="4" xfId="3" applyNumberFormat="1" applyFont="1" applyFill="1" applyBorder="1" applyAlignment="1">
      <alignment horizontal="center" vertical="top" wrapText="1"/>
    </xf>
    <xf numFmtId="0" fontId="4" fillId="4" borderId="3" xfId="3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7" fillId="4" borderId="4" xfId="3" applyFont="1" applyFill="1" applyBorder="1" applyAlignment="1">
      <alignment horizontal="center" vertical="center" wrapText="1"/>
    </xf>
    <xf numFmtId="14" fontId="4" fillId="4" borderId="3" xfId="3" applyNumberFormat="1" applyFont="1" applyFill="1" applyBorder="1" applyAlignment="1">
      <alignment horizontal="center" vertical="center" wrapText="1"/>
    </xf>
    <xf numFmtId="14" fontId="4" fillId="4" borderId="4" xfId="3" applyNumberFormat="1" applyFont="1" applyFill="1" applyBorder="1" applyAlignment="1">
      <alignment horizontal="center" vertical="center" wrapText="1"/>
    </xf>
    <xf numFmtId="164" fontId="4" fillId="0" borderId="5" xfId="3" applyNumberFormat="1" applyFont="1" applyFill="1" applyBorder="1" applyAlignment="1">
      <alignment horizontal="center" vertical="center" wrapText="1"/>
    </xf>
    <xf numFmtId="164" fontId="4" fillId="0" borderId="6" xfId="3" applyNumberFormat="1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14" fontId="4" fillId="4" borderId="9" xfId="3" applyNumberFormat="1" applyFont="1" applyFill="1" applyBorder="1" applyAlignment="1">
      <alignment horizontal="center" vertical="center" wrapText="1"/>
    </xf>
    <xf numFmtId="14" fontId="4" fillId="4" borderId="13" xfId="3" applyNumberFormat="1" applyFont="1" applyFill="1" applyBorder="1" applyAlignment="1">
      <alignment horizontal="center" vertical="center" wrapText="1"/>
    </xf>
    <xf numFmtId="14" fontId="4" fillId="4" borderId="10" xfId="3" applyNumberFormat="1" applyFont="1" applyFill="1" applyBorder="1" applyAlignment="1">
      <alignment horizontal="center" vertical="center" wrapText="1"/>
    </xf>
    <xf numFmtId="14" fontId="4" fillId="4" borderId="14" xfId="3" applyNumberFormat="1" applyFont="1" applyFill="1" applyBorder="1" applyAlignment="1">
      <alignment horizontal="center" vertical="center" wrapText="1"/>
    </xf>
    <xf numFmtId="0" fontId="4" fillId="4" borderId="3" xfId="3" applyNumberFormat="1" applyFont="1" applyFill="1" applyBorder="1" applyAlignment="1">
      <alignment horizontal="center" vertical="center" wrapText="1"/>
    </xf>
    <xf numFmtId="0" fontId="4" fillId="4" borderId="4" xfId="3" applyNumberFormat="1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164" fontId="5" fillId="3" borderId="6" xfId="3" applyNumberFormat="1" applyFont="1" applyFill="1" applyBorder="1" applyAlignment="1">
      <alignment horizontal="center" vertical="center" wrapText="1"/>
    </xf>
    <xf numFmtId="43" fontId="4" fillId="2" borderId="5" xfId="3" applyNumberFormat="1" applyFont="1" applyFill="1" applyBorder="1" applyAlignment="1">
      <alignment horizontal="center" vertical="center" wrapText="1"/>
    </xf>
    <xf numFmtId="43" fontId="4" fillId="2" borderId="6" xfId="3" applyNumberFormat="1" applyFont="1" applyFill="1" applyBorder="1" applyAlignment="1">
      <alignment horizontal="center" vertical="center" wrapText="1"/>
    </xf>
    <xf numFmtId="165" fontId="4" fillId="0" borderId="5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49" fontId="30" fillId="0" borderId="0" xfId="3" applyNumberFormat="1" applyFont="1" applyFill="1" applyAlignment="1">
      <alignment horizontal="right" vertical="top"/>
    </xf>
    <xf numFmtId="0" fontId="30" fillId="0" borderId="0" xfId="3" applyFont="1" applyFill="1" applyAlignment="1">
      <alignment horizontal="left" vertical="top" wrapText="1"/>
    </xf>
    <xf numFmtId="0" fontId="30" fillId="0" borderId="0" xfId="3" applyFont="1" applyFill="1" applyAlignment="1">
      <alignment horizontal="left" vertical="top"/>
    </xf>
    <xf numFmtId="0" fontId="30" fillId="0" borderId="0" xfId="3" applyFont="1" applyFill="1" applyAlignment="1">
      <alignment horizontal="right" vertical="top" wrapText="1"/>
    </xf>
    <xf numFmtId="165" fontId="30" fillId="0" borderId="0" xfId="3" applyNumberFormat="1" applyFont="1" applyFill="1" applyAlignment="1">
      <alignment horizontal="right" vertical="top" wrapText="1"/>
    </xf>
    <xf numFmtId="0" fontId="30" fillId="0" borderId="0" xfId="3" applyFont="1" applyFill="1" applyAlignment="1">
      <alignment horizontal="center" vertical="top" wrapText="1"/>
    </xf>
    <xf numFmtId="0" fontId="30" fillId="0" borderId="0" xfId="3" applyFont="1" applyFill="1" applyAlignment="1">
      <alignment horizontal="right" vertical="top"/>
    </xf>
    <xf numFmtId="49" fontId="34" fillId="0" borderId="0" xfId="3" applyNumberFormat="1" applyFont="1" applyFill="1" applyAlignment="1">
      <alignment horizontal="center" vertical="top"/>
    </xf>
    <xf numFmtId="0" fontId="30" fillId="0" borderId="0" xfId="3" applyFont="1" applyFill="1" applyBorder="1" applyAlignment="1">
      <alignment horizontal="left" vertical="top" wrapText="1"/>
    </xf>
    <xf numFmtId="0" fontId="30" fillId="0" borderId="0" xfId="3" applyFont="1" applyFill="1" applyBorder="1" applyAlignment="1">
      <alignment horizontal="left" vertical="top"/>
    </xf>
    <xf numFmtId="0" fontId="30" fillId="0" borderId="0" xfId="3" applyFont="1" applyFill="1" applyBorder="1" applyAlignment="1">
      <alignment horizontal="right" vertical="top" wrapText="1"/>
    </xf>
    <xf numFmtId="49" fontId="30" fillId="0" borderId="2" xfId="3" applyNumberFormat="1" applyFont="1" applyFill="1" applyBorder="1" applyAlignment="1">
      <alignment horizontal="center" vertical="top"/>
    </xf>
    <xf numFmtId="0" fontId="30" fillId="0" borderId="2" xfId="3" applyFont="1" applyFill="1" applyBorder="1" applyAlignment="1">
      <alignment horizontal="center" vertical="top" wrapText="1"/>
    </xf>
    <xf numFmtId="2" fontId="30" fillId="0" borderId="2" xfId="3" applyNumberFormat="1" applyFont="1" applyFill="1" applyBorder="1" applyAlignment="1">
      <alignment horizontal="center" vertical="top" wrapText="1"/>
    </xf>
    <xf numFmtId="2" fontId="34" fillId="0" borderId="2" xfId="3" applyNumberFormat="1" applyFont="1" applyFill="1" applyBorder="1" applyAlignment="1">
      <alignment horizontal="center" vertical="top" wrapText="1"/>
    </xf>
    <xf numFmtId="4" fontId="30" fillId="0" borderId="2" xfId="3" applyNumberFormat="1" applyFont="1" applyFill="1" applyBorder="1" applyAlignment="1">
      <alignment horizontal="center" vertical="top" wrapText="1"/>
    </xf>
    <xf numFmtId="0" fontId="30" fillId="0" borderId="2" xfId="3" applyFont="1" applyFill="1" applyBorder="1" applyAlignment="1">
      <alignment horizontal="center" vertical="top" wrapText="1"/>
    </xf>
    <xf numFmtId="0" fontId="30" fillId="0" borderId="2" xfId="3" applyNumberFormat="1" applyFont="1" applyFill="1" applyBorder="1" applyAlignment="1">
      <alignment horizontal="center" vertical="top" wrapText="1"/>
    </xf>
    <xf numFmtId="165" fontId="30" fillId="0" borderId="2" xfId="3" applyNumberFormat="1" applyFont="1" applyFill="1" applyBorder="1" applyAlignment="1">
      <alignment horizontal="center" vertical="top" wrapText="1"/>
    </xf>
    <xf numFmtId="49" fontId="30" fillId="0" borderId="2" xfId="3" applyNumberFormat="1" applyFont="1" applyFill="1" applyBorder="1" applyAlignment="1">
      <alignment horizontal="center" vertical="top"/>
    </xf>
    <xf numFmtId="3" fontId="30" fillId="0" borderId="2" xfId="3" applyNumberFormat="1" applyFont="1" applyFill="1" applyBorder="1" applyAlignment="1">
      <alignment horizontal="center" vertical="top" wrapText="1"/>
    </xf>
    <xf numFmtId="1" fontId="30" fillId="0" borderId="2" xfId="3" applyNumberFormat="1" applyFont="1" applyFill="1" applyBorder="1" applyAlignment="1">
      <alignment horizontal="center" vertical="top" wrapText="1"/>
    </xf>
    <xf numFmtId="0" fontId="30" fillId="0" borderId="0" xfId="3" applyFont="1" applyFill="1" applyAlignment="1">
      <alignment horizontal="center" vertical="top"/>
    </xf>
    <xf numFmtId="49" fontId="30" fillId="12" borderId="2" xfId="3" applyNumberFormat="1" applyFont="1" applyFill="1" applyBorder="1" applyAlignment="1">
      <alignment horizontal="center" vertical="top" wrapText="1"/>
    </xf>
    <xf numFmtId="0" fontId="34" fillId="12" borderId="2" xfId="3" applyFont="1" applyFill="1" applyBorder="1" applyAlignment="1">
      <alignment horizontal="center" vertical="top" wrapText="1"/>
    </xf>
    <xf numFmtId="2" fontId="30" fillId="0" borderId="0" xfId="3" applyNumberFormat="1" applyFont="1" applyFill="1" applyBorder="1" applyAlignment="1">
      <alignment horizontal="center" vertical="top" wrapText="1"/>
    </xf>
    <xf numFmtId="2" fontId="30" fillId="0" borderId="0" xfId="3" applyNumberFormat="1" applyFont="1" applyFill="1" applyBorder="1" applyAlignment="1">
      <alignment horizontal="right" vertical="top" wrapText="1"/>
    </xf>
    <xf numFmtId="49" fontId="30" fillId="0" borderId="2" xfId="3" applyNumberFormat="1" applyFont="1" applyFill="1" applyBorder="1" applyAlignment="1">
      <alignment horizontal="center" vertical="top" wrapText="1"/>
    </xf>
    <xf numFmtId="0" fontId="34" fillId="0" borderId="2" xfId="3" applyFont="1" applyFill="1" applyBorder="1" applyAlignment="1">
      <alignment horizontal="justify" vertical="top" wrapText="1"/>
    </xf>
    <xf numFmtId="0" fontId="34" fillId="0" borderId="2" xfId="3" applyFont="1" applyFill="1" applyBorder="1" applyAlignment="1">
      <alignment horizontal="center" vertical="top" wrapText="1"/>
    </xf>
    <xf numFmtId="2" fontId="34" fillId="0" borderId="2" xfId="3" applyNumberFormat="1" applyFont="1" applyFill="1" applyBorder="1" applyAlignment="1">
      <alignment horizontal="left" vertical="top" wrapText="1"/>
    </xf>
    <xf numFmtId="165" fontId="34" fillId="0" borderId="2" xfId="3" applyNumberFormat="1" applyFont="1" applyFill="1" applyBorder="1" applyAlignment="1">
      <alignment horizontal="right" vertical="top" wrapText="1"/>
    </xf>
    <xf numFmtId="2" fontId="30" fillId="0" borderId="2" xfId="3" applyNumberFormat="1" applyFont="1" applyFill="1" applyBorder="1" applyAlignment="1">
      <alignment horizontal="left" vertical="top" wrapText="1"/>
    </xf>
    <xf numFmtId="165" fontId="30" fillId="0" borderId="2" xfId="3" applyNumberFormat="1" applyFont="1" applyFill="1" applyBorder="1" applyAlignment="1">
      <alignment horizontal="right" vertical="top" wrapText="1"/>
    </xf>
    <xf numFmtId="49" fontId="30" fillId="8" borderId="2" xfId="3" applyNumberFormat="1" applyFont="1" applyFill="1" applyBorder="1" applyAlignment="1">
      <alignment horizontal="center" vertical="top" wrapText="1"/>
    </xf>
    <xf numFmtId="0" fontId="30" fillId="8" borderId="2" xfId="3" applyFont="1" applyFill="1" applyBorder="1" applyAlignment="1">
      <alignment horizontal="justify" vertical="top" wrapText="1"/>
    </xf>
    <xf numFmtId="0" fontId="30" fillId="8" borderId="2" xfId="3" applyFont="1" applyFill="1" applyBorder="1" applyAlignment="1">
      <alignment horizontal="center" vertical="top" wrapText="1"/>
    </xf>
    <xf numFmtId="14" fontId="30" fillId="8" borderId="2" xfId="3" applyNumberFormat="1" applyFont="1" applyFill="1" applyBorder="1" applyAlignment="1">
      <alignment horizontal="center" vertical="top" wrapText="1"/>
    </xf>
    <xf numFmtId="165" fontId="30" fillId="8" borderId="2" xfId="3" applyNumberFormat="1" applyFont="1" applyFill="1" applyBorder="1" applyAlignment="1">
      <alignment horizontal="center" vertical="top"/>
    </xf>
    <xf numFmtId="2" fontId="30" fillId="8" borderId="2" xfId="3" applyNumberFormat="1" applyFont="1" applyFill="1" applyBorder="1" applyAlignment="1">
      <alignment horizontal="center" vertical="top" wrapText="1"/>
    </xf>
    <xf numFmtId="0" fontId="30" fillId="0" borderId="3" xfId="3" applyFont="1" applyFill="1" applyBorder="1" applyAlignment="1">
      <alignment horizontal="center" vertical="top" wrapText="1"/>
    </xf>
    <xf numFmtId="0" fontId="30" fillId="0" borderId="7" xfId="3" applyFont="1" applyFill="1" applyBorder="1" applyAlignment="1">
      <alignment horizontal="center" vertical="top" wrapText="1"/>
    </xf>
    <xf numFmtId="0" fontId="30" fillId="0" borderId="4" xfId="3" applyFont="1" applyFill="1" applyBorder="1" applyAlignment="1">
      <alignment horizontal="center" vertical="top" wrapText="1"/>
    </xf>
    <xf numFmtId="14" fontId="30" fillId="8" borderId="2" xfId="10" applyNumberFormat="1" applyFont="1" applyFill="1" applyBorder="1" applyAlignment="1">
      <alignment horizontal="center" vertical="top" wrapText="1"/>
    </xf>
    <xf numFmtId="49" fontId="30" fillId="8" borderId="2" xfId="3" applyNumberFormat="1" applyFont="1" applyFill="1" applyBorder="1" applyAlignment="1">
      <alignment horizontal="center" vertical="top"/>
    </xf>
    <xf numFmtId="165" fontId="30" fillId="8" borderId="2" xfId="3" applyNumberFormat="1" applyFont="1" applyFill="1" applyBorder="1" applyAlignment="1">
      <alignment horizontal="center" vertical="top" wrapText="1"/>
    </xf>
    <xf numFmtId="0" fontId="30" fillId="0" borderId="2" xfId="3" applyFont="1" applyFill="1" applyBorder="1" applyAlignment="1">
      <alignment horizontal="justify" vertical="top" wrapText="1"/>
    </xf>
    <xf numFmtId="0" fontId="29" fillId="0" borderId="2" xfId="3" applyFont="1" applyFill="1" applyBorder="1" applyAlignment="1">
      <alignment horizontal="justify" vertical="top" wrapText="1"/>
    </xf>
    <xf numFmtId="14" fontId="30" fillId="8" borderId="2" xfId="3" applyNumberFormat="1" applyFont="1" applyFill="1" applyBorder="1" applyAlignment="1">
      <alignment horizontal="left" vertical="top" wrapText="1"/>
    </xf>
    <xf numFmtId="165" fontId="33" fillId="0" borderId="2" xfId="3" applyNumberFormat="1" applyFont="1" applyFill="1" applyBorder="1" applyAlignment="1">
      <alignment horizontal="right" vertical="top" wrapText="1"/>
    </xf>
    <xf numFmtId="165" fontId="33" fillId="0" borderId="2" xfId="3" applyNumberFormat="1" applyFont="1" applyFill="1" applyBorder="1" applyAlignment="1">
      <alignment horizontal="right" vertical="top"/>
    </xf>
    <xf numFmtId="49" fontId="34" fillId="12" borderId="2" xfId="3" applyNumberFormat="1" applyFont="1" applyFill="1" applyBorder="1" applyAlignment="1">
      <alignment horizontal="center" vertical="top" wrapText="1"/>
    </xf>
    <xf numFmtId="0" fontId="34" fillId="12" borderId="2" xfId="3" applyFont="1" applyFill="1" applyBorder="1" applyAlignment="1">
      <alignment horizontal="justify" vertical="top" wrapText="1"/>
    </xf>
    <xf numFmtId="2" fontId="34" fillId="12" borderId="2" xfId="3" applyNumberFormat="1" applyFont="1" applyFill="1" applyBorder="1" applyAlignment="1">
      <alignment horizontal="left" vertical="top" wrapText="1"/>
    </xf>
    <xf numFmtId="165" fontId="34" fillId="12" borderId="2" xfId="3" applyNumberFormat="1" applyFont="1" applyFill="1" applyBorder="1" applyAlignment="1">
      <alignment horizontal="right" vertical="top" wrapText="1"/>
    </xf>
    <xf numFmtId="2" fontId="34" fillId="12" borderId="2" xfId="3" applyNumberFormat="1" applyFont="1" applyFill="1" applyBorder="1" applyAlignment="1">
      <alignment horizontal="center" vertical="top" wrapText="1"/>
    </xf>
    <xf numFmtId="2" fontId="34" fillId="0" borderId="0" xfId="3" applyNumberFormat="1" applyFont="1" applyFill="1" applyBorder="1" applyAlignment="1">
      <alignment horizontal="center" vertical="top" wrapText="1"/>
    </xf>
    <xf numFmtId="2" fontId="34" fillId="0" borderId="0" xfId="3" applyNumberFormat="1" applyFont="1" applyFill="1" applyBorder="1" applyAlignment="1">
      <alignment horizontal="right" vertical="top" wrapText="1"/>
    </xf>
    <xf numFmtId="49" fontId="34" fillId="12" borderId="2" xfId="3" applyNumberFormat="1" applyFont="1" applyFill="1" applyBorder="1" applyAlignment="1">
      <alignment horizontal="center" vertical="top" wrapText="1"/>
    </xf>
    <xf numFmtId="49" fontId="34" fillId="0" borderId="2" xfId="3" applyNumberFormat="1" applyFont="1" applyFill="1" applyBorder="1" applyAlignment="1">
      <alignment horizontal="center" vertical="top" wrapText="1"/>
    </xf>
    <xf numFmtId="4" fontId="34" fillId="0" borderId="2" xfId="3" applyNumberFormat="1" applyFont="1" applyFill="1" applyBorder="1" applyAlignment="1">
      <alignment horizontal="justify" vertical="top" wrapText="1"/>
    </xf>
    <xf numFmtId="2" fontId="30" fillId="0" borderId="2" xfId="3" applyNumberFormat="1" applyFont="1" applyFill="1" applyBorder="1" applyAlignment="1">
      <alignment horizontal="justify" vertical="top" wrapText="1"/>
    </xf>
    <xf numFmtId="165" fontId="30" fillId="2" borderId="2" xfId="3" applyNumberFormat="1" applyFont="1" applyFill="1" applyBorder="1" applyAlignment="1">
      <alignment horizontal="right" vertical="top" wrapText="1"/>
    </xf>
    <xf numFmtId="0" fontId="30" fillId="0" borderId="0" xfId="3" applyFont="1" applyFill="1" applyBorder="1" applyAlignment="1">
      <alignment horizontal="center" vertical="top" wrapText="1"/>
    </xf>
    <xf numFmtId="0" fontId="30" fillId="0" borderId="0" xfId="3" applyFont="1" applyFill="1" applyBorder="1" applyAlignment="1">
      <alignment horizontal="right" vertical="top"/>
    </xf>
    <xf numFmtId="49" fontId="34" fillId="0" borderId="2" xfId="3" applyNumberFormat="1" applyFont="1" applyFill="1" applyBorder="1" applyAlignment="1">
      <alignment horizontal="center" vertical="top"/>
    </xf>
    <xf numFmtId="2" fontId="34" fillId="0" borderId="2" xfId="3" applyNumberFormat="1" applyFont="1" applyFill="1" applyBorder="1" applyAlignment="1">
      <alignment horizontal="justify" vertical="top" wrapText="1"/>
    </xf>
    <xf numFmtId="165" fontId="30" fillId="0" borderId="0" xfId="3" applyNumberFormat="1" applyFont="1" applyFill="1" applyBorder="1" applyAlignment="1">
      <alignment horizontal="center" vertical="top" wrapText="1"/>
    </xf>
    <xf numFmtId="0" fontId="34" fillId="0" borderId="0" xfId="3" applyFont="1" applyFill="1" applyBorder="1" applyAlignment="1">
      <alignment horizontal="center" vertical="top" wrapText="1"/>
    </xf>
    <xf numFmtId="0" fontId="34" fillId="0" borderId="0" xfId="3" applyFont="1" applyFill="1" applyBorder="1" applyAlignment="1">
      <alignment horizontal="right" vertical="top" wrapText="1"/>
    </xf>
    <xf numFmtId="0" fontId="34" fillId="0" borderId="0" xfId="3" applyFont="1" applyFill="1" applyBorder="1" applyAlignment="1">
      <alignment horizontal="right" vertical="top"/>
    </xf>
    <xf numFmtId="49" fontId="34" fillId="12" borderId="2" xfId="3" applyNumberFormat="1" applyFont="1" applyFill="1" applyBorder="1" applyAlignment="1">
      <alignment horizontal="center" vertical="top"/>
    </xf>
    <xf numFmtId="165" fontId="30" fillId="0" borderId="2" xfId="3" applyNumberFormat="1" applyFont="1" applyFill="1" applyBorder="1" applyAlignment="1">
      <alignment vertical="top" wrapText="1"/>
    </xf>
    <xf numFmtId="49" fontId="30" fillId="0" borderId="3" xfId="3" applyNumberFormat="1" applyFont="1" applyFill="1" applyBorder="1" applyAlignment="1">
      <alignment horizontal="center" vertical="top"/>
    </xf>
    <xf numFmtId="0" fontId="30" fillId="0" borderId="3" xfId="3" applyFont="1" applyFill="1" applyBorder="1" applyAlignment="1">
      <alignment horizontal="left" vertical="top" wrapText="1"/>
    </xf>
    <xf numFmtId="0" fontId="34" fillId="0" borderId="3" xfId="3" applyFont="1" applyFill="1" applyBorder="1" applyAlignment="1">
      <alignment horizontal="center" vertical="top" wrapText="1"/>
    </xf>
    <xf numFmtId="2" fontId="30" fillId="0" borderId="3" xfId="3" applyNumberFormat="1" applyFont="1" applyFill="1" applyBorder="1" applyAlignment="1">
      <alignment horizontal="center" vertical="top" wrapText="1"/>
    </xf>
    <xf numFmtId="49" fontId="30" fillId="0" borderId="7" xfId="3" applyNumberFormat="1" applyFont="1" applyFill="1" applyBorder="1" applyAlignment="1">
      <alignment horizontal="center" vertical="top"/>
    </xf>
    <xf numFmtId="0" fontId="30" fillId="0" borderId="7" xfId="3" applyFont="1" applyFill="1" applyBorder="1" applyAlignment="1">
      <alignment horizontal="left" vertical="top" wrapText="1"/>
    </xf>
    <xf numFmtId="0" fontId="34" fillId="0" borderId="7" xfId="3" applyFont="1" applyFill="1" applyBorder="1" applyAlignment="1">
      <alignment horizontal="center" vertical="top" wrapText="1"/>
    </xf>
    <xf numFmtId="2" fontId="30" fillId="0" borderId="7" xfId="3" applyNumberFormat="1" applyFont="1" applyFill="1" applyBorder="1" applyAlignment="1">
      <alignment horizontal="center" vertical="top" wrapText="1"/>
    </xf>
    <xf numFmtId="49" fontId="30" fillId="0" borderId="4" xfId="3" applyNumberFormat="1" applyFont="1" applyFill="1" applyBorder="1" applyAlignment="1">
      <alignment horizontal="center" vertical="top"/>
    </xf>
    <xf numFmtId="0" fontId="30" fillId="0" borderId="4" xfId="3" applyFont="1" applyFill="1" applyBorder="1" applyAlignment="1">
      <alignment horizontal="left" vertical="top" wrapText="1"/>
    </xf>
    <xf numFmtId="0" fontId="34" fillId="0" borderId="4" xfId="3" applyFont="1" applyFill="1" applyBorder="1" applyAlignment="1">
      <alignment horizontal="center" vertical="top" wrapText="1"/>
    </xf>
    <xf numFmtId="2" fontId="30" fillId="0" borderId="4" xfId="3" applyNumberFormat="1" applyFont="1" applyFill="1" applyBorder="1" applyAlignment="1">
      <alignment horizontal="center" vertical="top" wrapText="1"/>
    </xf>
    <xf numFmtId="0" fontId="30" fillId="0" borderId="0" xfId="3" applyFont="1" applyFill="1" applyAlignment="1">
      <alignment vertical="top"/>
    </xf>
    <xf numFmtId="0" fontId="91" fillId="0" borderId="2" xfId="3" applyFont="1" applyFill="1" applyBorder="1" applyAlignment="1">
      <alignment horizontal="justify" vertical="top" wrapText="1"/>
    </xf>
    <xf numFmtId="0" fontId="30" fillId="8" borderId="2" xfId="3" applyFont="1" applyFill="1" applyBorder="1" applyAlignment="1">
      <alignment vertical="top" wrapText="1"/>
    </xf>
    <xf numFmtId="0" fontId="34" fillId="0" borderId="0" xfId="3" applyFont="1" applyFill="1" applyAlignment="1">
      <alignment horizontal="center" vertical="top" wrapText="1"/>
    </xf>
    <xf numFmtId="0" fontId="34" fillId="0" borderId="0" xfId="3" applyFont="1" applyFill="1" applyAlignment="1">
      <alignment horizontal="right" vertical="top" wrapText="1"/>
    </xf>
    <xf numFmtId="0" fontId="34" fillId="0" borderId="0" xfId="3" applyFont="1" applyFill="1" applyAlignment="1">
      <alignment horizontal="right" vertical="top"/>
    </xf>
    <xf numFmtId="0" fontId="34" fillId="0" borderId="2" xfId="3" applyFont="1" applyFill="1" applyBorder="1" applyAlignment="1">
      <alignment horizontal="left" vertical="top" wrapText="1"/>
    </xf>
    <xf numFmtId="0" fontId="30" fillId="0" borderId="2" xfId="3" applyFont="1" applyFill="1" applyBorder="1" applyAlignment="1">
      <alignment horizontal="left" vertical="top" wrapText="1"/>
    </xf>
    <xf numFmtId="0" fontId="29" fillId="0" borderId="2" xfId="3" applyFont="1" applyFill="1" applyBorder="1" applyAlignment="1">
      <alignment horizontal="left" vertical="top" wrapText="1"/>
    </xf>
    <xf numFmtId="165" fontId="30" fillId="0" borderId="0" xfId="3" applyNumberFormat="1" applyFont="1" applyFill="1" applyAlignment="1">
      <alignment horizontal="center" vertical="top" wrapText="1"/>
    </xf>
    <xf numFmtId="0" fontId="34" fillId="2" borderId="2" xfId="3" applyFont="1" applyFill="1" applyBorder="1" applyAlignment="1">
      <alignment horizontal="left" vertical="top" wrapText="1"/>
    </xf>
    <xf numFmtId="165" fontId="30" fillId="0" borderId="0" xfId="3" applyNumberFormat="1" applyFont="1" applyFill="1" applyBorder="1" applyAlignment="1">
      <alignment horizontal="right" vertical="top" wrapText="1"/>
    </xf>
    <xf numFmtId="0" fontId="30" fillId="8" borderId="2" xfId="3" applyNumberFormat="1" applyFont="1" applyFill="1" applyBorder="1" applyAlignment="1">
      <alignment horizontal="center" vertical="top" wrapText="1"/>
    </xf>
    <xf numFmtId="0" fontId="34" fillId="12" borderId="2" xfId="3" applyFont="1" applyFill="1" applyBorder="1" applyAlignment="1">
      <alignment horizontal="left" vertical="top" wrapText="1"/>
    </xf>
    <xf numFmtId="49" fontId="30" fillId="0" borderId="2" xfId="3" applyNumberFormat="1" applyFont="1" applyFill="1" applyBorder="1" applyAlignment="1">
      <alignment horizontal="left" vertical="top"/>
    </xf>
    <xf numFmtId="49" fontId="30" fillId="0" borderId="0" xfId="3" applyNumberFormat="1" applyFont="1" applyFill="1" applyAlignment="1">
      <alignment horizontal="left" vertical="top"/>
    </xf>
    <xf numFmtId="4" fontId="30" fillId="0" borderId="0" xfId="3" applyNumberFormat="1" applyFont="1" applyFill="1" applyAlignment="1">
      <alignment horizontal="right" vertical="top" wrapText="1"/>
    </xf>
    <xf numFmtId="49" fontId="30" fillId="0" borderId="0" xfId="11" applyNumberFormat="1" applyFont="1" applyFill="1" applyAlignment="1">
      <alignment horizontal="left" vertical="top"/>
    </xf>
    <xf numFmtId="165" fontId="30" fillId="0" borderId="0" xfId="3" applyNumberFormat="1" applyFont="1" applyFill="1" applyAlignment="1">
      <alignment horizontal="left" vertical="top" wrapText="1"/>
    </xf>
    <xf numFmtId="0" fontId="53" fillId="2" borderId="2" xfId="3" applyFont="1" applyFill="1" applyBorder="1" applyAlignment="1">
      <alignment horizontal="center" vertical="center"/>
    </xf>
    <xf numFmtId="0" fontId="34" fillId="2" borderId="0" xfId="12" applyFont="1" applyFill="1" applyAlignment="1">
      <alignment horizontal="center" vertical="center" wrapText="1"/>
    </xf>
    <xf numFmtId="0" fontId="31" fillId="2" borderId="0" xfId="12" applyFont="1" applyFill="1" applyAlignment="1">
      <alignment horizontal="center" vertical="center" wrapText="1"/>
    </xf>
    <xf numFmtId="0" fontId="56" fillId="2" borderId="2" xfId="3" applyFont="1" applyFill="1" applyBorder="1" applyAlignment="1">
      <alignment horizontal="center" vertical="center" wrapText="1"/>
    </xf>
    <xf numFmtId="0" fontId="56" fillId="2" borderId="6" xfId="12" applyFont="1" applyFill="1" applyBorder="1" applyAlignment="1">
      <alignment horizontal="center" vertical="center" wrapText="1"/>
    </xf>
    <xf numFmtId="0" fontId="56" fillId="2" borderId="2" xfId="12" applyFont="1" applyFill="1" applyBorder="1" applyAlignment="1">
      <alignment horizontal="center" vertical="center" wrapText="1"/>
    </xf>
    <xf numFmtId="0" fontId="56" fillId="2" borderId="2" xfId="3" applyFont="1" applyFill="1" applyBorder="1" applyAlignment="1">
      <alignment horizontal="center" vertical="center"/>
    </xf>
    <xf numFmtId="0" fontId="56" fillId="2" borderId="2" xfId="12" applyFont="1" applyFill="1" applyBorder="1" applyAlignment="1">
      <alignment horizontal="center" vertical="center" wrapText="1"/>
    </xf>
    <xf numFmtId="0" fontId="31" fillId="2" borderId="2" xfId="12" applyFont="1" applyFill="1" applyBorder="1" applyAlignment="1">
      <alignment horizontal="center" vertical="center" wrapText="1"/>
    </xf>
    <xf numFmtId="0" fontId="56" fillId="2" borderId="2" xfId="3" applyFont="1" applyFill="1" applyBorder="1" applyAlignment="1">
      <alignment horizontal="center" vertical="center"/>
    </xf>
    <xf numFmtId="0" fontId="56" fillId="2" borderId="6" xfId="12" applyFont="1" applyFill="1" applyBorder="1" applyAlignment="1">
      <alignment horizontal="center" vertical="center" wrapText="1"/>
    </xf>
    <xf numFmtId="0" fontId="56" fillId="2" borderId="2" xfId="12" applyFont="1" applyFill="1" applyBorder="1" applyAlignment="1">
      <alignment horizontal="center" vertical="center"/>
    </xf>
    <xf numFmtId="0" fontId="31" fillId="2" borderId="2" xfId="12" applyFont="1" applyFill="1" applyBorder="1" applyAlignment="1">
      <alignment horizontal="center" vertical="center"/>
    </xf>
    <xf numFmtId="0" fontId="37" fillId="2" borderId="2" xfId="3" applyFont="1" applyFill="1" applyBorder="1" applyAlignment="1">
      <alignment horizontal="center" vertical="center"/>
    </xf>
    <xf numFmtId="0" fontId="37" fillId="2" borderId="12" xfId="3" applyFont="1" applyFill="1" applyBorder="1" applyAlignment="1">
      <alignment horizontal="left" vertical="center"/>
    </xf>
    <xf numFmtId="0" fontId="37" fillId="2" borderId="13" xfId="3" applyFont="1" applyFill="1" applyBorder="1" applyAlignment="1">
      <alignment horizontal="left" vertical="center"/>
    </xf>
    <xf numFmtId="0" fontId="37" fillId="2" borderId="2" xfId="12" applyFont="1" applyFill="1" applyBorder="1" applyAlignment="1">
      <alignment horizontal="left" vertical="center" wrapText="1"/>
    </xf>
    <xf numFmtId="0" fontId="33" fillId="2" borderId="2" xfId="12" applyFont="1" applyFill="1" applyBorder="1" applyAlignment="1">
      <alignment horizontal="center" vertical="center"/>
    </xf>
    <xf numFmtId="164" fontId="37" fillId="2" borderId="2" xfId="12" applyNumberFormat="1" applyFont="1" applyFill="1" applyBorder="1" applyAlignment="1">
      <alignment horizontal="center" vertical="center"/>
    </xf>
    <xf numFmtId="0" fontId="37" fillId="2" borderId="2" xfId="12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left" vertical="center"/>
    </xf>
    <xf numFmtId="0" fontId="37" fillId="2" borderId="15" xfId="3" applyFont="1" applyFill="1" applyBorder="1" applyAlignment="1">
      <alignment horizontal="left" vertical="center"/>
    </xf>
    <xf numFmtId="164" fontId="33" fillId="2" borderId="2" xfId="12" applyNumberFormat="1" applyFont="1" applyFill="1" applyBorder="1" applyAlignment="1">
      <alignment horizontal="center" vertical="center"/>
    </xf>
    <xf numFmtId="0" fontId="37" fillId="2" borderId="1" xfId="3" applyFont="1" applyFill="1" applyBorder="1" applyAlignment="1">
      <alignment horizontal="left" vertical="center"/>
    </xf>
    <xf numFmtId="0" fontId="37" fillId="2" borderId="14" xfId="3" applyFont="1" applyFill="1" applyBorder="1" applyAlignment="1">
      <alignment horizontal="left" vertical="center"/>
    </xf>
    <xf numFmtId="0" fontId="37" fillId="2" borderId="2" xfId="12" applyFont="1" applyFill="1" applyBorder="1" applyAlignment="1">
      <alignment vertical="center" wrapText="1"/>
    </xf>
    <xf numFmtId="0" fontId="37" fillId="2" borderId="2" xfId="3" applyFont="1" applyFill="1" applyBorder="1" applyAlignment="1">
      <alignment horizontal="center" vertical="center"/>
    </xf>
    <xf numFmtId="0" fontId="56" fillId="2" borderId="2" xfId="12" applyFont="1" applyFill="1" applyBorder="1" applyAlignment="1">
      <alignment horizontal="center" vertical="center"/>
    </xf>
    <xf numFmtId="0" fontId="37" fillId="2" borderId="6" xfId="12" applyFont="1" applyFill="1" applyBorder="1" applyAlignment="1">
      <alignment horizontal="left" vertical="center" wrapText="1"/>
    </xf>
    <xf numFmtId="14" fontId="37" fillId="2" borderId="2" xfId="12" applyNumberFormat="1" applyFont="1" applyFill="1" applyBorder="1" applyAlignment="1">
      <alignment horizontal="center" vertical="center" wrapText="1"/>
    </xf>
    <xf numFmtId="164" fontId="33" fillId="2" borderId="2" xfId="12" applyNumberFormat="1" applyFont="1" applyFill="1" applyBorder="1" applyAlignment="1">
      <alignment horizontal="center" vertical="center" wrapText="1"/>
    </xf>
    <xf numFmtId="0" fontId="39" fillId="2" borderId="14" xfId="12" applyFont="1" applyFill="1" applyBorder="1" applyAlignment="1">
      <alignment horizontal="left" vertical="center" wrapText="1"/>
    </xf>
    <xf numFmtId="0" fontId="37" fillId="2" borderId="4" xfId="12" applyFont="1" applyFill="1" applyBorder="1" applyAlignment="1">
      <alignment horizontal="center" vertical="center" wrapText="1"/>
    </xf>
    <xf numFmtId="0" fontId="33" fillId="2" borderId="4" xfId="12" applyFont="1" applyFill="1" applyBorder="1" applyAlignment="1">
      <alignment horizontal="center" vertical="center" wrapText="1"/>
    </xf>
    <xf numFmtId="0" fontId="37" fillId="2" borderId="3" xfId="3" applyFont="1" applyFill="1" applyBorder="1" applyAlignment="1">
      <alignment horizontal="center" vertical="center"/>
    </xf>
    <xf numFmtId="0" fontId="37" fillId="2" borderId="3" xfId="12" applyFont="1" applyFill="1" applyBorder="1" applyAlignment="1">
      <alignment horizontal="left" vertical="center" wrapText="1"/>
    </xf>
    <xf numFmtId="0" fontId="37" fillId="2" borderId="3" xfId="12" applyFont="1" applyFill="1" applyBorder="1" applyAlignment="1">
      <alignment horizontal="center" vertical="center" wrapText="1"/>
    </xf>
    <xf numFmtId="14" fontId="37" fillId="2" borderId="2" xfId="12" applyNumberFormat="1" applyFont="1" applyFill="1" applyBorder="1" applyAlignment="1">
      <alignment horizontal="left" vertical="center" wrapText="1"/>
    </xf>
    <xf numFmtId="164" fontId="33" fillId="2" borderId="5" xfId="12" applyNumberFormat="1" applyFont="1" applyFill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0" fontId="37" fillId="2" borderId="7" xfId="12" applyFont="1" applyFill="1" applyBorder="1" applyAlignment="1">
      <alignment horizontal="left" vertical="center" wrapText="1"/>
    </xf>
    <xf numFmtId="0" fontId="37" fillId="2" borderId="7" xfId="12" applyFont="1" applyFill="1" applyBorder="1" applyAlignment="1">
      <alignment horizontal="center" vertical="center" wrapText="1"/>
    </xf>
    <xf numFmtId="14" fontId="37" fillId="2" borderId="4" xfId="12" applyNumberFormat="1" applyFont="1" applyFill="1" applyBorder="1" applyAlignment="1">
      <alignment horizontal="left" vertical="center" wrapText="1"/>
    </xf>
    <xf numFmtId="164" fontId="33" fillId="2" borderId="4" xfId="12" applyNumberFormat="1" applyFont="1" applyFill="1" applyBorder="1" applyAlignment="1">
      <alignment horizontal="center" vertical="center" wrapText="1"/>
    </xf>
    <xf numFmtId="164" fontId="33" fillId="2" borderId="10" xfId="12" applyNumberFormat="1" applyFont="1" applyFill="1" applyBorder="1" applyAlignment="1">
      <alignment horizontal="center" vertical="center"/>
    </xf>
    <xf numFmtId="0" fontId="37" fillId="2" borderId="4" xfId="12" applyFont="1" applyFill="1" applyBorder="1" applyAlignment="1">
      <alignment horizontal="left" vertical="center" wrapText="1"/>
    </xf>
    <xf numFmtId="0" fontId="37" fillId="2" borderId="4" xfId="12" applyFont="1" applyFill="1" applyBorder="1" applyAlignment="1">
      <alignment horizontal="center" vertical="center" wrapText="1"/>
    </xf>
    <xf numFmtId="0" fontId="33" fillId="2" borderId="6" xfId="12" applyFont="1" applyFill="1" applyBorder="1" applyAlignment="1">
      <alignment horizontal="left" vertical="center" wrapText="1"/>
    </xf>
    <xf numFmtId="0" fontId="33" fillId="2" borderId="2" xfId="3" applyFont="1" applyFill="1" applyBorder="1" applyAlignment="1">
      <alignment horizontal="center" vertical="center" wrapText="1"/>
    </xf>
    <xf numFmtId="0" fontId="33" fillId="2" borderId="2" xfId="12" applyFont="1" applyFill="1" applyBorder="1" applyAlignment="1">
      <alignment horizontal="center" vertical="center" wrapText="1"/>
    </xf>
    <xf numFmtId="14" fontId="37" fillId="2" borderId="4" xfId="12" applyNumberFormat="1" applyFont="1" applyFill="1" applyBorder="1" applyAlignment="1">
      <alignment horizontal="center" vertical="center" wrapText="1"/>
    </xf>
    <xf numFmtId="14" fontId="33" fillId="2" borderId="2" xfId="12" applyNumberFormat="1" applyFont="1" applyFill="1" applyBorder="1" applyAlignment="1">
      <alignment horizontal="center" vertical="center" wrapText="1"/>
    </xf>
    <xf numFmtId="0" fontId="29" fillId="2" borderId="0" xfId="3" applyFont="1" applyFill="1"/>
    <xf numFmtId="0" fontId="37" fillId="2" borderId="2" xfId="3" applyFont="1" applyFill="1" applyBorder="1" applyAlignment="1">
      <alignment horizontal="center" vertical="center" wrapText="1"/>
    </xf>
    <xf numFmtId="0" fontId="39" fillId="2" borderId="6" xfId="12" applyFont="1" applyFill="1" applyBorder="1" applyAlignment="1">
      <alignment horizontal="left" vertical="center" wrapText="1"/>
    </xf>
    <xf numFmtId="0" fontId="35" fillId="2" borderId="6" xfId="12" applyFont="1" applyFill="1" applyBorder="1" applyAlignment="1">
      <alignment horizontal="left" vertical="center" wrapText="1"/>
    </xf>
    <xf numFmtId="14" fontId="33" fillId="2" borderId="4" xfId="12" applyNumberFormat="1" applyFont="1" applyFill="1" applyBorder="1" applyAlignment="1">
      <alignment horizontal="center" vertical="center" wrapText="1"/>
    </xf>
    <xf numFmtId="0" fontId="55" fillId="2" borderId="0" xfId="3" applyFont="1" applyFill="1"/>
    <xf numFmtId="0" fontId="51" fillId="2" borderId="2" xfId="3" applyFont="1" applyFill="1" applyBorder="1" applyAlignment="1">
      <alignment horizontal="center" vertical="center" wrapText="1"/>
    </xf>
    <xf numFmtId="0" fontId="51" fillId="2" borderId="2" xfId="12" applyFont="1" applyFill="1" applyBorder="1" applyAlignment="1">
      <alignment horizontal="center" vertical="center" wrapText="1"/>
    </xf>
    <xf numFmtId="0" fontId="37" fillId="2" borderId="13" xfId="12" applyFont="1" applyFill="1" applyBorder="1" applyAlignment="1">
      <alignment horizontal="left" vertical="center" wrapText="1"/>
    </xf>
    <xf numFmtId="49" fontId="37" fillId="2" borderId="2" xfId="12" applyNumberFormat="1" applyFont="1" applyFill="1" applyBorder="1" applyAlignment="1">
      <alignment horizontal="center" vertical="center" wrapText="1"/>
    </xf>
    <xf numFmtId="0" fontId="37" fillId="2" borderId="6" xfId="12" applyFont="1" applyFill="1" applyBorder="1" applyAlignment="1">
      <alignment vertical="center" wrapText="1"/>
    </xf>
    <xf numFmtId="0" fontId="33" fillId="2" borderId="6" xfId="12" applyFont="1" applyFill="1" applyBorder="1" applyAlignment="1">
      <alignment vertical="center" wrapText="1"/>
    </xf>
    <xf numFmtId="49" fontId="33" fillId="2" borderId="2" xfId="12" applyNumberFormat="1" applyFont="1" applyFill="1" applyBorder="1" applyAlignment="1">
      <alignment horizontal="center" vertical="center" wrapText="1"/>
    </xf>
    <xf numFmtId="0" fontId="39" fillId="2" borderId="2" xfId="3" applyFont="1" applyFill="1" applyBorder="1" applyAlignment="1">
      <alignment vertical="center" wrapText="1"/>
    </xf>
    <xf numFmtId="0" fontId="38" fillId="2" borderId="0" xfId="3" applyFont="1" applyFill="1"/>
    <xf numFmtId="0" fontId="35" fillId="2" borderId="2" xfId="3" applyFont="1" applyFill="1" applyBorder="1" applyAlignment="1">
      <alignment vertical="center" wrapText="1"/>
    </xf>
    <xf numFmtId="0" fontId="92" fillId="2" borderId="0" xfId="3" applyFont="1" applyFill="1"/>
    <xf numFmtId="0" fontId="37" fillId="2" borderId="13" xfId="12" applyFont="1" applyFill="1" applyBorder="1" applyAlignment="1">
      <alignment horizontal="left" vertical="center" wrapText="1"/>
    </xf>
    <xf numFmtId="0" fontId="37" fillId="2" borderId="15" xfId="12" applyFont="1" applyFill="1" applyBorder="1" applyAlignment="1">
      <alignment horizontal="left" vertical="center" wrapText="1"/>
    </xf>
    <xf numFmtId="0" fontId="37" fillId="2" borderId="14" xfId="12" applyFont="1" applyFill="1" applyBorder="1" applyAlignment="1">
      <alignment horizontal="left" vertical="center" wrapText="1"/>
    </xf>
    <xf numFmtId="0" fontId="93" fillId="2" borderId="0" xfId="3" applyFont="1" applyFill="1"/>
    <xf numFmtId="0" fontId="39" fillId="2" borderId="3" xfId="3" applyFont="1" applyFill="1" applyBorder="1" applyAlignment="1">
      <alignment vertical="center" wrapText="1"/>
    </xf>
    <xf numFmtId="0" fontId="35" fillId="2" borderId="2" xfId="12" applyFont="1" applyFill="1" applyBorder="1" applyAlignment="1">
      <alignment horizontal="left" vertical="center" wrapText="1"/>
    </xf>
    <xf numFmtId="0" fontId="33" fillId="2" borderId="3" xfId="12" applyFont="1" applyFill="1" applyBorder="1" applyAlignment="1">
      <alignment horizontal="center" vertical="center" wrapText="1"/>
    </xf>
    <xf numFmtId="0" fontId="33" fillId="2" borderId="9" xfId="12" applyFont="1" applyFill="1" applyBorder="1" applyAlignment="1">
      <alignment horizontal="center" vertical="center" wrapText="1"/>
    </xf>
    <xf numFmtId="0" fontId="33" fillId="2" borderId="2" xfId="12" applyFont="1" applyFill="1" applyBorder="1" applyAlignment="1">
      <alignment horizontal="center" vertical="center" wrapText="1"/>
    </xf>
    <xf numFmtId="0" fontId="33" fillId="2" borderId="13" xfId="12" applyFont="1" applyFill="1" applyBorder="1" applyAlignment="1">
      <alignment horizontal="center" vertical="center" wrapText="1"/>
    </xf>
    <xf numFmtId="0" fontId="33" fillId="2" borderId="3" xfId="12" applyFont="1" applyFill="1" applyBorder="1" applyAlignment="1">
      <alignment horizontal="center" vertical="center"/>
    </xf>
    <xf numFmtId="0" fontId="33" fillId="2" borderId="7" xfId="12" applyFont="1" applyFill="1" applyBorder="1" applyAlignment="1">
      <alignment horizontal="center" vertical="center" wrapText="1"/>
    </xf>
    <xf numFmtId="0" fontId="33" fillId="2" borderId="11" xfId="12" applyFont="1" applyFill="1" applyBorder="1" applyAlignment="1">
      <alignment horizontal="center" vertical="center" wrapText="1"/>
    </xf>
    <xf numFmtId="0" fontId="33" fillId="2" borderId="15" xfId="12" applyFont="1" applyFill="1" applyBorder="1" applyAlignment="1">
      <alignment horizontal="center" vertical="center" wrapText="1"/>
    </xf>
    <xf numFmtId="0" fontId="33" fillId="2" borderId="7" xfId="12" applyFont="1" applyFill="1" applyBorder="1" applyAlignment="1">
      <alignment horizontal="center" vertical="center"/>
    </xf>
    <xf numFmtId="0" fontId="33" fillId="2" borderId="4" xfId="12" applyFont="1" applyFill="1" applyBorder="1" applyAlignment="1">
      <alignment horizontal="center" vertical="center" wrapText="1"/>
    </xf>
    <xf numFmtId="0" fontId="33" fillId="2" borderId="10" xfId="12" applyFont="1" applyFill="1" applyBorder="1" applyAlignment="1">
      <alignment horizontal="center" vertical="center" wrapText="1"/>
    </xf>
    <xf numFmtId="0" fontId="33" fillId="2" borderId="14" xfId="12" applyFont="1" applyFill="1" applyBorder="1" applyAlignment="1">
      <alignment horizontal="center" vertical="center" wrapText="1"/>
    </xf>
    <xf numFmtId="0" fontId="33" fillId="2" borderId="4" xfId="12" applyFont="1" applyFill="1" applyBorder="1" applyAlignment="1">
      <alignment horizontal="center" vertical="center"/>
    </xf>
    <xf numFmtId="0" fontId="35" fillId="2" borderId="2" xfId="12" applyFont="1" applyFill="1" applyBorder="1" applyAlignment="1">
      <alignment horizontal="left" vertical="center" wrapText="1"/>
    </xf>
    <xf numFmtId="0" fontId="37" fillId="2" borderId="4" xfId="3" applyFont="1" applyFill="1" applyBorder="1" applyAlignment="1">
      <alignment horizontal="center" vertical="center"/>
    </xf>
    <xf numFmtId="0" fontId="35" fillId="2" borderId="6" xfId="12" applyFont="1" applyFill="1" applyBorder="1" applyAlignment="1">
      <alignment vertical="center" wrapText="1"/>
    </xf>
    <xf numFmtId="0" fontId="33" fillId="2" borderId="9" xfId="12" applyFont="1" applyFill="1" applyBorder="1" applyAlignment="1">
      <alignment horizontal="left" vertical="center" wrapText="1"/>
    </xf>
    <xf numFmtId="0" fontId="33" fillId="2" borderId="12" xfId="12" applyFont="1" applyFill="1" applyBorder="1" applyAlignment="1">
      <alignment horizontal="left" vertical="center" wrapText="1"/>
    </xf>
    <xf numFmtId="0" fontId="33" fillId="2" borderId="13" xfId="12" applyFont="1" applyFill="1" applyBorder="1" applyAlignment="1">
      <alignment horizontal="left" vertical="center" wrapText="1"/>
    </xf>
    <xf numFmtId="0" fontId="33" fillId="2" borderId="2" xfId="12" applyFont="1" applyFill="1" applyBorder="1" applyAlignment="1">
      <alignment horizontal="left" vertical="center" wrapText="1"/>
    </xf>
    <xf numFmtId="0" fontId="33" fillId="2" borderId="11" xfId="12" applyFont="1" applyFill="1" applyBorder="1" applyAlignment="1">
      <alignment horizontal="left" vertical="center" wrapText="1"/>
    </xf>
    <xf numFmtId="0" fontId="33" fillId="2" borderId="0" xfId="12" applyFont="1" applyFill="1" applyBorder="1" applyAlignment="1">
      <alignment horizontal="left" vertical="center" wrapText="1"/>
    </xf>
    <xf numFmtId="0" fontId="33" fillId="2" borderId="15" xfId="12" applyFont="1" applyFill="1" applyBorder="1" applyAlignment="1">
      <alignment horizontal="left" vertical="center" wrapText="1"/>
    </xf>
    <xf numFmtId="0" fontId="33" fillId="2" borderId="10" xfId="12" applyFont="1" applyFill="1" applyBorder="1" applyAlignment="1">
      <alignment horizontal="left" vertical="center" wrapText="1"/>
    </xf>
    <xf numFmtId="0" fontId="33" fillId="2" borderId="1" xfId="12" applyFont="1" applyFill="1" applyBorder="1" applyAlignment="1">
      <alignment horizontal="left" vertical="center" wrapText="1"/>
    </xf>
    <xf numFmtId="0" fontId="33" fillId="2" borderId="14" xfId="12" applyFont="1" applyFill="1" applyBorder="1" applyAlignment="1">
      <alignment horizontal="left" vertical="center" wrapText="1"/>
    </xf>
    <xf numFmtId="0" fontId="31" fillId="2" borderId="5" xfId="12" applyFont="1" applyFill="1" applyBorder="1" applyAlignment="1">
      <alignment horizontal="center" vertical="center" wrapText="1"/>
    </xf>
    <xf numFmtId="0" fontId="31" fillId="2" borderId="8" xfId="12" applyFont="1" applyFill="1" applyBorder="1" applyAlignment="1">
      <alignment horizontal="center" vertical="center" wrapText="1"/>
    </xf>
    <xf numFmtId="0" fontId="31" fillId="2" borderId="6" xfId="12" applyFont="1" applyFill="1" applyBorder="1" applyAlignment="1">
      <alignment horizontal="center" vertical="center" wrapText="1"/>
    </xf>
    <xf numFmtId="0" fontId="33" fillId="2" borderId="13" xfId="12" applyFont="1" applyFill="1" applyBorder="1" applyAlignment="1">
      <alignment horizontal="left" vertical="center" wrapText="1"/>
    </xf>
    <xf numFmtId="0" fontId="37" fillId="2" borderId="3" xfId="3" applyFont="1" applyFill="1" applyBorder="1" applyAlignment="1">
      <alignment horizontal="center" vertical="center" wrapText="1"/>
    </xf>
    <xf numFmtId="0" fontId="33" fillId="2" borderId="3" xfId="12" applyFont="1" applyFill="1" applyBorder="1" applyAlignment="1">
      <alignment horizontal="center" vertical="center" wrapText="1"/>
    </xf>
    <xf numFmtId="0" fontId="37" fillId="2" borderId="3" xfId="12" applyFont="1" applyFill="1" applyBorder="1" applyAlignment="1">
      <alignment horizontal="center" vertical="center" wrapText="1"/>
    </xf>
    <xf numFmtId="0" fontId="33" fillId="2" borderId="3" xfId="12" applyFont="1" applyFill="1" applyBorder="1" applyAlignment="1">
      <alignment horizontal="center" vertical="center"/>
    </xf>
    <xf numFmtId="14" fontId="37" fillId="2" borderId="3" xfId="12" applyNumberFormat="1" applyFont="1" applyFill="1" applyBorder="1" applyAlignment="1">
      <alignment horizontal="center" vertical="center" wrapText="1"/>
    </xf>
    <xf numFmtId="0" fontId="37" fillId="2" borderId="2" xfId="3" applyFont="1" applyFill="1" applyBorder="1" applyAlignment="1">
      <alignment vertical="center"/>
    </xf>
    <xf numFmtId="0" fontId="37" fillId="2" borderId="0" xfId="3" applyFont="1" applyFill="1" applyBorder="1" applyAlignment="1">
      <alignment vertical="center"/>
    </xf>
    <xf numFmtId="0" fontId="37" fillId="2" borderId="6" xfId="3" applyFont="1" applyFill="1" applyBorder="1" applyAlignment="1">
      <alignment vertical="center"/>
    </xf>
    <xf numFmtId="0" fontId="37" fillId="2" borderId="5" xfId="3" applyFont="1" applyFill="1" applyBorder="1" applyAlignment="1">
      <alignment horizontal="left" vertical="center"/>
    </xf>
    <xf numFmtId="0" fontId="37" fillId="2" borderId="8" xfId="3" applyFont="1" applyFill="1" applyBorder="1" applyAlignment="1">
      <alignment horizontal="left" vertical="center"/>
    </xf>
    <xf numFmtId="0" fontId="37" fillId="2" borderId="6" xfId="3" applyFont="1" applyFill="1" applyBorder="1" applyAlignment="1">
      <alignment horizontal="left" vertical="center"/>
    </xf>
    <xf numFmtId="0" fontId="2" fillId="2" borderId="0" xfId="3" applyFill="1" applyBorder="1"/>
    <xf numFmtId="0" fontId="2" fillId="2" borderId="6" xfId="3" applyFill="1" applyBorder="1"/>
    <xf numFmtId="0" fontId="2" fillId="2" borderId="2" xfId="3" applyFill="1" applyBorder="1"/>
    <xf numFmtId="0" fontId="56" fillId="2" borderId="4" xfId="3" applyFont="1" applyFill="1" applyBorder="1" applyAlignment="1">
      <alignment horizontal="center" vertical="center"/>
    </xf>
    <xf numFmtId="0" fontId="56" fillId="2" borderId="10" xfId="12" applyFont="1" applyFill="1" applyBorder="1" applyAlignment="1">
      <alignment horizontal="center" vertical="center" wrapText="1"/>
    </xf>
    <xf numFmtId="0" fontId="56" fillId="2" borderId="1" xfId="12" applyFont="1" applyFill="1" applyBorder="1" applyAlignment="1">
      <alignment horizontal="center" vertical="center" wrapText="1"/>
    </xf>
    <xf numFmtId="0" fontId="56" fillId="2" borderId="14" xfId="12" applyFont="1" applyFill="1" applyBorder="1" applyAlignment="1">
      <alignment horizontal="center" vertical="center" wrapText="1"/>
    </xf>
    <xf numFmtId="0" fontId="83" fillId="2" borderId="0" xfId="3" applyFont="1" applyFill="1"/>
    <xf numFmtId="164" fontId="33" fillId="2" borderId="3" xfId="12" applyNumberFormat="1" applyFont="1" applyFill="1" applyBorder="1" applyAlignment="1">
      <alignment horizontal="center" vertical="center" wrapText="1"/>
    </xf>
    <xf numFmtId="0" fontId="37" fillId="2" borderId="5" xfId="12" applyFont="1" applyFill="1" applyBorder="1" applyAlignment="1">
      <alignment horizontal="left" vertical="center" wrapText="1"/>
    </xf>
    <xf numFmtId="0" fontId="37" fillId="2" borderId="8" xfId="12" applyFont="1" applyFill="1" applyBorder="1" applyAlignment="1">
      <alignment horizontal="left" vertical="center" wrapText="1"/>
    </xf>
    <xf numFmtId="0" fontId="37" fillId="2" borderId="6" xfId="12" applyFont="1" applyFill="1" applyBorder="1" applyAlignment="1">
      <alignment horizontal="left" vertical="center" wrapText="1"/>
    </xf>
    <xf numFmtId="164" fontId="37" fillId="2" borderId="2" xfId="12" applyNumberFormat="1" applyFont="1" applyFill="1" applyBorder="1" applyAlignment="1">
      <alignment horizontal="center" vertical="center" wrapText="1"/>
    </xf>
    <xf numFmtId="0" fontId="33" fillId="2" borderId="9" xfId="3" applyFont="1" applyFill="1" applyBorder="1" applyAlignment="1">
      <alignment horizontal="left" vertical="top" wrapText="1"/>
    </xf>
    <xf numFmtId="0" fontId="33" fillId="2" borderId="12" xfId="3" applyFont="1" applyFill="1" applyBorder="1" applyAlignment="1">
      <alignment horizontal="left" vertical="top" wrapText="1"/>
    </xf>
    <xf numFmtId="0" fontId="33" fillId="2" borderId="13" xfId="3" applyFont="1" applyFill="1" applyBorder="1" applyAlignment="1">
      <alignment horizontal="left" vertical="top" wrapText="1"/>
    </xf>
    <xf numFmtId="2" fontId="33" fillId="2" borderId="3" xfId="3" applyNumberFormat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 wrapText="1"/>
    </xf>
    <xf numFmtId="0" fontId="33" fillId="2" borderId="12" xfId="3" applyFont="1" applyFill="1" applyBorder="1" applyAlignment="1">
      <alignment horizontal="center" vertical="center" wrapText="1"/>
    </xf>
    <xf numFmtId="0" fontId="33" fillId="2" borderId="13" xfId="3" applyFont="1" applyFill="1" applyBorder="1" applyAlignment="1">
      <alignment horizontal="center" vertical="center" wrapText="1"/>
    </xf>
    <xf numFmtId="0" fontId="33" fillId="2" borderId="10" xfId="3" applyFont="1" applyFill="1" applyBorder="1" applyAlignment="1">
      <alignment horizontal="left" vertical="top" wrapText="1"/>
    </xf>
    <xf numFmtId="0" fontId="33" fillId="2" borderId="1" xfId="3" applyFont="1" applyFill="1" applyBorder="1" applyAlignment="1">
      <alignment horizontal="left" vertical="top" wrapText="1"/>
    </xf>
    <xf numFmtId="0" fontId="33" fillId="2" borderId="14" xfId="3" applyFont="1" applyFill="1" applyBorder="1" applyAlignment="1">
      <alignment horizontal="left" vertical="top" wrapText="1"/>
    </xf>
    <xf numFmtId="2" fontId="33" fillId="2" borderId="4" xfId="3" applyNumberFormat="1" applyFont="1" applyFill="1" applyBorder="1" applyAlignment="1">
      <alignment horizontal="center" vertical="center"/>
    </xf>
    <xf numFmtId="0" fontId="33" fillId="2" borderId="10" xfId="3" applyFont="1" applyFill="1" applyBorder="1" applyAlignment="1">
      <alignment horizontal="center" vertical="center" wrapText="1"/>
    </xf>
    <xf numFmtId="0" fontId="33" fillId="2" borderId="1" xfId="3" applyFont="1" applyFill="1" applyBorder="1" applyAlignment="1">
      <alignment horizontal="center" vertical="center" wrapText="1"/>
    </xf>
    <xf numFmtId="0" fontId="33" fillId="2" borderId="14" xfId="3" applyFont="1" applyFill="1" applyBorder="1" applyAlignment="1">
      <alignment horizontal="center" vertical="center" wrapText="1"/>
    </xf>
    <xf numFmtId="0" fontId="53" fillId="2" borderId="0" xfId="3" applyFont="1" applyFill="1" applyBorder="1" applyAlignment="1">
      <alignment horizontal="center" vertical="center"/>
    </xf>
    <xf numFmtId="0" fontId="2" fillId="2" borderId="0" xfId="3" applyFill="1" applyAlignment="1">
      <alignment horizontal="left" vertical="center"/>
    </xf>
    <xf numFmtId="9" fontId="0" fillId="2" borderId="0" xfId="13" applyFont="1" applyFill="1"/>
    <xf numFmtId="0" fontId="40" fillId="2" borderId="0" xfId="12" applyFont="1" applyFill="1" applyAlignment="1">
      <alignment horizontal="left" wrapText="1"/>
    </xf>
    <xf numFmtId="0" fontId="94" fillId="2" borderId="0" xfId="12" applyFont="1" applyFill="1" applyAlignment="1">
      <alignment horizontal="left" wrapText="1"/>
    </xf>
    <xf numFmtId="0" fontId="10" fillId="2" borderId="0" xfId="12" applyFill="1"/>
    <xf numFmtId="0" fontId="42" fillId="2" borderId="1" xfId="12" applyFont="1" applyFill="1" applyBorder="1"/>
    <xf numFmtId="0" fontId="10" fillId="2" borderId="1" xfId="12" applyFill="1" applyBorder="1"/>
    <xf numFmtId="0" fontId="40" fillId="2" borderId="0" xfId="12" applyFont="1" applyFill="1" applyBorder="1" applyAlignment="1">
      <alignment horizontal="right"/>
    </xf>
    <xf numFmtId="0" fontId="32" fillId="2" borderId="0" xfId="12" applyFont="1" applyFill="1" applyAlignment="1">
      <alignment horizontal="left" wrapText="1"/>
    </xf>
    <xf numFmtId="0" fontId="44" fillId="2" borderId="0" xfId="12" applyFont="1" applyFill="1" applyBorder="1" applyAlignment="1"/>
    <xf numFmtId="0" fontId="44" fillId="2" borderId="0" xfId="12" applyFont="1" applyFill="1" applyAlignment="1"/>
    <xf numFmtId="0" fontId="42" fillId="2" borderId="0" xfId="12" applyFont="1" applyFill="1"/>
    <xf numFmtId="0" fontId="95" fillId="2" borderId="0" xfId="12" applyFont="1" applyFill="1" applyAlignment="1"/>
    <xf numFmtId="0" fontId="32" fillId="2" borderId="0" xfId="12" applyFont="1" applyFill="1" applyAlignment="1">
      <alignment horizontal="left" vertical="center" wrapText="1"/>
    </xf>
    <xf numFmtId="0" fontId="32" fillId="2" borderId="0" xfId="12" applyFont="1" applyFill="1" applyAlignment="1">
      <alignment wrapText="1"/>
    </xf>
    <xf numFmtId="0" fontId="10" fillId="2" borderId="0" xfId="12" applyFill="1" applyBorder="1"/>
    <xf numFmtId="0" fontId="33" fillId="2" borderId="0" xfId="3" applyFont="1" applyFill="1" applyAlignment="1">
      <alignment horizontal="left" vertical="center"/>
    </xf>
    <xf numFmtId="0" fontId="37" fillId="2" borderId="0" xfId="3" applyFont="1" applyFill="1" applyAlignment="1">
      <alignment horizontal="left" vertical="center"/>
    </xf>
  </cellXfs>
  <cellStyles count="14">
    <cellStyle name="ex75" xfId="8"/>
    <cellStyle name="Обычный" xfId="0" builtinId="0"/>
    <cellStyle name="Обычный 2" xfId="1"/>
    <cellStyle name="Обычный 2 2" xfId="3"/>
    <cellStyle name="Обычный 2 3" xfId="9"/>
    <cellStyle name="Обычный 2 4" xfId="12"/>
    <cellStyle name="Обычный 3" xfId="6"/>
    <cellStyle name="Обычный 3 2" xfId="7"/>
    <cellStyle name="Обычный 4" xfId="11"/>
    <cellStyle name="Процентный 2" xfId="13"/>
    <cellStyle name="Финансовый" xfId="4" builtinId="3"/>
    <cellStyle name="Финансовый 2" xfId="2"/>
    <cellStyle name="Финансовый 2 2" xfId="5"/>
    <cellStyle name="Хороший 2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ugkh\fin$\2023\&#1054;&#1090;&#1095;&#1077;&#1090;&#1099;\&#1052;&#1086;&#1085;&#1080;&#1090;&#1086;&#1088;&#1080;&#1085;&#1075;%20&#1082;&#1074;&#1072;&#1088;&#1090;&#1072;&#1083;&#1100;&#1085;&#1099;&#1081;%20&#1084;&#1091;&#1085;&#1080;&#1094;&#1080;&#1087;&#1072;&#1083;&#1100;&#1085;&#1099;&#1093;%20&#1087;&#1088;&#1086;&#1075;&#1088;&#1072;&#1084;&#1084;\&#1069;&#1085;&#1077;&#1088;&#1075;&#1086;&#1089;&#1073;&#1077;&#1088;&#1077;&#1078;&#1077;&#1085;&#1080;&#1077;\&#1052;&#1086;&#1085;&#1080;&#1090;&#1086;&#1088;&#1080;&#1085;&#1075;%20&#1079;&#1072;%20%202022&#1075;.%20&#1052;&#1055;%20&#1069;&#1053;&#1045;&#1056;&#1043;&#1054;&#1057;&#1041;&#1045;&#1056;&#1045;&#1046;&#1045;&#1053;&#1048;&#1045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5.%20&#1054;&#1073;&#1088;&#1072;&#1079;&#1086;&#1074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</sheetNames>
    <sheetDataSet>
      <sheetData sheetId="0">
        <row r="9">
          <cell r="A9" t="str">
            <v>№</v>
          </cell>
          <cell r="B9" t="str">
            <v>Наименование муниципальной программы,  основного мероприятия, мероприятия, контрольного события муниципальное программы (подпрограммы муниципальной программы)</v>
          </cell>
          <cell r="C9" t="str">
            <v>Ответственный исполнитель</v>
          </cell>
        </row>
        <row r="10">
          <cell r="E10" t="str">
            <v>План</v>
          </cell>
          <cell r="F10" t="str">
            <v>Факт</v>
          </cell>
          <cell r="G10" t="str">
            <v xml:space="preserve"> Источник финансирования</v>
          </cell>
          <cell r="H10" t="str">
            <v>План на отчетную дату</v>
          </cell>
          <cell r="I10" t="str">
            <v>Кассовое исполнение на отчетную дату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0.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8"/>
  <sheetViews>
    <sheetView view="pageBreakPreview" topLeftCell="A6" zoomScale="60" zoomScaleNormal="57" zoomScalePageLayoutView="40" workbookViewId="0">
      <selection activeCell="B19" sqref="B19"/>
    </sheetView>
  </sheetViews>
  <sheetFormatPr defaultRowHeight="20.25" x14ac:dyDescent="0.3"/>
  <cols>
    <col min="1" max="1" width="6.7109375" style="7" customWidth="1"/>
    <col min="2" max="2" width="62.140625" style="3" customWidth="1"/>
    <col min="3" max="3" width="39" style="3" customWidth="1"/>
    <col min="4" max="4" width="27.85546875" style="3" customWidth="1"/>
    <col min="5" max="5" width="28.7109375" style="3" customWidth="1"/>
    <col min="6" max="6" width="69.28515625" style="3" customWidth="1"/>
    <col min="7" max="7" width="35.28515625" style="3" customWidth="1"/>
    <col min="8" max="8" width="20.28515625" style="3" customWidth="1"/>
    <col min="9" max="9" width="24.42578125" style="3" customWidth="1"/>
    <col min="10" max="10" width="60.5703125" style="3" customWidth="1"/>
    <col min="11" max="11" width="57.7109375" style="3" hidden="1" customWidth="1"/>
    <col min="12" max="12" width="60.7109375" style="3" hidden="1" customWidth="1"/>
    <col min="13" max="13" width="16" style="3" hidden="1" customWidth="1"/>
    <col min="14" max="14" width="15.7109375" style="3" hidden="1" customWidth="1"/>
    <col min="15" max="15" width="13.5703125" style="3" hidden="1" customWidth="1"/>
    <col min="16" max="16" width="20.140625" style="3" hidden="1" customWidth="1"/>
    <col min="17" max="17" width="25" style="3" hidden="1" customWidth="1"/>
    <col min="18" max="18" width="16.7109375" style="3" hidden="1" customWidth="1"/>
    <col min="19" max="19" width="10.42578125" style="3" hidden="1" customWidth="1"/>
    <col min="20" max="20" width="10.85546875" style="3" hidden="1" customWidth="1"/>
    <col min="21" max="21" width="9.140625" style="3" hidden="1" customWidth="1"/>
    <col min="22" max="22" width="11.5703125" style="3" hidden="1" customWidth="1"/>
    <col min="23" max="16384" width="9.140625" style="3"/>
  </cols>
  <sheetData>
    <row r="1" spans="1:22" hidden="1" x14ac:dyDescent="0.3">
      <c r="C1" s="8"/>
      <c r="D1" s="8"/>
      <c r="E1" s="8"/>
      <c r="F1" s="8"/>
      <c r="G1" s="8"/>
      <c r="H1" s="8"/>
      <c r="I1" s="8"/>
      <c r="J1" s="8"/>
      <c r="K1" s="8"/>
      <c r="L1" s="617"/>
      <c r="M1" s="617"/>
      <c r="N1" s="617"/>
      <c r="O1" s="617"/>
      <c r="Q1" s="618"/>
      <c r="R1" s="618"/>
      <c r="V1" s="31"/>
    </row>
    <row r="2" spans="1:22" ht="21.75" hidden="1" customHeight="1" x14ac:dyDescent="0.3">
      <c r="C2" s="9"/>
      <c r="D2" s="9"/>
      <c r="E2" s="9"/>
      <c r="F2" s="9"/>
      <c r="G2" s="9"/>
      <c r="H2" s="9"/>
      <c r="I2" s="9"/>
      <c r="J2" s="9"/>
      <c r="K2" s="9"/>
      <c r="L2" s="30"/>
      <c r="M2" s="9"/>
      <c r="N2" s="9"/>
      <c r="O2" s="9"/>
      <c r="Q2" s="30"/>
      <c r="R2" s="9"/>
      <c r="S2" s="6"/>
      <c r="T2" s="6"/>
      <c r="U2" s="6"/>
      <c r="V2" s="6"/>
    </row>
    <row r="3" spans="1:22" hidden="1" x14ac:dyDescent="0.3">
      <c r="C3" s="9"/>
      <c r="D3" s="9"/>
      <c r="E3" s="9"/>
      <c r="F3" s="9"/>
      <c r="G3" s="9"/>
      <c r="H3" s="9"/>
      <c r="I3" s="9"/>
      <c r="J3" s="9"/>
      <c r="K3" s="9"/>
      <c r="L3" s="30"/>
      <c r="M3" s="9"/>
      <c r="N3" s="9"/>
      <c r="O3" s="9"/>
      <c r="Q3" s="30"/>
      <c r="R3" s="9"/>
      <c r="V3" s="31"/>
    </row>
    <row r="4" spans="1:22" hidden="1" x14ac:dyDescent="0.3">
      <c r="C4" s="9"/>
      <c r="D4" s="9"/>
      <c r="E4" s="9"/>
      <c r="F4" s="9"/>
      <c r="G4" s="9"/>
      <c r="H4" s="9"/>
      <c r="I4" s="9"/>
      <c r="J4" s="9"/>
      <c r="K4" s="9"/>
      <c r="L4" s="30"/>
      <c r="M4" s="9"/>
      <c r="N4" s="9"/>
      <c r="O4" s="9"/>
      <c r="Q4" s="30"/>
      <c r="R4" s="9"/>
      <c r="V4" s="31"/>
    </row>
    <row r="5" spans="1:22" hidden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Q5" s="31"/>
    </row>
    <row r="6" spans="1:22" x14ac:dyDescent="0.3">
      <c r="Q6" s="7"/>
    </row>
    <row r="7" spans="1:22" x14ac:dyDescent="0.3">
      <c r="A7" s="619" t="s">
        <v>21</v>
      </c>
      <c r="B7" s="619"/>
      <c r="C7" s="619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</row>
    <row r="8" spans="1:22" ht="39" customHeight="1" x14ac:dyDescent="0.3">
      <c r="A8" s="620" t="s">
        <v>108</v>
      </c>
      <c r="B8" s="620"/>
      <c r="C8" s="620"/>
      <c r="D8" s="620"/>
      <c r="E8" s="620"/>
      <c r="F8" s="620"/>
      <c r="G8" s="620"/>
      <c r="H8" s="620"/>
      <c r="I8" s="620"/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2" ht="48" customHeight="1" x14ac:dyDescent="0.3">
      <c r="A9" s="621" t="s">
        <v>0</v>
      </c>
      <c r="B9" s="621" t="s">
        <v>22</v>
      </c>
      <c r="C9" s="621" t="s">
        <v>29</v>
      </c>
      <c r="D9" s="622" t="s">
        <v>30</v>
      </c>
      <c r="E9" s="625" t="s">
        <v>31</v>
      </c>
      <c r="F9" s="626"/>
      <c r="G9" s="625" t="s">
        <v>34</v>
      </c>
      <c r="H9" s="627"/>
      <c r="I9" s="627"/>
      <c r="J9" s="622" t="s">
        <v>23</v>
      </c>
      <c r="K9" s="621" t="s">
        <v>1</v>
      </c>
      <c r="L9" s="621" t="s">
        <v>2</v>
      </c>
      <c r="M9" s="621" t="s">
        <v>3</v>
      </c>
      <c r="N9" s="621" t="s">
        <v>4</v>
      </c>
      <c r="O9" s="621" t="s">
        <v>5</v>
      </c>
      <c r="P9" s="621"/>
      <c r="Q9" s="621"/>
      <c r="R9" s="621"/>
      <c r="S9" s="621" t="s">
        <v>6</v>
      </c>
      <c r="T9" s="621"/>
      <c r="U9" s="621"/>
      <c r="V9" s="621"/>
    </row>
    <row r="10" spans="1:22" ht="20.25" customHeight="1" x14ac:dyDescent="0.3">
      <c r="A10" s="621"/>
      <c r="B10" s="621"/>
      <c r="C10" s="621"/>
      <c r="D10" s="623"/>
      <c r="E10" s="622" t="s">
        <v>32</v>
      </c>
      <c r="F10" s="628" t="s">
        <v>33</v>
      </c>
      <c r="G10" s="628" t="s">
        <v>36</v>
      </c>
      <c r="H10" s="628" t="s">
        <v>37</v>
      </c>
      <c r="I10" s="630" t="s">
        <v>35</v>
      </c>
      <c r="J10" s="623"/>
      <c r="K10" s="621"/>
      <c r="L10" s="621"/>
      <c r="M10" s="621"/>
      <c r="N10" s="621"/>
      <c r="O10" s="621" t="s">
        <v>7</v>
      </c>
      <c r="P10" s="621" t="s">
        <v>8</v>
      </c>
      <c r="Q10" s="621"/>
      <c r="R10" s="621"/>
      <c r="S10" s="621"/>
      <c r="T10" s="621"/>
      <c r="U10" s="621"/>
      <c r="V10" s="621"/>
    </row>
    <row r="11" spans="1:22" ht="95.25" customHeight="1" x14ac:dyDescent="0.3">
      <c r="A11" s="621"/>
      <c r="B11" s="621"/>
      <c r="C11" s="621"/>
      <c r="D11" s="624"/>
      <c r="E11" s="624"/>
      <c r="F11" s="629"/>
      <c r="G11" s="629"/>
      <c r="H11" s="629"/>
      <c r="I11" s="631"/>
      <c r="J11" s="624"/>
      <c r="K11" s="621"/>
      <c r="L11" s="621"/>
      <c r="M11" s="621"/>
      <c r="N11" s="621"/>
      <c r="O11" s="621"/>
      <c r="P11" s="32" t="s">
        <v>9</v>
      </c>
      <c r="Q11" s="32" t="s">
        <v>10</v>
      </c>
      <c r="R11" s="32" t="s">
        <v>11</v>
      </c>
      <c r="S11" s="32">
        <v>1</v>
      </c>
      <c r="T11" s="32">
        <v>2</v>
      </c>
      <c r="U11" s="32">
        <v>3</v>
      </c>
      <c r="V11" s="32">
        <v>4</v>
      </c>
    </row>
    <row r="12" spans="1:22" ht="18.75" customHeight="1" x14ac:dyDescent="0.3">
      <c r="A12" s="32">
        <v>1</v>
      </c>
      <c r="B12" s="32">
        <v>2</v>
      </c>
      <c r="C12" s="32">
        <v>3</v>
      </c>
      <c r="D12" s="32">
        <v>4</v>
      </c>
      <c r="E12" s="32">
        <v>5</v>
      </c>
      <c r="F12" s="32">
        <v>6</v>
      </c>
      <c r="G12" s="32">
        <v>7</v>
      </c>
      <c r="H12" s="32">
        <v>8</v>
      </c>
      <c r="I12" s="33">
        <v>9</v>
      </c>
      <c r="J12" s="32">
        <v>10</v>
      </c>
      <c r="K12" s="32">
        <v>4</v>
      </c>
      <c r="L12" s="32">
        <v>5</v>
      </c>
      <c r="M12" s="32">
        <v>6</v>
      </c>
      <c r="N12" s="32">
        <v>7</v>
      </c>
      <c r="O12" s="32">
        <v>8</v>
      </c>
      <c r="P12" s="32">
        <v>9</v>
      </c>
      <c r="Q12" s="32">
        <v>10</v>
      </c>
      <c r="R12" s="32">
        <v>11</v>
      </c>
      <c r="S12" s="32">
        <v>12</v>
      </c>
      <c r="T12" s="32">
        <v>13</v>
      </c>
      <c r="U12" s="32">
        <v>14</v>
      </c>
      <c r="V12" s="32">
        <v>15</v>
      </c>
    </row>
    <row r="13" spans="1:22" ht="53.25" customHeight="1" x14ac:dyDescent="0.3">
      <c r="A13" s="32"/>
      <c r="B13" s="632" t="s">
        <v>39</v>
      </c>
      <c r="C13" s="633"/>
      <c r="D13" s="633"/>
      <c r="E13" s="633"/>
      <c r="F13" s="633"/>
      <c r="G13" s="633"/>
      <c r="H13" s="633"/>
      <c r="I13" s="633"/>
      <c r="J13" s="634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22" ht="60.75" x14ac:dyDescent="0.3">
      <c r="A14" s="622" t="s">
        <v>38</v>
      </c>
      <c r="B14" s="635" t="s">
        <v>40</v>
      </c>
      <c r="C14" s="637" t="s">
        <v>69</v>
      </c>
      <c r="D14" s="637" t="s">
        <v>13</v>
      </c>
      <c r="E14" s="637" t="s">
        <v>13</v>
      </c>
      <c r="F14" s="637" t="s">
        <v>13</v>
      </c>
      <c r="G14" s="2" t="s">
        <v>41</v>
      </c>
      <c r="H14" s="10">
        <v>0</v>
      </c>
      <c r="I14" s="11">
        <v>0</v>
      </c>
      <c r="J14" s="637" t="s">
        <v>13</v>
      </c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1:22" ht="46.5" customHeight="1" x14ac:dyDescent="0.3">
      <c r="A15" s="623"/>
      <c r="B15" s="636"/>
      <c r="C15" s="638"/>
      <c r="D15" s="638"/>
      <c r="E15" s="638"/>
      <c r="F15" s="638"/>
      <c r="G15" s="12" t="s">
        <v>42</v>
      </c>
      <c r="H15" s="10">
        <v>0</v>
      </c>
      <c r="I15" s="11">
        <v>0</v>
      </c>
      <c r="J15" s="638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ht="60.75" x14ac:dyDescent="0.3">
      <c r="A16" s="623"/>
      <c r="B16" s="636"/>
      <c r="C16" s="638"/>
      <c r="D16" s="638"/>
      <c r="E16" s="638"/>
      <c r="F16" s="638"/>
      <c r="G16" s="2" t="s">
        <v>43</v>
      </c>
      <c r="H16" s="10">
        <v>0</v>
      </c>
      <c r="I16" s="11">
        <v>0</v>
      </c>
      <c r="J16" s="638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3" ht="34.5" customHeight="1" x14ac:dyDescent="0.3">
      <c r="A17" s="623"/>
      <c r="B17" s="636"/>
      <c r="C17" s="638"/>
      <c r="D17" s="638"/>
      <c r="E17" s="638"/>
      <c r="F17" s="638"/>
      <c r="G17" s="2" t="s">
        <v>44</v>
      </c>
      <c r="H17" s="10">
        <v>0</v>
      </c>
      <c r="I17" s="11">
        <v>0</v>
      </c>
      <c r="J17" s="638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3" ht="185.25" customHeight="1" x14ac:dyDescent="0.3">
      <c r="A18" s="43"/>
      <c r="B18" s="13" t="s">
        <v>62</v>
      </c>
      <c r="C18" s="2" t="s">
        <v>13</v>
      </c>
      <c r="D18" s="44" t="s">
        <v>74</v>
      </c>
      <c r="E18" s="2">
        <v>45597</v>
      </c>
      <c r="F18" s="2" t="s">
        <v>99</v>
      </c>
      <c r="G18" s="2" t="s">
        <v>13</v>
      </c>
      <c r="H18" s="2" t="s">
        <v>13</v>
      </c>
      <c r="I18" s="14" t="s">
        <v>13</v>
      </c>
      <c r="J18" s="2"/>
      <c r="K18" s="43"/>
      <c r="L18" s="43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3" ht="239.25" customHeight="1" x14ac:dyDescent="0.3">
      <c r="A19" s="43"/>
      <c r="B19" s="13" t="s">
        <v>63</v>
      </c>
      <c r="C19" s="2" t="s">
        <v>13</v>
      </c>
      <c r="D19" s="44" t="s">
        <v>74</v>
      </c>
      <c r="E19" s="2">
        <v>45383</v>
      </c>
      <c r="F19" s="28" t="s">
        <v>72</v>
      </c>
      <c r="G19" s="2" t="s">
        <v>13</v>
      </c>
      <c r="H19" s="2" t="s">
        <v>13</v>
      </c>
      <c r="I19" s="14" t="s">
        <v>13</v>
      </c>
      <c r="J19" s="2"/>
      <c r="K19" s="43"/>
      <c r="L19" s="43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3" ht="183.75" customHeight="1" x14ac:dyDescent="0.3">
      <c r="A20" s="43"/>
      <c r="B20" s="15" t="s">
        <v>84</v>
      </c>
      <c r="C20" s="2" t="s">
        <v>13</v>
      </c>
      <c r="D20" s="44" t="s">
        <v>74</v>
      </c>
      <c r="E20" s="2">
        <v>45474</v>
      </c>
      <c r="F20" s="2" t="s">
        <v>79</v>
      </c>
      <c r="G20" s="2" t="s">
        <v>13</v>
      </c>
      <c r="H20" s="2" t="s">
        <v>13</v>
      </c>
      <c r="I20" s="14" t="s">
        <v>13</v>
      </c>
      <c r="J20" s="2"/>
      <c r="K20" s="43"/>
      <c r="L20" s="43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3" ht="180.75" customHeight="1" x14ac:dyDescent="0.3">
      <c r="A21" s="43"/>
      <c r="B21" s="15" t="s">
        <v>85</v>
      </c>
      <c r="C21" s="2" t="s">
        <v>13</v>
      </c>
      <c r="D21" s="43" t="s">
        <v>75</v>
      </c>
      <c r="E21" s="2">
        <v>45474</v>
      </c>
      <c r="F21" s="2" t="s">
        <v>80</v>
      </c>
      <c r="G21" s="2" t="s">
        <v>13</v>
      </c>
      <c r="H21" s="2" t="s">
        <v>13</v>
      </c>
      <c r="I21" s="14" t="s">
        <v>13</v>
      </c>
      <c r="J21" s="2"/>
      <c r="K21" s="43"/>
      <c r="L21" s="43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3" ht="211.5" customHeight="1" x14ac:dyDescent="0.3">
      <c r="A22" s="43"/>
      <c r="B22" s="15" t="s">
        <v>46</v>
      </c>
      <c r="C22" s="2" t="s">
        <v>13</v>
      </c>
      <c r="D22" s="43" t="s">
        <v>75</v>
      </c>
      <c r="E22" s="2">
        <v>45413</v>
      </c>
      <c r="F22" s="2" t="s">
        <v>73</v>
      </c>
      <c r="G22" s="2" t="s">
        <v>13</v>
      </c>
      <c r="H22" s="2" t="s">
        <v>13</v>
      </c>
      <c r="I22" s="14" t="s">
        <v>13</v>
      </c>
      <c r="J22" s="2"/>
      <c r="K22" s="43"/>
      <c r="L22" s="43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3" ht="190.5" customHeight="1" x14ac:dyDescent="0.3">
      <c r="A23" s="43"/>
      <c r="B23" s="15" t="s">
        <v>47</v>
      </c>
      <c r="C23" s="2" t="s">
        <v>13</v>
      </c>
      <c r="D23" s="44" t="s">
        <v>61</v>
      </c>
      <c r="E23" s="2">
        <v>45566</v>
      </c>
      <c r="F23" s="2" t="s">
        <v>76</v>
      </c>
      <c r="G23" s="2" t="s">
        <v>13</v>
      </c>
      <c r="H23" s="2" t="s">
        <v>13</v>
      </c>
      <c r="I23" s="14" t="s">
        <v>13</v>
      </c>
      <c r="J23" s="2"/>
      <c r="K23" s="43"/>
      <c r="L23" s="43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3" ht="60.75" x14ac:dyDescent="0.3">
      <c r="A24" s="622" t="s">
        <v>14</v>
      </c>
      <c r="B24" s="635" t="s">
        <v>48</v>
      </c>
      <c r="C24" s="637" t="s">
        <v>70</v>
      </c>
      <c r="D24" s="637" t="s">
        <v>13</v>
      </c>
      <c r="E24" s="637" t="s">
        <v>13</v>
      </c>
      <c r="F24" s="637" t="s">
        <v>13</v>
      </c>
      <c r="G24" s="2" t="s">
        <v>41</v>
      </c>
      <c r="H24" s="10">
        <v>0</v>
      </c>
      <c r="I24" s="11">
        <v>0</v>
      </c>
      <c r="J24" s="637" t="s">
        <v>13</v>
      </c>
      <c r="K24" s="43"/>
      <c r="L24" s="43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3" ht="46.5" customHeight="1" x14ac:dyDescent="0.3">
      <c r="A25" s="623"/>
      <c r="B25" s="636"/>
      <c r="C25" s="638"/>
      <c r="D25" s="638"/>
      <c r="E25" s="638"/>
      <c r="F25" s="638"/>
      <c r="G25" s="12" t="s">
        <v>42</v>
      </c>
      <c r="H25" s="10">
        <v>0</v>
      </c>
      <c r="I25" s="11">
        <v>0</v>
      </c>
      <c r="J25" s="638"/>
      <c r="K25" s="43"/>
      <c r="L25" s="43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3" ht="60.75" x14ac:dyDescent="0.3">
      <c r="A26" s="623"/>
      <c r="B26" s="636"/>
      <c r="C26" s="638"/>
      <c r="D26" s="638"/>
      <c r="E26" s="638"/>
      <c r="F26" s="638"/>
      <c r="G26" s="2" t="s">
        <v>43</v>
      </c>
      <c r="H26" s="10">
        <v>0</v>
      </c>
      <c r="I26" s="11">
        <v>0</v>
      </c>
      <c r="J26" s="638"/>
      <c r="K26" s="43"/>
      <c r="L26" s="43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3" ht="34.5" customHeight="1" x14ac:dyDescent="0.3">
      <c r="A27" s="623"/>
      <c r="B27" s="636"/>
      <c r="C27" s="638"/>
      <c r="D27" s="638"/>
      <c r="E27" s="638"/>
      <c r="F27" s="638"/>
      <c r="G27" s="2" t="s">
        <v>44</v>
      </c>
      <c r="H27" s="10">
        <v>0</v>
      </c>
      <c r="I27" s="11">
        <v>0</v>
      </c>
      <c r="J27" s="638"/>
      <c r="K27" s="43"/>
      <c r="L27" s="43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3" ht="292.5" customHeight="1" x14ac:dyDescent="0.3">
      <c r="A28" s="43"/>
      <c r="B28" s="15" t="s">
        <v>65</v>
      </c>
      <c r="C28" s="2" t="s">
        <v>13</v>
      </c>
      <c r="D28" s="44" t="s">
        <v>61</v>
      </c>
      <c r="E28" s="2">
        <v>45657</v>
      </c>
      <c r="F28" s="2" t="s">
        <v>90</v>
      </c>
      <c r="G28" s="2" t="s">
        <v>13</v>
      </c>
      <c r="H28" s="2" t="s">
        <v>13</v>
      </c>
      <c r="I28" s="14" t="s">
        <v>13</v>
      </c>
      <c r="J28" s="2"/>
      <c r="K28" s="43" t="s">
        <v>16</v>
      </c>
      <c r="L28" s="43"/>
      <c r="M28" s="2" t="s">
        <v>13</v>
      </c>
      <c r="N28" s="32" t="s">
        <v>18</v>
      </c>
      <c r="O28" s="32" t="s">
        <v>12</v>
      </c>
      <c r="P28" s="32" t="s">
        <v>13</v>
      </c>
      <c r="Q28" s="32" t="s">
        <v>12</v>
      </c>
      <c r="R28" s="32" t="s">
        <v>12</v>
      </c>
      <c r="S28" s="16" t="s">
        <v>20</v>
      </c>
      <c r="T28" s="16" t="s">
        <v>20</v>
      </c>
      <c r="U28" s="16" t="s">
        <v>20</v>
      </c>
      <c r="V28" s="32"/>
      <c r="W28" s="3" t="s">
        <v>25</v>
      </c>
    </row>
    <row r="29" spans="1:23" ht="281.25" customHeight="1" x14ac:dyDescent="0.3">
      <c r="A29" s="43"/>
      <c r="B29" s="15" t="s">
        <v>66</v>
      </c>
      <c r="C29" s="2" t="s">
        <v>13</v>
      </c>
      <c r="D29" s="43" t="s">
        <v>64</v>
      </c>
      <c r="E29" s="2">
        <v>45657</v>
      </c>
      <c r="F29" s="43" t="s">
        <v>77</v>
      </c>
      <c r="G29" s="2" t="s">
        <v>13</v>
      </c>
      <c r="H29" s="2" t="s">
        <v>13</v>
      </c>
      <c r="I29" s="14" t="s">
        <v>13</v>
      </c>
      <c r="J29" s="2"/>
      <c r="K29" s="43" t="s">
        <v>16</v>
      </c>
      <c r="L29" s="1"/>
      <c r="M29" s="2">
        <v>43831</v>
      </c>
      <c r="N29" s="32" t="s">
        <v>17</v>
      </c>
      <c r="O29" s="17">
        <f>SUM(P29:R29)</f>
        <v>150</v>
      </c>
      <c r="P29" s="17">
        <v>0</v>
      </c>
      <c r="Q29" s="17">
        <v>0</v>
      </c>
      <c r="R29" s="17">
        <v>150</v>
      </c>
      <c r="S29" s="32"/>
      <c r="T29" s="32"/>
      <c r="U29" s="32"/>
      <c r="V29" s="32"/>
    </row>
    <row r="30" spans="1:23" ht="236.25" customHeight="1" x14ac:dyDescent="0.3">
      <c r="A30" s="43"/>
      <c r="B30" s="18" t="s">
        <v>67</v>
      </c>
      <c r="C30" s="2" t="s">
        <v>13</v>
      </c>
      <c r="D30" s="43" t="s">
        <v>75</v>
      </c>
      <c r="E30" s="2">
        <v>45566</v>
      </c>
      <c r="F30" s="43" t="s">
        <v>100</v>
      </c>
      <c r="G30" s="2" t="s">
        <v>13</v>
      </c>
      <c r="H30" s="2" t="s">
        <v>13</v>
      </c>
      <c r="I30" s="14" t="s">
        <v>13</v>
      </c>
      <c r="J30" s="2"/>
      <c r="K30" s="43" t="s">
        <v>16</v>
      </c>
      <c r="L30" s="43"/>
      <c r="M30" s="2" t="s">
        <v>13</v>
      </c>
      <c r="N30" s="32" t="s">
        <v>17</v>
      </c>
      <c r="O30" s="32" t="s">
        <v>12</v>
      </c>
      <c r="P30" s="32" t="s">
        <v>13</v>
      </c>
      <c r="Q30" s="32" t="s">
        <v>12</v>
      </c>
      <c r="R30" s="32" t="s">
        <v>12</v>
      </c>
      <c r="S30" s="16" t="s">
        <v>20</v>
      </c>
      <c r="T30" s="32"/>
      <c r="U30" s="32"/>
      <c r="V30" s="32"/>
    </row>
    <row r="31" spans="1:23" ht="60.75" x14ac:dyDescent="0.3">
      <c r="A31" s="622" t="s">
        <v>54</v>
      </c>
      <c r="B31" s="635" t="s">
        <v>49</v>
      </c>
      <c r="C31" s="637" t="s">
        <v>60</v>
      </c>
      <c r="D31" s="637" t="s">
        <v>13</v>
      </c>
      <c r="E31" s="637" t="s">
        <v>13</v>
      </c>
      <c r="F31" s="637" t="s">
        <v>13</v>
      </c>
      <c r="G31" s="2" t="s">
        <v>41</v>
      </c>
      <c r="H31" s="10">
        <v>0</v>
      </c>
      <c r="I31" s="11">
        <v>0</v>
      </c>
      <c r="J31" s="637" t="s">
        <v>13</v>
      </c>
      <c r="K31" s="43"/>
      <c r="L31" s="43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3" ht="46.5" customHeight="1" x14ac:dyDescent="0.3">
      <c r="A32" s="623"/>
      <c r="B32" s="636"/>
      <c r="C32" s="638"/>
      <c r="D32" s="638"/>
      <c r="E32" s="638"/>
      <c r="F32" s="638"/>
      <c r="G32" s="12" t="s">
        <v>42</v>
      </c>
      <c r="H32" s="10">
        <v>0</v>
      </c>
      <c r="I32" s="11">
        <v>0</v>
      </c>
      <c r="J32" s="638"/>
      <c r="K32" s="43"/>
      <c r="L32" s="43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3" ht="60.75" x14ac:dyDescent="0.3">
      <c r="A33" s="623"/>
      <c r="B33" s="636"/>
      <c r="C33" s="638"/>
      <c r="D33" s="638"/>
      <c r="E33" s="638"/>
      <c r="F33" s="638"/>
      <c r="G33" s="2" t="s">
        <v>43</v>
      </c>
      <c r="H33" s="10">
        <v>0</v>
      </c>
      <c r="I33" s="11">
        <v>0</v>
      </c>
      <c r="J33" s="638"/>
      <c r="K33" s="43"/>
      <c r="L33" s="43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3" ht="34.5" customHeight="1" x14ac:dyDescent="0.3">
      <c r="A34" s="623"/>
      <c r="B34" s="636"/>
      <c r="C34" s="638"/>
      <c r="D34" s="638"/>
      <c r="E34" s="638"/>
      <c r="F34" s="639"/>
      <c r="G34" s="2" t="s">
        <v>44</v>
      </c>
      <c r="H34" s="10">
        <v>0</v>
      </c>
      <c r="I34" s="11">
        <v>0</v>
      </c>
      <c r="J34" s="638"/>
      <c r="K34" s="43"/>
      <c r="L34" s="43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3" ht="234" customHeight="1" x14ac:dyDescent="0.3">
      <c r="A35" s="44"/>
      <c r="B35" s="40" t="s">
        <v>68</v>
      </c>
      <c r="C35" s="47" t="s">
        <v>13</v>
      </c>
      <c r="D35" s="44" t="s">
        <v>91</v>
      </c>
      <c r="E35" s="47">
        <v>45657</v>
      </c>
      <c r="F35" s="28" t="s">
        <v>101</v>
      </c>
      <c r="G35" s="47" t="s">
        <v>13</v>
      </c>
      <c r="H35" s="47" t="s">
        <v>13</v>
      </c>
      <c r="I35" s="41" t="s">
        <v>13</v>
      </c>
      <c r="J35" s="47"/>
      <c r="K35" s="43"/>
      <c r="L35" s="43"/>
      <c r="M35" s="2"/>
      <c r="N35" s="32"/>
      <c r="O35" s="32"/>
      <c r="P35" s="32"/>
      <c r="Q35" s="32"/>
      <c r="R35" s="32"/>
      <c r="S35" s="16"/>
      <c r="T35" s="32"/>
      <c r="U35" s="32"/>
      <c r="V35" s="32"/>
    </row>
    <row r="36" spans="1:23" ht="46.5" customHeight="1" x14ac:dyDescent="0.3">
      <c r="A36" s="622"/>
      <c r="B36" s="635" t="s">
        <v>95</v>
      </c>
      <c r="C36" s="637" t="s">
        <v>13</v>
      </c>
      <c r="D36" s="637" t="s">
        <v>13</v>
      </c>
      <c r="E36" s="637" t="s">
        <v>13</v>
      </c>
      <c r="F36" s="637" t="s">
        <v>13</v>
      </c>
      <c r="G36" s="2" t="s">
        <v>41</v>
      </c>
      <c r="H36" s="10">
        <v>0</v>
      </c>
      <c r="I36" s="11">
        <v>0</v>
      </c>
      <c r="J36" s="47"/>
      <c r="K36" s="46"/>
      <c r="L36" s="45"/>
      <c r="M36" s="37"/>
      <c r="N36" s="38"/>
      <c r="O36" s="38"/>
      <c r="P36" s="38"/>
      <c r="Q36" s="38"/>
      <c r="R36" s="38"/>
      <c r="S36" s="39"/>
      <c r="T36" s="38"/>
      <c r="U36" s="38"/>
      <c r="V36" s="38"/>
    </row>
    <row r="37" spans="1:23" ht="42.75" customHeight="1" x14ac:dyDescent="0.3">
      <c r="A37" s="623"/>
      <c r="B37" s="636"/>
      <c r="C37" s="638"/>
      <c r="D37" s="638"/>
      <c r="E37" s="638"/>
      <c r="F37" s="638"/>
      <c r="G37" s="12" t="s">
        <v>42</v>
      </c>
      <c r="H37" s="10">
        <v>0</v>
      </c>
      <c r="I37" s="11">
        <v>0</v>
      </c>
      <c r="J37" s="47"/>
      <c r="K37" s="46"/>
      <c r="L37" s="45"/>
      <c r="M37" s="37"/>
      <c r="N37" s="38"/>
      <c r="O37" s="38"/>
      <c r="P37" s="38"/>
      <c r="Q37" s="38"/>
      <c r="R37" s="38"/>
      <c r="S37" s="39"/>
      <c r="T37" s="38"/>
      <c r="U37" s="38"/>
      <c r="V37" s="38"/>
    </row>
    <row r="38" spans="1:23" ht="65.25" customHeight="1" x14ac:dyDescent="0.3">
      <c r="A38" s="623"/>
      <c r="B38" s="636"/>
      <c r="C38" s="638"/>
      <c r="D38" s="638"/>
      <c r="E38" s="638"/>
      <c r="F38" s="638"/>
      <c r="G38" s="2" t="s">
        <v>43</v>
      </c>
      <c r="H38" s="10">
        <v>0</v>
      </c>
      <c r="I38" s="11">
        <v>0</v>
      </c>
      <c r="J38" s="47"/>
      <c r="K38" s="46"/>
      <c r="L38" s="45"/>
      <c r="M38" s="37"/>
      <c r="N38" s="38"/>
      <c r="O38" s="38"/>
      <c r="P38" s="38"/>
      <c r="Q38" s="38"/>
      <c r="R38" s="38"/>
      <c r="S38" s="39"/>
      <c r="T38" s="38"/>
      <c r="U38" s="38"/>
      <c r="V38" s="38"/>
    </row>
    <row r="39" spans="1:23" ht="42" customHeight="1" x14ac:dyDescent="0.3">
      <c r="A39" s="623"/>
      <c r="B39" s="636"/>
      <c r="C39" s="638"/>
      <c r="D39" s="638"/>
      <c r="E39" s="638"/>
      <c r="F39" s="638"/>
      <c r="G39" s="2" t="s">
        <v>44</v>
      </c>
      <c r="H39" s="10">
        <v>0</v>
      </c>
      <c r="I39" s="11">
        <v>0</v>
      </c>
      <c r="J39" s="47"/>
      <c r="K39" s="46"/>
      <c r="L39" s="45"/>
      <c r="M39" s="37"/>
      <c r="N39" s="38"/>
      <c r="O39" s="38"/>
      <c r="P39" s="38"/>
      <c r="Q39" s="38"/>
      <c r="R39" s="38"/>
      <c r="S39" s="39"/>
      <c r="T39" s="38"/>
      <c r="U39" s="38"/>
      <c r="V39" s="38"/>
    </row>
    <row r="40" spans="1:23" s="20" customFormat="1" ht="57" customHeight="1" x14ac:dyDescent="0.3">
      <c r="A40" s="640" t="s">
        <v>50</v>
      </c>
      <c r="B40" s="641"/>
      <c r="C40" s="641"/>
      <c r="D40" s="641"/>
      <c r="E40" s="641"/>
      <c r="F40" s="641"/>
      <c r="G40" s="641"/>
      <c r="H40" s="641"/>
      <c r="I40" s="641"/>
      <c r="J40" s="641"/>
      <c r="K40" s="641"/>
      <c r="L40" s="642"/>
    </row>
    <row r="41" spans="1:23" ht="60.75" customHeight="1" x14ac:dyDescent="0.3">
      <c r="A41" s="622" t="s">
        <v>55</v>
      </c>
      <c r="B41" s="635" t="s">
        <v>86</v>
      </c>
      <c r="C41" s="637" t="s">
        <v>69</v>
      </c>
      <c r="D41" s="637" t="s">
        <v>13</v>
      </c>
      <c r="E41" s="637" t="s">
        <v>13</v>
      </c>
      <c r="F41" s="637" t="s">
        <v>13</v>
      </c>
      <c r="G41" s="2" t="s">
        <v>41</v>
      </c>
      <c r="H41" s="10">
        <v>500</v>
      </c>
      <c r="I41" s="11">
        <v>500</v>
      </c>
      <c r="J41" s="637" t="s">
        <v>13</v>
      </c>
      <c r="K41" s="43"/>
      <c r="L41" s="43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3" ht="46.5" customHeight="1" x14ac:dyDescent="0.3">
      <c r="A42" s="623"/>
      <c r="B42" s="636"/>
      <c r="C42" s="638"/>
      <c r="D42" s="638"/>
      <c r="E42" s="638"/>
      <c r="F42" s="638"/>
      <c r="G42" s="12" t="s">
        <v>42</v>
      </c>
      <c r="H42" s="10">
        <v>0</v>
      </c>
      <c r="I42" s="11">
        <v>0</v>
      </c>
      <c r="J42" s="638"/>
      <c r="K42" s="43"/>
      <c r="L42" s="43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3" ht="60.75" x14ac:dyDescent="0.3">
      <c r="A43" s="623"/>
      <c r="B43" s="636"/>
      <c r="C43" s="638"/>
      <c r="D43" s="638"/>
      <c r="E43" s="638"/>
      <c r="F43" s="638"/>
      <c r="G43" s="2" t="s">
        <v>43</v>
      </c>
      <c r="H43" s="10">
        <v>0</v>
      </c>
      <c r="I43" s="11">
        <v>0</v>
      </c>
      <c r="J43" s="638"/>
      <c r="K43" s="43"/>
      <c r="L43" s="43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3" ht="34.5" customHeight="1" x14ac:dyDescent="0.3">
      <c r="A44" s="624"/>
      <c r="B44" s="643"/>
      <c r="C44" s="639"/>
      <c r="D44" s="639"/>
      <c r="E44" s="639"/>
      <c r="F44" s="639"/>
      <c r="G44" s="2" t="s">
        <v>44</v>
      </c>
      <c r="H44" s="10">
        <v>500</v>
      </c>
      <c r="I44" s="11">
        <v>500</v>
      </c>
      <c r="J44" s="639"/>
      <c r="K44" s="43"/>
      <c r="L44" s="43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3" ht="161.25" customHeight="1" x14ac:dyDescent="0.3">
      <c r="A45" s="43"/>
      <c r="B45" s="13" t="s">
        <v>92</v>
      </c>
      <c r="C45" s="2" t="s">
        <v>13</v>
      </c>
      <c r="D45" s="43" t="s">
        <v>75</v>
      </c>
      <c r="E45" s="2">
        <v>45657</v>
      </c>
      <c r="F45" s="2" t="s">
        <v>109</v>
      </c>
      <c r="G45" s="2" t="s">
        <v>13</v>
      </c>
      <c r="H45" s="2" t="s">
        <v>13</v>
      </c>
      <c r="I45" s="14" t="s">
        <v>13</v>
      </c>
      <c r="J45" s="2"/>
      <c r="K45" s="43" t="s">
        <v>16</v>
      </c>
      <c r="L45" s="43"/>
      <c r="M45" s="2" t="s">
        <v>13</v>
      </c>
      <c r="N45" s="32" t="s">
        <v>18</v>
      </c>
      <c r="O45" s="32" t="s">
        <v>12</v>
      </c>
      <c r="P45" s="32" t="s">
        <v>13</v>
      </c>
      <c r="Q45" s="32" t="s">
        <v>12</v>
      </c>
      <c r="R45" s="32" t="s">
        <v>12</v>
      </c>
      <c r="S45" s="16" t="s">
        <v>20</v>
      </c>
      <c r="T45" s="16" t="s">
        <v>20</v>
      </c>
      <c r="U45" s="16" t="s">
        <v>20</v>
      </c>
      <c r="V45" s="32"/>
      <c r="W45" s="3" t="s">
        <v>25</v>
      </c>
    </row>
    <row r="46" spans="1:23" ht="105.75" customHeight="1" x14ac:dyDescent="0.3">
      <c r="A46" s="622" t="s">
        <v>56</v>
      </c>
      <c r="B46" s="635" t="s">
        <v>51</v>
      </c>
      <c r="C46" s="637" t="s">
        <v>71</v>
      </c>
      <c r="D46" s="637" t="s">
        <v>13</v>
      </c>
      <c r="E46" s="637" t="s">
        <v>13</v>
      </c>
      <c r="F46" s="637" t="s">
        <v>13</v>
      </c>
      <c r="G46" s="2" t="s">
        <v>41</v>
      </c>
      <c r="H46" s="10">
        <v>0</v>
      </c>
      <c r="I46" s="11">
        <v>0</v>
      </c>
      <c r="J46" s="637" t="s">
        <v>13</v>
      </c>
      <c r="K46" s="43" t="s">
        <v>16</v>
      </c>
      <c r="L46" s="1"/>
      <c r="M46" s="2">
        <v>43831</v>
      </c>
      <c r="N46" s="32" t="s">
        <v>17</v>
      </c>
      <c r="O46" s="17">
        <f>SUM(P46:R46)</f>
        <v>150</v>
      </c>
      <c r="P46" s="17">
        <v>0</v>
      </c>
      <c r="Q46" s="17">
        <v>0</v>
      </c>
      <c r="R46" s="17">
        <v>150</v>
      </c>
      <c r="S46" s="32"/>
      <c r="T46" s="32"/>
      <c r="U46" s="32"/>
      <c r="V46" s="32"/>
    </row>
    <row r="47" spans="1:23" ht="76.5" customHeight="1" x14ac:dyDescent="0.3">
      <c r="A47" s="623"/>
      <c r="B47" s="636"/>
      <c r="C47" s="638"/>
      <c r="D47" s="638"/>
      <c r="E47" s="638"/>
      <c r="F47" s="638"/>
      <c r="G47" s="12" t="s">
        <v>42</v>
      </c>
      <c r="H47" s="10">
        <v>0</v>
      </c>
      <c r="I47" s="11">
        <v>0</v>
      </c>
      <c r="J47" s="638"/>
      <c r="K47" s="43" t="s">
        <v>16</v>
      </c>
      <c r="L47" s="43"/>
      <c r="M47" s="2" t="s">
        <v>13</v>
      </c>
      <c r="N47" s="32" t="s">
        <v>17</v>
      </c>
      <c r="O47" s="32" t="s">
        <v>12</v>
      </c>
      <c r="P47" s="32" t="s">
        <v>13</v>
      </c>
      <c r="Q47" s="32" t="s">
        <v>12</v>
      </c>
      <c r="R47" s="32" t="s">
        <v>12</v>
      </c>
      <c r="S47" s="16" t="s">
        <v>20</v>
      </c>
      <c r="T47" s="32"/>
      <c r="U47" s="32"/>
      <c r="V47" s="32"/>
    </row>
    <row r="48" spans="1:23" ht="74.25" customHeight="1" x14ac:dyDescent="0.3">
      <c r="A48" s="623"/>
      <c r="B48" s="636"/>
      <c r="C48" s="638"/>
      <c r="D48" s="638"/>
      <c r="E48" s="638"/>
      <c r="F48" s="638"/>
      <c r="G48" s="2" t="s">
        <v>43</v>
      </c>
      <c r="H48" s="10">
        <v>0</v>
      </c>
      <c r="I48" s="11">
        <v>0</v>
      </c>
      <c r="J48" s="638"/>
      <c r="K48" s="43"/>
      <c r="L48" s="43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3" ht="46.5" customHeight="1" x14ac:dyDescent="0.3">
      <c r="A49" s="623"/>
      <c r="B49" s="636"/>
      <c r="C49" s="638"/>
      <c r="D49" s="638"/>
      <c r="E49" s="638"/>
      <c r="F49" s="638"/>
      <c r="G49" s="2" t="s">
        <v>44</v>
      </c>
      <c r="H49" s="10">
        <v>0</v>
      </c>
      <c r="I49" s="11">
        <v>0</v>
      </c>
      <c r="J49" s="638"/>
      <c r="K49" s="43"/>
      <c r="L49" s="43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3" ht="249" customHeight="1" x14ac:dyDescent="0.3">
      <c r="A50" s="43"/>
      <c r="B50" s="15" t="s">
        <v>87</v>
      </c>
      <c r="C50" s="2" t="s">
        <v>13</v>
      </c>
      <c r="D50" s="43" t="s">
        <v>61</v>
      </c>
      <c r="E50" s="2">
        <v>45657</v>
      </c>
      <c r="F50" s="29" t="s">
        <v>78</v>
      </c>
      <c r="G50" s="2" t="s">
        <v>13</v>
      </c>
      <c r="H50" s="2" t="s">
        <v>13</v>
      </c>
      <c r="I50" s="14" t="s">
        <v>13</v>
      </c>
      <c r="J50" s="2"/>
      <c r="K50" s="43"/>
      <c r="L50" s="43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3" ht="168" customHeight="1" x14ac:dyDescent="0.3">
      <c r="A51" s="43"/>
      <c r="B51" s="15" t="s">
        <v>88</v>
      </c>
      <c r="C51" s="2" t="s">
        <v>13</v>
      </c>
      <c r="D51" s="48" t="s">
        <v>61</v>
      </c>
      <c r="E51" s="2">
        <v>45657</v>
      </c>
      <c r="F51" s="49" t="s">
        <v>104</v>
      </c>
      <c r="G51" s="2" t="s">
        <v>13</v>
      </c>
      <c r="H51" s="2" t="s">
        <v>13</v>
      </c>
      <c r="I51" s="14" t="s">
        <v>13</v>
      </c>
      <c r="J51" s="2"/>
      <c r="K51" s="43"/>
      <c r="L51" s="43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3" ht="186.75" customHeight="1" x14ac:dyDescent="0.3">
      <c r="A52" s="43" t="s">
        <v>107</v>
      </c>
      <c r="B52" s="18" t="s">
        <v>89</v>
      </c>
      <c r="C52" s="2" t="s">
        <v>13</v>
      </c>
      <c r="D52" s="43" t="s">
        <v>75</v>
      </c>
      <c r="E52" s="2">
        <v>45657</v>
      </c>
      <c r="F52" s="43" t="s">
        <v>102</v>
      </c>
      <c r="G52" s="2" t="s">
        <v>13</v>
      </c>
      <c r="H52" s="2" t="s">
        <v>13</v>
      </c>
      <c r="I52" s="14" t="s">
        <v>13</v>
      </c>
      <c r="J52" s="2"/>
      <c r="K52" s="43" t="s">
        <v>16</v>
      </c>
      <c r="L52" s="43"/>
      <c r="M52" s="2" t="s">
        <v>13</v>
      </c>
      <c r="N52" s="32" t="s">
        <v>18</v>
      </c>
      <c r="O52" s="32" t="s">
        <v>12</v>
      </c>
      <c r="P52" s="32" t="s">
        <v>13</v>
      </c>
      <c r="Q52" s="32" t="s">
        <v>12</v>
      </c>
      <c r="R52" s="32" t="s">
        <v>12</v>
      </c>
      <c r="S52" s="16" t="s">
        <v>20</v>
      </c>
      <c r="T52" s="16" t="s">
        <v>20</v>
      </c>
      <c r="U52" s="16" t="s">
        <v>20</v>
      </c>
      <c r="V52" s="32"/>
      <c r="W52" s="3" t="s">
        <v>25</v>
      </c>
    </row>
    <row r="53" spans="1:23" ht="186.75" customHeight="1" x14ac:dyDescent="0.3">
      <c r="A53" s="622" t="s">
        <v>57</v>
      </c>
      <c r="B53" s="635" t="s">
        <v>52</v>
      </c>
      <c r="C53" s="637" t="s">
        <v>70</v>
      </c>
      <c r="D53" s="637" t="s">
        <v>13</v>
      </c>
      <c r="E53" s="637" t="s">
        <v>13</v>
      </c>
      <c r="F53" s="637" t="s">
        <v>13</v>
      </c>
      <c r="G53" s="2" t="s">
        <v>41</v>
      </c>
      <c r="H53" s="10">
        <v>0</v>
      </c>
      <c r="I53" s="11">
        <v>0</v>
      </c>
      <c r="J53" s="637" t="s">
        <v>13</v>
      </c>
      <c r="K53" s="43" t="s">
        <v>16</v>
      </c>
      <c r="L53" s="1"/>
      <c r="M53" s="2">
        <v>43831</v>
      </c>
      <c r="N53" s="32" t="s">
        <v>17</v>
      </c>
      <c r="O53" s="17">
        <f>SUM(P53:R53)</f>
        <v>150</v>
      </c>
      <c r="P53" s="17">
        <v>0</v>
      </c>
      <c r="Q53" s="17">
        <v>0</v>
      </c>
      <c r="R53" s="17">
        <v>150</v>
      </c>
      <c r="S53" s="32"/>
      <c r="T53" s="32"/>
      <c r="U53" s="32"/>
      <c r="V53" s="32"/>
    </row>
    <row r="54" spans="1:23" ht="48" customHeight="1" x14ac:dyDescent="0.3">
      <c r="A54" s="623"/>
      <c r="B54" s="636"/>
      <c r="C54" s="638"/>
      <c r="D54" s="638"/>
      <c r="E54" s="638"/>
      <c r="F54" s="638"/>
      <c r="G54" s="12" t="s">
        <v>42</v>
      </c>
      <c r="H54" s="10">
        <v>0</v>
      </c>
      <c r="I54" s="11">
        <v>0</v>
      </c>
      <c r="J54" s="638"/>
      <c r="K54" s="43"/>
      <c r="L54" s="43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3" ht="66.75" customHeight="1" x14ac:dyDescent="0.3">
      <c r="A55" s="623"/>
      <c r="B55" s="636"/>
      <c r="C55" s="638"/>
      <c r="D55" s="638"/>
      <c r="E55" s="638"/>
      <c r="F55" s="638"/>
      <c r="G55" s="2" t="s">
        <v>43</v>
      </c>
      <c r="H55" s="10">
        <v>0</v>
      </c>
      <c r="I55" s="11">
        <v>0</v>
      </c>
      <c r="J55" s="638"/>
      <c r="K55" s="43"/>
      <c r="L55" s="43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3" ht="35.25" customHeight="1" x14ac:dyDescent="0.3">
      <c r="A56" s="624"/>
      <c r="B56" s="643"/>
      <c r="C56" s="639"/>
      <c r="D56" s="639"/>
      <c r="E56" s="639"/>
      <c r="F56" s="639"/>
      <c r="G56" s="2" t="s">
        <v>44</v>
      </c>
      <c r="H56" s="10">
        <v>0</v>
      </c>
      <c r="I56" s="11">
        <v>0</v>
      </c>
      <c r="J56" s="639"/>
      <c r="K56" s="43"/>
      <c r="L56" s="43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3" ht="409.5" customHeight="1" x14ac:dyDescent="0.3">
      <c r="A57" s="43"/>
      <c r="B57" s="15" t="s">
        <v>93</v>
      </c>
      <c r="C57" s="2" t="s">
        <v>13</v>
      </c>
      <c r="D57" s="44" t="s">
        <v>75</v>
      </c>
      <c r="E57" s="2">
        <v>45657</v>
      </c>
      <c r="F57" s="2" t="s">
        <v>110</v>
      </c>
      <c r="G57" s="2" t="s">
        <v>13</v>
      </c>
      <c r="H57" s="2" t="s">
        <v>13</v>
      </c>
      <c r="I57" s="14" t="s">
        <v>13</v>
      </c>
      <c r="J57" s="2"/>
      <c r="K57" s="43"/>
      <c r="L57" s="43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3" ht="205.5" customHeight="1" x14ac:dyDescent="0.3">
      <c r="A58" s="43"/>
      <c r="B58" s="15" t="s">
        <v>94</v>
      </c>
      <c r="C58" s="2" t="s">
        <v>13</v>
      </c>
      <c r="D58" s="43" t="s">
        <v>75</v>
      </c>
      <c r="E58" s="2">
        <v>45657</v>
      </c>
      <c r="F58" s="43" t="s">
        <v>103</v>
      </c>
      <c r="G58" s="2" t="s">
        <v>13</v>
      </c>
      <c r="H58" s="2" t="s">
        <v>13</v>
      </c>
      <c r="I58" s="14" t="s">
        <v>13</v>
      </c>
      <c r="J58" s="2"/>
      <c r="K58" s="43"/>
      <c r="L58" s="43"/>
      <c r="M58" s="2"/>
      <c r="N58" s="32"/>
      <c r="O58" s="32"/>
      <c r="P58" s="32"/>
      <c r="Q58" s="32"/>
      <c r="R58" s="32"/>
      <c r="S58" s="16"/>
      <c r="T58" s="32"/>
      <c r="U58" s="32"/>
      <c r="V58" s="32"/>
    </row>
    <row r="59" spans="1:23" ht="63" customHeight="1" x14ac:dyDescent="0.3">
      <c r="A59" s="622" t="s">
        <v>15</v>
      </c>
      <c r="B59" s="635" t="s">
        <v>53</v>
      </c>
      <c r="C59" s="637" t="s">
        <v>70</v>
      </c>
      <c r="D59" s="637" t="s">
        <v>13</v>
      </c>
      <c r="E59" s="637" t="s">
        <v>13</v>
      </c>
      <c r="F59" s="637" t="s">
        <v>13</v>
      </c>
      <c r="G59" s="2" t="s">
        <v>41</v>
      </c>
      <c r="H59" s="10">
        <v>0</v>
      </c>
      <c r="I59" s="11">
        <v>0</v>
      </c>
      <c r="J59" s="637" t="s">
        <v>13</v>
      </c>
      <c r="K59" s="43" t="s">
        <v>16</v>
      </c>
      <c r="L59" s="22" t="s">
        <v>19</v>
      </c>
      <c r="M59" s="2">
        <v>43831</v>
      </c>
      <c r="N59" s="2">
        <v>44561</v>
      </c>
      <c r="O59" s="17">
        <f>SUM(P59:R59)</f>
        <v>0</v>
      </c>
      <c r="P59" s="17">
        <v>0</v>
      </c>
      <c r="Q59" s="17">
        <v>0</v>
      </c>
      <c r="R59" s="17">
        <v>0</v>
      </c>
      <c r="S59" s="32"/>
      <c r="T59" s="32"/>
      <c r="U59" s="32"/>
      <c r="V59" s="32"/>
    </row>
    <row r="60" spans="1:23" ht="42.75" customHeight="1" x14ac:dyDescent="0.3">
      <c r="A60" s="623"/>
      <c r="B60" s="636"/>
      <c r="C60" s="638"/>
      <c r="D60" s="638"/>
      <c r="E60" s="638"/>
      <c r="F60" s="638"/>
      <c r="G60" s="12" t="s">
        <v>42</v>
      </c>
      <c r="H60" s="10">
        <v>0</v>
      </c>
      <c r="I60" s="11">
        <v>0</v>
      </c>
      <c r="J60" s="638"/>
      <c r="K60" s="43" t="s">
        <v>16</v>
      </c>
      <c r="M60" s="2" t="s">
        <v>13</v>
      </c>
      <c r="N60" s="2">
        <v>44561</v>
      </c>
      <c r="O60" s="32" t="s">
        <v>12</v>
      </c>
      <c r="P60" s="32" t="s">
        <v>13</v>
      </c>
      <c r="Q60" s="32" t="s">
        <v>12</v>
      </c>
      <c r="R60" s="32" t="s">
        <v>12</v>
      </c>
      <c r="S60" s="16" t="s">
        <v>20</v>
      </c>
      <c r="T60" s="16" t="s">
        <v>20</v>
      </c>
      <c r="U60" s="16" t="s">
        <v>20</v>
      </c>
      <c r="V60" s="16" t="s">
        <v>20</v>
      </c>
    </row>
    <row r="61" spans="1:23" ht="76.5" customHeight="1" x14ac:dyDescent="0.3">
      <c r="A61" s="623"/>
      <c r="B61" s="636"/>
      <c r="C61" s="638"/>
      <c r="D61" s="638"/>
      <c r="E61" s="638"/>
      <c r="F61" s="638"/>
      <c r="G61" s="2" t="s">
        <v>43</v>
      </c>
      <c r="H61" s="10">
        <v>0</v>
      </c>
      <c r="I61" s="11">
        <v>0</v>
      </c>
      <c r="J61" s="638"/>
    </row>
    <row r="62" spans="1:23" ht="46.5" customHeight="1" x14ac:dyDescent="0.3">
      <c r="A62" s="623"/>
      <c r="B62" s="636"/>
      <c r="C62" s="638"/>
      <c r="D62" s="638"/>
      <c r="E62" s="638"/>
      <c r="F62" s="638"/>
      <c r="G62" s="2" t="s">
        <v>44</v>
      </c>
      <c r="H62" s="10">
        <v>0</v>
      </c>
      <c r="I62" s="11">
        <v>0</v>
      </c>
      <c r="J62" s="638"/>
    </row>
    <row r="63" spans="1:23" ht="207" customHeight="1" x14ac:dyDescent="0.3">
      <c r="A63" s="43"/>
      <c r="B63" s="13" t="s">
        <v>105</v>
      </c>
      <c r="C63" s="2" t="s">
        <v>13</v>
      </c>
      <c r="D63" s="43" t="s">
        <v>61</v>
      </c>
      <c r="E63" s="2">
        <v>45657</v>
      </c>
      <c r="F63" s="43" t="s">
        <v>81</v>
      </c>
      <c r="G63" s="2" t="s">
        <v>13</v>
      </c>
      <c r="H63" s="2" t="s">
        <v>13</v>
      </c>
      <c r="I63" s="19" t="s">
        <v>13</v>
      </c>
      <c r="J63" s="2"/>
      <c r="K63" s="42"/>
      <c r="L63" s="42"/>
      <c r="M63" s="30"/>
    </row>
    <row r="64" spans="1:23" ht="58.5" hidden="1" customHeight="1" x14ac:dyDescent="0.3">
      <c r="A64" s="32" t="s">
        <v>15</v>
      </c>
      <c r="B64" s="21" t="s">
        <v>26</v>
      </c>
      <c r="C64" s="5" t="s">
        <v>28</v>
      </c>
      <c r="D64" s="1"/>
      <c r="E64" s="4"/>
      <c r="F64" s="2" t="s">
        <v>13</v>
      </c>
      <c r="G64" s="2">
        <v>44197</v>
      </c>
      <c r="H64" s="2">
        <v>44561</v>
      </c>
      <c r="I64" s="2" t="s">
        <v>13</v>
      </c>
      <c r="J64" s="2" t="s">
        <v>13</v>
      </c>
      <c r="K64" s="30"/>
      <c r="L64" s="30"/>
      <c r="M64" s="30"/>
    </row>
    <row r="65" spans="1:18" ht="91.5" hidden="1" customHeight="1" x14ac:dyDescent="0.3">
      <c r="A65" s="32"/>
      <c r="B65" s="13" t="s">
        <v>27</v>
      </c>
      <c r="C65" s="2" t="s">
        <v>13</v>
      </c>
      <c r="D65" s="35"/>
      <c r="E65" s="32"/>
      <c r="F65" s="4" t="s">
        <v>24</v>
      </c>
      <c r="G65" s="2" t="s">
        <v>13</v>
      </c>
      <c r="H65" s="2">
        <v>44561</v>
      </c>
      <c r="I65" s="2" t="s">
        <v>13</v>
      </c>
      <c r="J65" s="2" t="s">
        <v>13</v>
      </c>
      <c r="K65" s="30"/>
      <c r="L65" s="30"/>
      <c r="M65" s="30"/>
    </row>
    <row r="66" spans="1:18" ht="21" customHeight="1" x14ac:dyDescent="0.3">
      <c r="A66" s="622"/>
      <c r="B66" s="635" t="s">
        <v>97</v>
      </c>
      <c r="C66" s="637" t="s">
        <v>13</v>
      </c>
      <c r="D66" s="637" t="s">
        <v>13</v>
      </c>
      <c r="E66" s="637" t="s">
        <v>13</v>
      </c>
      <c r="F66" s="637" t="s">
        <v>13</v>
      </c>
      <c r="G66" s="2" t="s">
        <v>41</v>
      </c>
      <c r="H66" s="10">
        <v>500</v>
      </c>
      <c r="I66" s="11">
        <v>500</v>
      </c>
      <c r="J66" s="34"/>
      <c r="M66" s="31"/>
    </row>
    <row r="67" spans="1:18" ht="20.25" customHeight="1" x14ac:dyDescent="0.3">
      <c r="A67" s="623"/>
      <c r="B67" s="636"/>
      <c r="C67" s="638"/>
      <c r="D67" s="638"/>
      <c r="E67" s="638"/>
      <c r="F67" s="638"/>
      <c r="G67" s="12" t="s">
        <v>42</v>
      </c>
      <c r="H67" s="10">
        <v>0</v>
      </c>
      <c r="I67" s="11">
        <v>0</v>
      </c>
      <c r="J67" s="34"/>
      <c r="K67" s="36"/>
      <c r="L67" s="36"/>
      <c r="M67" s="36"/>
    </row>
    <row r="68" spans="1:18" ht="60.75" x14ac:dyDescent="0.3">
      <c r="A68" s="623"/>
      <c r="B68" s="636"/>
      <c r="C68" s="638"/>
      <c r="D68" s="638"/>
      <c r="E68" s="638"/>
      <c r="F68" s="638"/>
      <c r="G68" s="2" t="s">
        <v>43</v>
      </c>
      <c r="H68" s="10">
        <v>0</v>
      </c>
      <c r="I68" s="11">
        <v>0</v>
      </c>
      <c r="J68" s="34"/>
      <c r="M68" s="31"/>
    </row>
    <row r="69" spans="1:18" x14ac:dyDescent="0.3">
      <c r="A69" s="623"/>
      <c r="B69" s="636"/>
      <c r="C69" s="638"/>
      <c r="D69" s="638"/>
      <c r="E69" s="638"/>
      <c r="F69" s="638"/>
      <c r="G69" s="2" t="s">
        <v>44</v>
      </c>
      <c r="H69" s="10">
        <v>500</v>
      </c>
      <c r="I69" s="11">
        <v>500</v>
      </c>
      <c r="J69" s="34"/>
      <c r="M69" s="31"/>
    </row>
    <row r="70" spans="1:18" ht="60.75" x14ac:dyDescent="0.3">
      <c r="A70" s="621"/>
      <c r="B70" s="635" t="s">
        <v>96</v>
      </c>
      <c r="C70" s="637" t="s">
        <v>13</v>
      </c>
      <c r="D70" s="637" t="s">
        <v>13</v>
      </c>
      <c r="E70" s="637" t="s">
        <v>13</v>
      </c>
      <c r="F70" s="637" t="s">
        <v>13</v>
      </c>
      <c r="G70" s="2" t="s">
        <v>41</v>
      </c>
      <c r="H70" s="10">
        <v>500</v>
      </c>
      <c r="I70" s="11">
        <v>500</v>
      </c>
      <c r="J70" s="34"/>
    </row>
    <row r="71" spans="1:18" ht="20.25" customHeight="1" x14ac:dyDescent="0.3">
      <c r="A71" s="621"/>
      <c r="B71" s="636"/>
      <c r="C71" s="638"/>
      <c r="D71" s="638"/>
      <c r="E71" s="638"/>
      <c r="F71" s="638"/>
      <c r="G71" s="12" t="s">
        <v>42</v>
      </c>
      <c r="H71" s="10">
        <v>0</v>
      </c>
      <c r="I71" s="11">
        <v>0</v>
      </c>
      <c r="J71" s="34"/>
      <c r="K71" s="36"/>
      <c r="L71" s="36"/>
      <c r="M71" s="36"/>
    </row>
    <row r="72" spans="1:18" ht="60.75" x14ac:dyDescent="0.3">
      <c r="A72" s="621"/>
      <c r="B72" s="636"/>
      <c r="C72" s="638"/>
      <c r="D72" s="638"/>
      <c r="E72" s="638"/>
      <c r="F72" s="638"/>
      <c r="G72" s="2" t="s">
        <v>43</v>
      </c>
      <c r="H72" s="10">
        <v>0</v>
      </c>
      <c r="I72" s="11">
        <v>0</v>
      </c>
      <c r="J72" s="34"/>
    </row>
    <row r="73" spans="1:18" ht="30.75" customHeight="1" x14ac:dyDescent="0.3">
      <c r="A73" s="621"/>
      <c r="B73" s="643"/>
      <c r="C73" s="638"/>
      <c r="D73" s="638"/>
      <c r="E73" s="638"/>
      <c r="F73" s="638"/>
      <c r="G73" s="2" t="s">
        <v>44</v>
      </c>
      <c r="H73" s="10">
        <v>500</v>
      </c>
      <c r="I73" s="11">
        <v>500</v>
      </c>
      <c r="J73" s="34"/>
      <c r="K73" s="36"/>
      <c r="L73" s="36"/>
      <c r="M73" s="36"/>
      <c r="N73" s="36"/>
      <c r="O73" s="36"/>
      <c r="P73" s="36"/>
      <c r="Q73" s="36"/>
      <c r="R73" s="36"/>
    </row>
    <row r="74" spans="1:18" x14ac:dyDescent="0.3">
      <c r="B74" s="644" t="s">
        <v>106</v>
      </c>
      <c r="C74" s="645"/>
      <c r="D74" s="645"/>
      <c r="E74" s="645"/>
      <c r="F74" s="645"/>
      <c r="G74" s="645"/>
      <c r="H74" s="645"/>
      <c r="I74" s="645"/>
      <c r="J74" s="646"/>
    </row>
    <row r="76" spans="1:18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</row>
    <row r="77" spans="1:18" x14ac:dyDescent="0.3">
      <c r="B77" s="23" t="s">
        <v>82</v>
      </c>
      <c r="C77" s="24"/>
      <c r="D77" s="23"/>
      <c r="E77" s="25"/>
      <c r="F77" s="26" t="s">
        <v>83</v>
      </c>
    </row>
    <row r="79" spans="1:18" x14ac:dyDescent="0.3">
      <c r="H79" s="27"/>
    </row>
    <row r="80" spans="1:18" x14ac:dyDescent="0.3">
      <c r="H80" s="27"/>
    </row>
    <row r="81" spans="1:10" x14ac:dyDescent="0.3">
      <c r="B81" s="23" t="s">
        <v>58</v>
      </c>
    </row>
    <row r="82" spans="1:10" x14ac:dyDescent="0.3">
      <c r="B82" s="23" t="s">
        <v>59</v>
      </c>
    </row>
    <row r="83" spans="1:10" x14ac:dyDescent="0.3">
      <c r="A83" s="3"/>
    </row>
    <row r="84" spans="1:10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</row>
    <row r="85" spans="1:10" x14ac:dyDescent="0.3">
      <c r="B85" s="3" t="s">
        <v>98</v>
      </c>
    </row>
    <row r="86" spans="1:10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</row>
    <row r="88" spans="1:10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</row>
  </sheetData>
  <mergeCells count="94">
    <mergeCell ref="B74:J74"/>
    <mergeCell ref="A70:A73"/>
    <mergeCell ref="B70:B73"/>
    <mergeCell ref="C70:C73"/>
    <mergeCell ref="D70:D73"/>
    <mergeCell ref="E70:E73"/>
    <mergeCell ref="F70:F73"/>
    <mergeCell ref="J59:J62"/>
    <mergeCell ref="A66:A69"/>
    <mergeCell ref="B66:B69"/>
    <mergeCell ref="C66:C69"/>
    <mergeCell ref="D66:D69"/>
    <mergeCell ref="E66:E69"/>
    <mergeCell ref="F66:F69"/>
    <mergeCell ref="A59:A62"/>
    <mergeCell ref="B59:B62"/>
    <mergeCell ref="C59:C62"/>
    <mergeCell ref="D59:D62"/>
    <mergeCell ref="E59:E62"/>
    <mergeCell ref="F59:F62"/>
    <mergeCell ref="F41:F44"/>
    <mergeCell ref="J41:J44"/>
    <mergeCell ref="J46:J49"/>
    <mergeCell ref="A53:A56"/>
    <mergeCell ref="B53:B56"/>
    <mergeCell ref="C53:C56"/>
    <mergeCell ref="D53:D56"/>
    <mergeCell ref="E53:E56"/>
    <mergeCell ref="F53:F56"/>
    <mergeCell ref="J53:J56"/>
    <mergeCell ref="A46:A49"/>
    <mergeCell ref="B46:B49"/>
    <mergeCell ref="C46:C49"/>
    <mergeCell ref="D46:D49"/>
    <mergeCell ref="E46:E49"/>
    <mergeCell ref="F46:F49"/>
    <mergeCell ref="A41:A44"/>
    <mergeCell ref="B41:B44"/>
    <mergeCell ref="C41:C44"/>
    <mergeCell ref="D41:D44"/>
    <mergeCell ref="E41:E44"/>
    <mergeCell ref="B36:B39"/>
    <mergeCell ref="C36:C39"/>
    <mergeCell ref="D36:D39"/>
    <mergeCell ref="E36:E39"/>
    <mergeCell ref="A40:L40"/>
    <mergeCell ref="F36:F39"/>
    <mergeCell ref="A36:A39"/>
    <mergeCell ref="J24:J27"/>
    <mergeCell ref="A31:A34"/>
    <mergeCell ref="B31:B34"/>
    <mergeCell ref="C31:C34"/>
    <mergeCell ref="D31:D34"/>
    <mergeCell ref="E31:E34"/>
    <mergeCell ref="F31:F34"/>
    <mergeCell ref="J31:J34"/>
    <mergeCell ref="A24:A27"/>
    <mergeCell ref="B24:B27"/>
    <mergeCell ref="C24:C27"/>
    <mergeCell ref="D24:D27"/>
    <mergeCell ref="E24:E27"/>
    <mergeCell ref="F24:F27"/>
    <mergeCell ref="B13:J13"/>
    <mergeCell ref="A14:A17"/>
    <mergeCell ref="B14:B17"/>
    <mergeCell ref="C14:C17"/>
    <mergeCell ref="D14:D17"/>
    <mergeCell ref="E14:E17"/>
    <mergeCell ref="F14:F17"/>
    <mergeCell ref="J14:J17"/>
    <mergeCell ref="O10:O11"/>
    <mergeCell ref="P10:R10"/>
    <mergeCell ref="J9:J11"/>
    <mergeCell ref="K9:K11"/>
    <mergeCell ref="L9:L11"/>
    <mergeCell ref="M9:M11"/>
    <mergeCell ref="N9:N11"/>
    <mergeCell ref="O9:R9"/>
    <mergeCell ref="L1:O1"/>
    <mergeCell ref="Q1:R1"/>
    <mergeCell ref="A7:V7"/>
    <mergeCell ref="A8:V8"/>
    <mergeCell ref="A9:A11"/>
    <mergeCell ref="B9:B11"/>
    <mergeCell ref="C9:C11"/>
    <mergeCell ref="D9:D11"/>
    <mergeCell ref="E9:F9"/>
    <mergeCell ref="G9:I9"/>
    <mergeCell ref="S9:V10"/>
    <mergeCell ref="E10:E11"/>
    <mergeCell ref="F10:F11"/>
    <mergeCell ref="G10:G11"/>
    <mergeCell ref="H10:H11"/>
    <mergeCell ref="I10:I11"/>
  </mergeCells>
  <pageMargins left="0.31496062992125984" right="0" top="0.74803149606299213" bottom="0.83906250000000004" header="0.31496062992125984" footer="0.31496062992125984"/>
  <pageSetup paperSize="9" scale="37" fitToHeight="0" orientation="landscape" r:id="rId1"/>
  <rowBreaks count="6" manualBreakCount="6">
    <brk id="21" max="9" man="1"/>
    <brk id="29" max="9" man="1"/>
    <brk id="44" max="9" man="1"/>
    <brk id="52" max="9" man="1"/>
    <brk id="58" max="9" man="1"/>
    <brk id="83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91"/>
  <sheetViews>
    <sheetView tabSelected="1" topLeftCell="A127" zoomScale="90" zoomScaleNormal="90" workbookViewId="0">
      <selection activeCell="F159" sqref="F159"/>
    </sheetView>
  </sheetViews>
  <sheetFormatPr defaultColWidth="9.140625" defaultRowHeight="15" x14ac:dyDescent="0.25"/>
  <cols>
    <col min="1" max="1" width="5.42578125" style="1227" customWidth="1"/>
    <col min="2" max="2" width="36.28515625" style="1371" customWidth="1"/>
    <col min="3" max="3" width="22.42578125" style="122" customWidth="1"/>
    <col min="4" max="4" width="17" style="122" customWidth="1"/>
    <col min="5" max="5" width="35.140625" style="122" customWidth="1"/>
    <col min="6" max="6" width="37.85546875" style="122" customWidth="1"/>
    <col min="7" max="7" width="15" style="122" customWidth="1"/>
    <col min="8" max="8" width="12.42578125" style="1279" customWidth="1"/>
    <col min="9" max="9" width="13.42578125" style="122" customWidth="1"/>
    <col min="10" max="10" width="25" style="1343" customWidth="1"/>
    <col min="11" max="16384" width="9.140625" style="122"/>
  </cols>
  <sheetData>
    <row r="1" spans="1:10" ht="57" customHeight="1" x14ac:dyDescent="0.25">
      <c r="B1" s="1228" t="s">
        <v>1437</v>
      </c>
      <c r="C1" s="1229"/>
      <c r="D1" s="1229"/>
      <c r="E1" s="1229"/>
      <c r="F1" s="1229"/>
      <c r="G1" s="1229"/>
      <c r="H1" s="1229"/>
      <c r="I1" s="1229"/>
      <c r="J1" s="1229"/>
    </row>
    <row r="2" spans="1:10" ht="48" customHeight="1" x14ac:dyDescent="0.25">
      <c r="A2" s="1230" t="s">
        <v>1438</v>
      </c>
      <c r="B2" s="1231" t="s">
        <v>374</v>
      </c>
      <c r="C2" s="1232" t="s">
        <v>29</v>
      </c>
      <c r="D2" s="1232" t="s">
        <v>376</v>
      </c>
      <c r="E2" s="1232" t="s">
        <v>1439</v>
      </c>
      <c r="F2" s="1232"/>
      <c r="G2" s="1232" t="s">
        <v>377</v>
      </c>
      <c r="H2" s="1232"/>
      <c r="I2" s="1232"/>
      <c r="J2" s="1232" t="s">
        <v>23</v>
      </c>
    </row>
    <row r="3" spans="1:10" ht="52.5" customHeight="1" x14ac:dyDescent="0.25">
      <c r="A3" s="1233"/>
      <c r="B3" s="1231"/>
      <c r="C3" s="1232"/>
      <c r="D3" s="1232"/>
      <c r="E3" s="1234" t="s">
        <v>117</v>
      </c>
      <c r="F3" s="1234" t="s">
        <v>118</v>
      </c>
      <c r="G3" s="1234" t="s">
        <v>119</v>
      </c>
      <c r="H3" s="1235" t="s">
        <v>1440</v>
      </c>
      <c r="I3" s="1234" t="s">
        <v>1441</v>
      </c>
      <c r="J3" s="1232"/>
    </row>
    <row r="4" spans="1:10" x14ac:dyDescent="0.25">
      <c r="A4" s="1236">
        <v>1</v>
      </c>
      <c r="B4" s="1237">
        <v>2</v>
      </c>
      <c r="C4" s="1238">
        <v>3</v>
      </c>
      <c r="D4" s="1238">
        <v>4</v>
      </c>
      <c r="E4" s="1238">
        <v>5</v>
      </c>
      <c r="F4" s="1238">
        <v>6</v>
      </c>
      <c r="G4" s="1238">
        <v>7</v>
      </c>
      <c r="H4" s="1239">
        <v>8</v>
      </c>
      <c r="I4" s="1238">
        <v>9</v>
      </c>
      <c r="J4" s="1238">
        <v>10</v>
      </c>
    </row>
    <row r="5" spans="1:10" ht="25.5" x14ac:dyDescent="0.25">
      <c r="A5" s="1240"/>
      <c r="B5" s="1241" t="s">
        <v>1442</v>
      </c>
      <c r="C5" s="1241"/>
      <c r="D5" s="1241"/>
      <c r="E5" s="1241"/>
      <c r="F5" s="1242"/>
      <c r="G5" s="1243" t="s">
        <v>1443</v>
      </c>
      <c r="H5" s="1244">
        <v>86829.9</v>
      </c>
      <c r="I5" s="1245">
        <f>I107+I119+I129</f>
        <v>17748.849999999999</v>
      </c>
      <c r="J5" s="1246" t="s">
        <v>12</v>
      </c>
    </row>
    <row r="6" spans="1:10" ht="40.15" customHeight="1" x14ac:dyDescent="0.25">
      <c r="A6" s="1240"/>
      <c r="B6" s="1247"/>
      <c r="C6" s="1247"/>
      <c r="D6" s="1247"/>
      <c r="E6" s="1247"/>
      <c r="F6" s="1248"/>
      <c r="G6" s="1243" t="s">
        <v>1444</v>
      </c>
      <c r="H6" s="1249">
        <v>1800</v>
      </c>
      <c r="I6" s="1245">
        <v>800</v>
      </c>
      <c r="J6" s="1246" t="s">
        <v>12</v>
      </c>
    </row>
    <row r="7" spans="1:10" ht="17.45" customHeight="1" x14ac:dyDescent="0.25">
      <c r="A7" s="1240"/>
      <c r="B7" s="1250"/>
      <c r="C7" s="1250"/>
      <c r="D7" s="1250"/>
      <c r="E7" s="1250"/>
      <c r="F7" s="1251"/>
      <c r="G7" s="1252" t="s">
        <v>44</v>
      </c>
      <c r="H7" s="1249">
        <f>H5-H6</f>
        <v>85029.9</v>
      </c>
      <c r="I7" s="1249">
        <f>I5-I6</f>
        <v>16948.849999999999</v>
      </c>
      <c r="J7" s="1246" t="s">
        <v>12</v>
      </c>
    </row>
    <row r="8" spans="1:10" x14ac:dyDescent="0.25">
      <c r="A8" s="1253"/>
      <c r="B8" s="1254" t="s">
        <v>1445</v>
      </c>
      <c r="C8" s="1254"/>
      <c r="D8" s="1254"/>
      <c r="E8" s="1254"/>
      <c r="F8" s="1254"/>
      <c r="G8" s="1254"/>
      <c r="H8" s="1254"/>
      <c r="I8" s="1254"/>
      <c r="J8" s="1254"/>
    </row>
    <row r="9" spans="1:10" ht="80.25" customHeight="1" x14ac:dyDescent="0.25">
      <c r="A9" s="1240">
        <v>1</v>
      </c>
      <c r="B9" s="1255" t="s">
        <v>1446</v>
      </c>
      <c r="C9" s="1246" t="s">
        <v>1447</v>
      </c>
      <c r="D9" s="1246" t="s">
        <v>12</v>
      </c>
      <c r="E9" s="1246" t="s">
        <v>12</v>
      </c>
      <c r="F9" s="1246" t="s">
        <v>12</v>
      </c>
      <c r="G9" s="1256" t="s">
        <v>44</v>
      </c>
      <c r="H9" s="1257">
        <v>0</v>
      </c>
      <c r="I9" s="1245">
        <v>0</v>
      </c>
      <c r="J9" s="1246" t="s">
        <v>12</v>
      </c>
    </row>
    <row r="10" spans="1:10" ht="129" customHeight="1" x14ac:dyDescent="0.25">
      <c r="A10" s="1240"/>
      <c r="B10" s="1258" t="s">
        <v>1448</v>
      </c>
      <c r="C10" s="1246"/>
      <c r="D10" s="1259" t="s">
        <v>702</v>
      </c>
      <c r="E10" s="1259" t="s">
        <v>1449</v>
      </c>
      <c r="F10" s="1260" t="s">
        <v>1450</v>
      </c>
      <c r="G10" s="1259" t="s">
        <v>12</v>
      </c>
      <c r="H10" s="1260" t="s">
        <v>12</v>
      </c>
      <c r="I10" s="1259" t="s">
        <v>12</v>
      </c>
      <c r="J10" s="1256" t="s">
        <v>386</v>
      </c>
    </row>
    <row r="11" spans="1:10" ht="60" customHeight="1" x14ac:dyDescent="0.25">
      <c r="A11" s="1261">
        <v>2</v>
      </c>
      <c r="B11" s="1262" t="s">
        <v>1451</v>
      </c>
      <c r="C11" s="1263" t="s">
        <v>1452</v>
      </c>
      <c r="D11" s="1263" t="s">
        <v>12</v>
      </c>
      <c r="E11" s="1263" t="s">
        <v>12</v>
      </c>
      <c r="F11" s="1263" t="s">
        <v>12</v>
      </c>
      <c r="G11" s="1264" t="s">
        <v>1443</v>
      </c>
      <c r="H11" s="1257">
        <v>81673.5</v>
      </c>
      <c r="I11" s="1265">
        <v>16767.099999999999</v>
      </c>
      <c r="J11" s="1246" t="s">
        <v>12</v>
      </c>
    </row>
    <row r="12" spans="1:10" ht="82.15" customHeight="1" x14ac:dyDescent="0.25">
      <c r="A12" s="1266"/>
      <c r="B12" s="1267"/>
      <c r="C12" s="1268"/>
      <c r="D12" s="1268"/>
      <c r="E12" s="1268"/>
      <c r="F12" s="1268"/>
      <c r="G12" s="1269" t="s">
        <v>1444</v>
      </c>
      <c r="H12" s="1270">
        <v>1800</v>
      </c>
      <c r="I12" s="1271">
        <v>800</v>
      </c>
      <c r="J12" s="1246" t="s">
        <v>12</v>
      </c>
    </row>
    <row r="13" spans="1:10" ht="88.15" customHeight="1" x14ac:dyDescent="0.25">
      <c r="A13" s="1266"/>
      <c r="B13" s="1272"/>
      <c r="C13" s="1273"/>
      <c r="D13" s="1273"/>
      <c r="E13" s="1273"/>
      <c r="F13" s="1273"/>
      <c r="G13" s="1269" t="s">
        <v>44</v>
      </c>
      <c r="H13" s="1257">
        <f>H11-H12</f>
        <v>79873.5</v>
      </c>
      <c r="I13" s="1265">
        <f>I11-I12</f>
        <v>15967.099999999999</v>
      </c>
      <c r="J13" s="1246" t="s">
        <v>12</v>
      </c>
    </row>
    <row r="14" spans="1:10" s="1279" customFormat="1" ht="82.15" customHeight="1" x14ac:dyDescent="0.25">
      <c r="A14" s="1266"/>
      <c r="B14" s="1274" t="s">
        <v>1453</v>
      </c>
      <c r="C14" s="1275"/>
      <c r="D14" s="1260" t="s">
        <v>508</v>
      </c>
      <c r="E14" s="1276" t="s">
        <v>1454</v>
      </c>
      <c r="F14" s="1276" t="s">
        <v>1455</v>
      </c>
      <c r="G14" s="1277" t="s">
        <v>13</v>
      </c>
      <c r="H14" s="1270" t="s">
        <v>13</v>
      </c>
      <c r="I14" s="1271" t="s">
        <v>13</v>
      </c>
      <c r="J14" s="1278" t="s">
        <v>386</v>
      </c>
    </row>
    <row r="15" spans="1:10" ht="70.900000000000006" customHeight="1" x14ac:dyDescent="0.25">
      <c r="A15" s="1266"/>
      <c r="B15" s="1255" t="s">
        <v>1456</v>
      </c>
      <c r="C15" s="1280"/>
      <c r="D15" s="1246" t="s">
        <v>702</v>
      </c>
      <c r="E15" s="1280" t="s">
        <v>1457</v>
      </c>
      <c r="F15" s="1276" t="s">
        <v>1458</v>
      </c>
      <c r="G15" s="1277" t="s">
        <v>13</v>
      </c>
      <c r="H15" s="1270" t="s">
        <v>13</v>
      </c>
      <c r="I15" s="1271" t="s">
        <v>13</v>
      </c>
      <c r="J15" s="1256" t="s">
        <v>386</v>
      </c>
    </row>
    <row r="16" spans="1:10" ht="75.599999999999994" customHeight="1" x14ac:dyDescent="0.25">
      <c r="A16" s="1266"/>
      <c r="B16" s="1281" t="s">
        <v>1459</v>
      </c>
      <c r="C16" s="1280"/>
      <c r="D16" s="1259" t="s">
        <v>508</v>
      </c>
      <c r="E16" s="1280" t="s">
        <v>1460</v>
      </c>
      <c r="F16" s="1275" t="s">
        <v>1461</v>
      </c>
      <c r="G16" s="1277" t="s">
        <v>13</v>
      </c>
      <c r="H16" s="1270" t="s">
        <v>13</v>
      </c>
      <c r="I16" s="1271" t="s">
        <v>13</v>
      </c>
      <c r="J16" s="1256" t="s">
        <v>386</v>
      </c>
    </row>
    <row r="17" spans="1:10" ht="82.9" customHeight="1" x14ac:dyDescent="0.25">
      <c r="A17" s="1266"/>
      <c r="B17" s="1281" t="s">
        <v>1462</v>
      </c>
      <c r="C17" s="1280"/>
      <c r="D17" s="1246" t="s">
        <v>702</v>
      </c>
      <c r="E17" s="1280" t="s">
        <v>1463</v>
      </c>
      <c r="F17" s="1276" t="s">
        <v>1464</v>
      </c>
      <c r="G17" s="1277" t="s">
        <v>13</v>
      </c>
      <c r="H17" s="1270" t="s">
        <v>13</v>
      </c>
      <c r="I17" s="1271" t="s">
        <v>13</v>
      </c>
      <c r="J17" s="1256" t="s">
        <v>386</v>
      </c>
    </row>
    <row r="18" spans="1:10" ht="63.6" customHeight="1" x14ac:dyDescent="0.25">
      <c r="A18" s="1266"/>
      <c r="B18" s="1281" t="s">
        <v>1465</v>
      </c>
      <c r="C18" s="1280"/>
      <c r="D18" s="1259" t="s">
        <v>702</v>
      </c>
      <c r="E18" s="1280" t="s">
        <v>1466</v>
      </c>
      <c r="F18" s="1246" t="s">
        <v>1467</v>
      </c>
      <c r="G18" s="1277" t="s">
        <v>13</v>
      </c>
      <c r="H18" s="1277" t="s">
        <v>13</v>
      </c>
      <c r="I18" s="1277" t="s">
        <v>13</v>
      </c>
      <c r="J18" s="1256" t="s">
        <v>386</v>
      </c>
    </row>
    <row r="19" spans="1:10" s="1279" customFormat="1" ht="76.900000000000006" customHeight="1" x14ac:dyDescent="0.25">
      <c r="A19" s="1266"/>
      <c r="B19" s="1282" t="s">
        <v>1468</v>
      </c>
      <c r="C19" s="1275"/>
      <c r="D19" s="1260" t="s">
        <v>508</v>
      </c>
      <c r="E19" s="1275" t="s">
        <v>1469</v>
      </c>
      <c r="F19" s="1276" t="s">
        <v>1470</v>
      </c>
      <c r="G19" s="1283" t="s">
        <v>13</v>
      </c>
      <c r="H19" s="1270" t="s">
        <v>13</v>
      </c>
      <c r="I19" s="1271" t="s">
        <v>13</v>
      </c>
      <c r="J19" s="1278" t="s">
        <v>386</v>
      </c>
    </row>
    <row r="20" spans="1:10" ht="76.150000000000006" customHeight="1" x14ac:dyDescent="0.25">
      <c r="A20" s="1266"/>
      <c r="B20" s="1281" t="s">
        <v>1471</v>
      </c>
      <c r="C20" s="1280"/>
      <c r="D20" s="1259" t="s">
        <v>702</v>
      </c>
      <c r="E20" s="1280" t="s">
        <v>1472</v>
      </c>
      <c r="F20" s="1246" t="s">
        <v>1473</v>
      </c>
      <c r="G20" s="1277" t="s">
        <v>13</v>
      </c>
      <c r="H20" s="1270" t="s">
        <v>13</v>
      </c>
      <c r="I20" s="1271" t="s">
        <v>13</v>
      </c>
      <c r="J20" s="1256" t="s">
        <v>386</v>
      </c>
    </row>
    <row r="21" spans="1:10" s="1284" customFormat="1" ht="73.150000000000006" customHeight="1" x14ac:dyDescent="0.25">
      <c r="A21" s="1266"/>
      <c r="B21" s="1282" t="s">
        <v>1474</v>
      </c>
      <c r="C21" s="1275"/>
      <c r="D21" s="1259" t="s">
        <v>774</v>
      </c>
      <c r="E21" s="1275" t="s">
        <v>1475</v>
      </c>
      <c r="F21" s="1276" t="s">
        <v>1476</v>
      </c>
      <c r="G21" s="1283" t="s">
        <v>13</v>
      </c>
      <c r="H21" s="1270" t="s">
        <v>13</v>
      </c>
      <c r="I21" s="1271" t="s">
        <v>13</v>
      </c>
      <c r="J21" s="1278" t="s">
        <v>386</v>
      </c>
    </row>
    <row r="22" spans="1:10" ht="65.45" customHeight="1" x14ac:dyDescent="0.25">
      <c r="A22" s="1266"/>
      <c r="B22" s="1281" t="s">
        <v>1477</v>
      </c>
      <c r="C22" s="1280"/>
      <c r="D22" s="1259" t="s">
        <v>508</v>
      </c>
      <c r="E22" s="1280" t="s">
        <v>1478</v>
      </c>
      <c r="F22" s="1276" t="s">
        <v>1479</v>
      </c>
      <c r="G22" s="1277" t="s">
        <v>13</v>
      </c>
      <c r="H22" s="1270" t="s">
        <v>13</v>
      </c>
      <c r="I22" s="1271" t="s">
        <v>13</v>
      </c>
      <c r="J22" s="1256" t="s">
        <v>386</v>
      </c>
    </row>
    <row r="23" spans="1:10" ht="73.900000000000006" customHeight="1" x14ac:dyDescent="0.25">
      <c r="A23" s="1266"/>
      <c r="B23" s="1281" t="s">
        <v>1480</v>
      </c>
      <c r="C23" s="1280"/>
      <c r="D23" s="1259" t="s">
        <v>702</v>
      </c>
      <c r="E23" s="1280" t="s">
        <v>1481</v>
      </c>
      <c r="F23" s="1276" t="s">
        <v>1482</v>
      </c>
      <c r="G23" s="1277" t="s">
        <v>13</v>
      </c>
      <c r="H23" s="1270" t="s">
        <v>13</v>
      </c>
      <c r="I23" s="1271" t="s">
        <v>13</v>
      </c>
      <c r="J23" s="1256" t="s">
        <v>386</v>
      </c>
    </row>
    <row r="24" spans="1:10" s="1284" customFormat="1" ht="60" customHeight="1" x14ac:dyDescent="0.25">
      <c r="A24" s="1266"/>
      <c r="B24" s="1282" t="s">
        <v>1483</v>
      </c>
      <c r="C24" s="1285"/>
      <c r="D24" s="1259" t="s">
        <v>702</v>
      </c>
      <c r="E24" s="1275" t="s">
        <v>1484</v>
      </c>
      <c r="F24" s="1276" t="s">
        <v>1485</v>
      </c>
      <c r="G24" s="1283" t="s">
        <v>13</v>
      </c>
      <c r="H24" s="1270" t="s">
        <v>13</v>
      </c>
      <c r="I24" s="1271" t="s">
        <v>13</v>
      </c>
      <c r="J24" s="1278" t="s">
        <v>386</v>
      </c>
    </row>
    <row r="25" spans="1:10" s="1284" customFormat="1" ht="60" customHeight="1" x14ac:dyDescent="0.25">
      <c r="A25" s="1266"/>
      <c r="B25" s="1282" t="s">
        <v>1486</v>
      </c>
      <c r="C25" s="1285"/>
      <c r="D25" s="1259" t="s">
        <v>702</v>
      </c>
      <c r="E25" s="1275" t="s">
        <v>1487</v>
      </c>
      <c r="F25" s="1276" t="s">
        <v>1488</v>
      </c>
      <c r="G25" s="1283" t="s">
        <v>13</v>
      </c>
      <c r="H25" s="1283" t="s">
        <v>13</v>
      </c>
      <c r="I25" s="1283" t="s">
        <v>13</v>
      </c>
      <c r="J25" s="1278" t="s">
        <v>386</v>
      </c>
    </row>
    <row r="26" spans="1:10" s="1284" customFormat="1" ht="60" customHeight="1" x14ac:dyDescent="0.25">
      <c r="A26" s="1266"/>
      <c r="B26" s="1282" t="s">
        <v>1489</v>
      </c>
      <c r="C26" s="1285"/>
      <c r="D26" s="1259" t="s">
        <v>508</v>
      </c>
      <c r="E26" s="1275" t="s">
        <v>1490</v>
      </c>
      <c r="F26" s="1276" t="s">
        <v>1491</v>
      </c>
      <c r="G26" s="1283" t="s">
        <v>13</v>
      </c>
      <c r="H26" s="1283" t="s">
        <v>13</v>
      </c>
      <c r="I26" s="1283" t="s">
        <v>13</v>
      </c>
      <c r="J26" s="1278" t="s">
        <v>386</v>
      </c>
    </row>
    <row r="27" spans="1:10" ht="101.25" customHeight="1" x14ac:dyDescent="0.25">
      <c r="A27" s="1266"/>
      <c r="B27" s="1255" t="s">
        <v>1492</v>
      </c>
      <c r="C27" s="1280"/>
      <c r="D27" s="1259" t="s">
        <v>702</v>
      </c>
      <c r="E27" s="1280" t="s">
        <v>1493</v>
      </c>
      <c r="F27" s="1275" t="s">
        <v>1494</v>
      </c>
      <c r="G27" s="1277" t="s">
        <v>13</v>
      </c>
      <c r="H27" s="1270" t="s">
        <v>13</v>
      </c>
      <c r="I27" s="1271" t="s">
        <v>13</v>
      </c>
      <c r="J27" s="1256" t="s">
        <v>386</v>
      </c>
    </row>
    <row r="28" spans="1:10" ht="166.5" hidden="1" customHeight="1" x14ac:dyDescent="0.25">
      <c r="A28" s="1266"/>
      <c r="B28" s="1255" t="s">
        <v>1495</v>
      </c>
      <c r="C28" s="1280" t="s">
        <v>1496</v>
      </c>
      <c r="D28" s="1259" t="s">
        <v>508</v>
      </c>
      <c r="E28" s="1280" t="s">
        <v>1497</v>
      </c>
      <c r="F28" s="1280" t="s">
        <v>1498</v>
      </c>
      <c r="G28" s="1277" t="s">
        <v>13</v>
      </c>
      <c r="H28" s="1270" t="s">
        <v>13</v>
      </c>
      <c r="I28" s="1271" t="s">
        <v>13</v>
      </c>
      <c r="J28" s="1256" t="s">
        <v>386</v>
      </c>
    </row>
    <row r="29" spans="1:10" ht="86.25" hidden="1" customHeight="1" x14ac:dyDescent="0.25">
      <c r="A29" s="1266"/>
      <c r="B29" s="1255" t="s">
        <v>1499</v>
      </c>
      <c r="C29" s="1280" t="s">
        <v>1496</v>
      </c>
      <c r="D29" s="1276" t="s">
        <v>774</v>
      </c>
      <c r="E29" s="1280" t="s">
        <v>1500</v>
      </c>
      <c r="F29" s="1280" t="s">
        <v>1501</v>
      </c>
      <c r="G29" s="1277" t="s">
        <v>13</v>
      </c>
      <c r="H29" s="1270" t="s">
        <v>13</v>
      </c>
      <c r="I29" s="1271" t="s">
        <v>13</v>
      </c>
      <c r="J29" s="1256" t="s">
        <v>386</v>
      </c>
    </row>
    <row r="30" spans="1:10" ht="102" hidden="1" customHeight="1" x14ac:dyDescent="0.25">
      <c r="A30" s="1266"/>
      <c r="B30" s="1255" t="s">
        <v>1502</v>
      </c>
      <c r="C30" s="1280" t="s">
        <v>1496</v>
      </c>
      <c r="D30" s="1259" t="s">
        <v>508</v>
      </c>
      <c r="E30" s="1280" t="s">
        <v>1503</v>
      </c>
      <c r="F30" s="1280" t="s">
        <v>1504</v>
      </c>
      <c r="G30" s="1277" t="s">
        <v>13</v>
      </c>
      <c r="H30" s="1270" t="s">
        <v>13</v>
      </c>
      <c r="I30" s="1271" t="s">
        <v>13</v>
      </c>
      <c r="J30" s="1256" t="s">
        <v>386</v>
      </c>
    </row>
    <row r="31" spans="1:10" ht="8.25" hidden="1" customHeight="1" x14ac:dyDescent="0.25">
      <c r="A31" s="1266"/>
      <c r="B31" s="1255" t="s">
        <v>1499</v>
      </c>
      <c r="C31" s="1280" t="s">
        <v>1496</v>
      </c>
      <c r="D31" s="1259" t="s">
        <v>508</v>
      </c>
      <c r="E31" s="1280" t="s">
        <v>1505</v>
      </c>
      <c r="F31" s="1280" t="s">
        <v>1506</v>
      </c>
      <c r="G31" s="1277" t="s">
        <v>13</v>
      </c>
      <c r="H31" s="1270" t="s">
        <v>13</v>
      </c>
      <c r="I31" s="1271" t="s">
        <v>13</v>
      </c>
      <c r="J31" s="1256" t="s">
        <v>386</v>
      </c>
    </row>
    <row r="32" spans="1:10" ht="165.6" customHeight="1" x14ac:dyDescent="0.25">
      <c r="A32" s="1266"/>
      <c r="B32" s="1255" t="s">
        <v>1507</v>
      </c>
      <c r="C32" s="1280"/>
      <c r="D32" s="1276" t="s">
        <v>702</v>
      </c>
      <c r="E32" s="1276" t="s">
        <v>1508</v>
      </c>
      <c r="F32" s="1276" t="s">
        <v>1509</v>
      </c>
      <c r="G32" s="1277" t="s">
        <v>13</v>
      </c>
      <c r="H32" s="1270" t="s">
        <v>13</v>
      </c>
      <c r="I32" s="1271" t="s">
        <v>13</v>
      </c>
      <c r="J32" s="1256" t="s">
        <v>386</v>
      </c>
    </row>
    <row r="33" spans="1:10" ht="180" customHeight="1" x14ac:dyDescent="0.25">
      <c r="A33" s="1266"/>
      <c r="B33" s="1255" t="s">
        <v>1510</v>
      </c>
      <c r="C33" s="1280"/>
      <c r="D33" s="1276" t="s">
        <v>702</v>
      </c>
      <c r="E33" s="1246" t="s">
        <v>1511</v>
      </c>
      <c r="F33" s="1286" t="s">
        <v>1512</v>
      </c>
      <c r="G33" s="1277" t="s">
        <v>13</v>
      </c>
      <c r="H33" s="1270" t="s">
        <v>13</v>
      </c>
      <c r="I33" s="1271" t="s">
        <v>13</v>
      </c>
      <c r="J33" s="1256" t="s">
        <v>386</v>
      </c>
    </row>
    <row r="34" spans="1:10" ht="91.15" customHeight="1" x14ac:dyDescent="0.25">
      <c r="A34" s="1266"/>
      <c r="B34" s="1255" t="s">
        <v>1513</v>
      </c>
      <c r="C34" s="1280"/>
      <c r="D34" s="1276" t="s">
        <v>702</v>
      </c>
      <c r="E34" s="1246" t="s">
        <v>1514</v>
      </c>
      <c r="F34" s="1246" t="s">
        <v>1515</v>
      </c>
      <c r="G34" s="1277" t="s">
        <v>13</v>
      </c>
      <c r="H34" s="1270" t="s">
        <v>13</v>
      </c>
      <c r="I34" s="1271" t="s">
        <v>13</v>
      </c>
      <c r="J34" s="1256" t="s">
        <v>386</v>
      </c>
    </row>
    <row r="35" spans="1:10" ht="71.45" customHeight="1" x14ac:dyDescent="0.25">
      <c r="A35" s="1266"/>
      <c r="B35" s="1287" t="s">
        <v>1516</v>
      </c>
      <c r="C35" s="1246"/>
      <c r="D35" s="1276" t="s">
        <v>702</v>
      </c>
      <c r="E35" s="1288" t="s">
        <v>1517</v>
      </c>
      <c r="F35" s="1246" t="s">
        <v>1518</v>
      </c>
      <c r="G35" s="1277" t="s">
        <v>13</v>
      </c>
      <c r="H35" s="1270" t="s">
        <v>13</v>
      </c>
      <c r="I35" s="1271" t="s">
        <v>13</v>
      </c>
      <c r="J35" s="1256" t="s">
        <v>386</v>
      </c>
    </row>
    <row r="36" spans="1:10" ht="98.45" customHeight="1" x14ac:dyDescent="0.25">
      <c r="A36" s="1266"/>
      <c r="B36" s="1287" t="s">
        <v>1519</v>
      </c>
      <c r="C36" s="1246"/>
      <c r="D36" s="1259" t="s">
        <v>508</v>
      </c>
      <c r="E36" s="1246" t="s">
        <v>1520</v>
      </c>
      <c r="F36" s="1276" t="s">
        <v>1521</v>
      </c>
      <c r="G36" s="1277" t="s">
        <v>13</v>
      </c>
      <c r="H36" s="1270" t="s">
        <v>13</v>
      </c>
      <c r="I36" s="1271" t="s">
        <v>13</v>
      </c>
      <c r="J36" s="1256" t="s">
        <v>386</v>
      </c>
    </row>
    <row r="37" spans="1:10" ht="98.45" customHeight="1" x14ac:dyDescent="0.25">
      <c r="A37" s="1266"/>
      <c r="B37" s="1287" t="s">
        <v>1522</v>
      </c>
      <c r="C37" s="1246"/>
      <c r="D37" s="1259" t="s">
        <v>774</v>
      </c>
      <c r="E37" s="1246" t="s">
        <v>1523</v>
      </c>
      <c r="F37" s="1276" t="s">
        <v>1524</v>
      </c>
      <c r="G37" s="1277" t="s">
        <v>13</v>
      </c>
      <c r="H37" s="1277" t="s">
        <v>13</v>
      </c>
      <c r="I37" s="1277" t="s">
        <v>13</v>
      </c>
      <c r="J37" s="1256" t="s">
        <v>386</v>
      </c>
    </row>
    <row r="38" spans="1:10" ht="71.45" customHeight="1" x14ac:dyDescent="0.25">
      <c r="A38" s="1266"/>
      <c r="B38" s="1255" t="s">
        <v>1525</v>
      </c>
      <c r="C38" s="1246"/>
      <c r="D38" s="1259" t="s">
        <v>508</v>
      </c>
      <c r="E38" s="1246" t="s">
        <v>1526</v>
      </c>
      <c r="F38" s="1276" t="s">
        <v>1527</v>
      </c>
      <c r="G38" s="1277" t="s">
        <v>13</v>
      </c>
      <c r="H38" s="1270" t="s">
        <v>13</v>
      </c>
      <c r="I38" s="1271" t="s">
        <v>13</v>
      </c>
      <c r="J38" s="1288" t="s">
        <v>386</v>
      </c>
    </row>
    <row r="39" spans="1:10" ht="72.599999999999994" customHeight="1" x14ac:dyDescent="0.25">
      <c r="A39" s="1266"/>
      <c r="B39" s="1255" t="s">
        <v>1528</v>
      </c>
      <c r="C39" s="1246"/>
      <c r="D39" s="1276" t="s">
        <v>774</v>
      </c>
      <c r="E39" s="1246" t="s">
        <v>1529</v>
      </c>
      <c r="F39" s="1246" t="s">
        <v>1530</v>
      </c>
      <c r="G39" s="1277" t="s">
        <v>13</v>
      </c>
      <c r="H39" s="1270" t="s">
        <v>13</v>
      </c>
      <c r="I39" s="1271" t="s">
        <v>13</v>
      </c>
      <c r="J39" s="1256" t="s">
        <v>386</v>
      </c>
    </row>
    <row r="40" spans="1:10" ht="117" customHeight="1" x14ac:dyDescent="0.25">
      <c r="A40" s="1266"/>
      <c r="B40" s="1255" t="s">
        <v>1531</v>
      </c>
      <c r="C40" s="1246"/>
      <c r="D40" s="1276" t="s">
        <v>508</v>
      </c>
      <c r="E40" s="1246" t="s">
        <v>1532</v>
      </c>
      <c r="F40" s="1276" t="s">
        <v>1533</v>
      </c>
      <c r="G40" s="1277" t="s">
        <v>13</v>
      </c>
      <c r="H40" s="1270" t="s">
        <v>13</v>
      </c>
      <c r="I40" s="1271" t="s">
        <v>13</v>
      </c>
      <c r="J40" s="1256" t="s">
        <v>386</v>
      </c>
    </row>
    <row r="41" spans="1:10" ht="117" customHeight="1" x14ac:dyDescent="0.25">
      <c r="A41" s="1266"/>
      <c r="B41" s="1255" t="s">
        <v>1534</v>
      </c>
      <c r="C41" s="1246"/>
      <c r="D41" s="1276" t="s">
        <v>774</v>
      </c>
      <c r="E41" s="1246" t="s">
        <v>1535</v>
      </c>
      <c r="F41" s="1276" t="s">
        <v>1536</v>
      </c>
      <c r="G41" s="1277" t="s">
        <v>13</v>
      </c>
      <c r="H41" s="1277" t="s">
        <v>13</v>
      </c>
      <c r="I41" s="1277" t="s">
        <v>13</v>
      </c>
      <c r="J41" s="1256" t="s">
        <v>386</v>
      </c>
    </row>
    <row r="42" spans="1:10" ht="96.6" customHeight="1" x14ac:dyDescent="0.25">
      <c r="A42" s="1266"/>
      <c r="B42" s="1289" t="s">
        <v>1537</v>
      </c>
      <c r="C42" s="1280"/>
      <c r="D42" s="1259" t="s">
        <v>508</v>
      </c>
      <c r="E42" s="1246" t="s">
        <v>1538</v>
      </c>
      <c r="F42" s="1246" t="s">
        <v>1539</v>
      </c>
      <c r="G42" s="1277" t="s">
        <v>13</v>
      </c>
      <c r="H42" s="1270" t="s">
        <v>13</v>
      </c>
      <c r="I42" s="1271" t="s">
        <v>13</v>
      </c>
      <c r="J42" s="1256" t="s">
        <v>386</v>
      </c>
    </row>
    <row r="43" spans="1:10" ht="96.6" customHeight="1" x14ac:dyDescent="0.25">
      <c r="A43" s="1266"/>
      <c r="B43" s="1289" t="s">
        <v>1540</v>
      </c>
      <c r="C43" s="1280"/>
      <c r="D43" s="1259" t="s">
        <v>774</v>
      </c>
      <c r="E43" s="1288" t="s">
        <v>1541</v>
      </c>
      <c r="F43" s="1246" t="s">
        <v>1542</v>
      </c>
      <c r="G43" s="1277" t="s">
        <v>13</v>
      </c>
      <c r="H43" s="1277" t="s">
        <v>13</v>
      </c>
      <c r="I43" s="1277" t="s">
        <v>13</v>
      </c>
      <c r="J43" s="1256" t="s">
        <v>386</v>
      </c>
    </row>
    <row r="44" spans="1:10" ht="96.6" customHeight="1" x14ac:dyDescent="0.25">
      <c r="A44" s="1266"/>
      <c r="B44" s="1289" t="s">
        <v>1543</v>
      </c>
      <c r="C44" s="1280"/>
      <c r="D44" s="1259" t="s">
        <v>508</v>
      </c>
      <c r="E44" s="1288" t="s">
        <v>1544</v>
      </c>
      <c r="F44" s="1276" t="s">
        <v>1545</v>
      </c>
      <c r="G44" s="1277" t="s">
        <v>13</v>
      </c>
      <c r="H44" s="1277" t="s">
        <v>13</v>
      </c>
      <c r="I44" s="1277" t="s">
        <v>13</v>
      </c>
      <c r="J44" s="1256" t="s">
        <v>386</v>
      </c>
    </row>
    <row r="45" spans="1:10" s="1279" customFormat="1" ht="96.6" customHeight="1" x14ac:dyDescent="0.25">
      <c r="A45" s="1266"/>
      <c r="B45" s="1290" t="s">
        <v>1546</v>
      </c>
      <c r="C45" s="1275"/>
      <c r="D45" s="1260" t="s">
        <v>702</v>
      </c>
      <c r="E45" s="1291" t="s">
        <v>1547</v>
      </c>
      <c r="F45" s="1276" t="s">
        <v>1548</v>
      </c>
      <c r="G45" s="1283" t="s">
        <v>13</v>
      </c>
      <c r="H45" s="1283" t="s">
        <v>13</v>
      </c>
      <c r="I45" s="1283" t="s">
        <v>13</v>
      </c>
      <c r="J45" s="1278" t="s">
        <v>386</v>
      </c>
    </row>
    <row r="46" spans="1:10" ht="100.15" customHeight="1" x14ac:dyDescent="0.25">
      <c r="A46" s="1266"/>
      <c r="B46" s="1289" t="s">
        <v>1549</v>
      </c>
      <c r="C46" s="1280"/>
      <c r="D46" s="1260" t="s">
        <v>508</v>
      </c>
      <c r="E46" s="1288" t="s">
        <v>1550</v>
      </c>
      <c r="F46" s="1256" t="s">
        <v>1551</v>
      </c>
      <c r="G46" s="1277" t="s">
        <v>13</v>
      </c>
      <c r="H46" s="1277" t="s">
        <v>13</v>
      </c>
      <c r="I46" s="1277" t="s">
        <v>13</v>
      </c>
      <c r="J46" s="1256" t="s">
        <v>386</v>
      </c>
    </row>
    <row r="47" spans="1:10" ht="82.9" customHeight="1" x14ac:dyDescent="0.25">
      <c r="A47" s="1266"/>
      <c r="B47" s="1289" t="s">
        <v>1552</v>
      </c>
      <c r="C47" s="1280"/>
      <c r="D47" s="1259" t="s">
        <v>508</v>
      </c>
      <c r="E47" s="1246" t="s">
        <v>1553</v>
      </c>
      <c r="F47" s="1276" t="s">
        <v>1554</v>
      </c>
      <c r="G47" s="1277" t="s">
        <v>13</v>
      </c>
      <c r="H47" s="1270" t="s">
        <v>13</v>
      </c>
      <c r="I47" s="1271" t="s">
        <v>13</v>
      </c>
      <c r="J47" s="1256" t="s">
        <v>386</v>
      </c>
    </row>
    <row r="48" spans="1:10" ht="63" customHeight="1" x14ac:dyDescent="0.25">
      <c r="A48" s="1266"/>
      <c r="B48" s="1287" t="s">
        <v>1555</v>
      </c>
      <c r="C48" s="1280"/>
      <c r="D48" s="1276" t="s">
        <v>702</v>
      </c>
      <c r="E48" s="1246" t="s">
        <v>1556</v>
      </c>
      <c r="F48" s="1246" t="s">
        <v>1557</v>
      </c>
      <c r="G48" s="1277" t="s">
        <v>13</v>
      </c>
      <c r="H48" s="1270" t="s">
        <v>13</v>
      </c>
      <c r="I48" s="1271" t="s">
        <v>13</v>
      </c>
      <c r="J48" s="1256" t="s">
        <v>386</v>
      </c>
    </row>
    <row r="49" spans="1:10" ht="63" customHeight="1" x14ac:dyDescent="0.25">
      <c r="A49" s="1266"/>
      <c r="B49" s="1287" t="s">
        <v>1558</v>
      </c>
      <c r="C49" s="1280"/>
      <c r="D49" s="1260" t="s">
        <v>774</v>
      </c>
      <c r="E49" s="1246" t="s">
        <v>1559</v>
      </c>
      <c r="F49" s="1246" t="s">
        <v>1560</v>
      </c>
      <c r="G49" s="1277" t="s">
        <v>13</v>
      </c>
      <c r="H49" s="1277" t="s">
        <v>13</v>
      </c>
      <c r="I49" s="1277" t="s">
        <v>13</v>
      </c>
      <c r="J49" s="1256" t="s">
        <v>386</v>
      </c>
    </row>
    <row r="50" spans="1:10" ht="69.599999999999994" customHeight="1" x14ac:dyDescent="0.25">
      <c r="A50" s="1266"/>
      <c r="B50" s="1287" t="s">
        <v>1561</v>
      </c>
      <c r="C50" s="1280"/>
      <c r="D50" s="1260" t="s">
        <v>702</v>
      </c>
      <c r="E50" s="1246" t="s">
        <v>1562</v>
      </c>
      <c r="F50" s="1246" t="s">
        <v>1563</v>
      </c>
      <c r="G50" s="1277" t="s">
        <v>13</v>
      </c>
      <c r="H50" s="1277" t="s">
        <v>13</v>
      </c>
      <c r="I50" s="1277" t="s">
        <v>13</v>
      </c>
      <c r="J50" s="1256" t="s">
        <v>386</v>
      </c>
    </row>
    <row r="51" spans="1:10" s="1293" customFormat="1" ht="99.6" customHeight="1" x14ac:dyDescent="0.2">
      <c r="A51" s="1266"/>
      <c r="B51" s="1292" t="s">
        <v>1564</v>
      </c>
      <c r="C51" s="1280"/>
      <c r="D51" s="1276" t="s">
        <v>508</v>
      </c>
      <c r="E51" s="1278" t="s">
        <v>1565</v>
      </c>
      <c r="F51" s="1256" t="s">
        <v>1566</v>
      </c>
      <c r="G51" s="1277" t="s">
        <v>13</v>
      </c>
      <c r="H51" s="1270" t="s">
        <v>13</v>
      </c>
      <c r="I51" s="1271" t="s">
        <v>13</v>
      </c>
      <c r="J51" s="1256" t="s">
        <v>386</v>
      </c>
    </row>
    <row r="52" spans="1:10" ht="98.25" customHeight="1" x14ac:dyDescent="0.25">
      <c r="A52" s="1266"/>
      <c r="B52" s="1289" t="s">
        <v>1567</v>
      </c>
      <c r="C52" s="1280"/>
      <c r="D52" s="1259" t="s">
        <v>508</v>
      </c>
      <c r="E52" s="1246" t="s">
        <v>1568</v>
      </c>
      <c r="F52" s="1276" t="s">
        <v>1569</v>
      </c>
      <c r="G52" s="1277" t="s">
        <v>13</v>
      </c>
      <c r="H52" s="1270" t="s">
        <v>13</v>
      </c>
      <c r="I52" s="1271" t="s">
        <v>13</v>
      </c>
      <c r="J52" s="1256" t="s">
        <v>386</v>
      </c>
    </row>
    <row r="53" spans="1:10" s="1295" customFormat="1" ht="58.9" customHeight="1" x14ac:dyDescent="0.2">
      <c r="A53" s="1266"/>
      <c r="B53" s="1294" t="s">
        <v>1570</v>
      </c>
      <c r="C53" s="1285"/>
      <c r="D53" s="1260" t="s">
        <v>508</v>
      </c>
      <c r="E53" s="1276" t="s">
        <v>1571</v>
      </c>
      <c r="F53" s="1276" t="s">
        <v>1572</v>
      </c>
      <c r="G53" s="1283" t="s">
        <v>13</v>
      </c>
      <c r="H53" s="1270" t="s">
        <v>13</v>
      </c>
      <c r="I53" s="1271" t="s">
        <v>13</v>
      </c>
      <c r="J53" s="1278" t="s">
        <v>386</v>
      </c>
    </row>
    <row r="54" spans="1:10" s="1295" customFormat="1" ht="58.9" customHeight="1" x14ac:dyDescent="0.2">
      <c r="A54" s="1266"/>
      <c r="B54" s="1294" t="s">
        <v>1573</v>
      </c>
      <c r="C54" s="1285"/>
      <c r="D54" s="1260" t="s">
        <v>702</v>
      </c>
      <c r="E54" s="1288" t="s">
        <v>1574</v>
      </c>
      <c r="F54" s="1246" t="s">
        <v>1575</v>
      </c>
      <c r="G54" s="1283" t="s">
        <v>13</v>
      </c>
      <c r="H54" s="1283" t="s">
        <v>13</v>
      </c>
      <c r="I54" s="1283" t="s">
        <v>13</v>
      </c>
      <c r="J54" s="1278" t="s">
        <v>386</v>
      </c>
    </row>
    <row r="55" spans="1:10" ht="105" customHeight="1" x14ac:dyDescent="0.25">
      <c r="A55" s="1266"/>
      <c r="B55" s="1289" t="s">
        <v>1576</v>
      </c>
      <c r="C55" s="1280"/>
      <c r="D55" s="1259" t="s">
        <v>508</v>
      </c>
      <c r="E55" s="1246" t="s">
        <v>1577</v>
      </c>
      <c r="F55" s="1276" t="s">
        <v>1578</v>
      </c>
      <c r="G55" s="1277" t="s">
        <v>13</v>
      </c>
      <c r="H55" s="1270" t="s">
        <v>13</v>
      </c>
      <c r="I55" s="1271" t="s">
        <v>13</v>
      </c>
      <c r="J55" s="1256" t="s">
        <v>386</v>
      </c>
    </row>
    <row r="56" spans="1:10" s="1293" customFormat="1" ht="74.45" customHeight="1" x14ac:dyDescent="0.2">
      <c r="A56" s="1266"/>
      <c r="B56" s="1292" t="s">
        <v>1579</v>
      </c>
      <c r="C56" s="1280"/>
      <c r="D56" s="1259" t="s">
        <v>508</v>
      </c>
      <c r="E56" s="1278" t="s">
        <v>1580</v>
      </c>
      <c r="F56" s="1256" t="s">
        <v>1581</v>
      </c>
      <c r="G56" s="1277" t="s">
        <v>13</v>
      </c>
      <c r="H56" s="1270" t="s">
        <v>13</v>
      </c>
      <c r="I56" s="1271" t="s">
        <v>13</v>
      </c>
      <c r="J56" s="1256" t="s">
        <v>386</v>
      </c>
    </row>
    <row r="57" spans="1:10" s="1293" customFormat="1" ht="74.45" customHeight="1" x14ac:dyDescent="0.2">
      <c r="A57" s="1266"/>
      <c r="B57" s="1292" t="s">
        <v>1582</v>
      </c>
      <c r="C57" s="1280"/>
      <c r="D57" s="1259" t="s">
        <v>508</v>
      </c>
      <c r="E57" s="1256" t="s">
        <v>1583</v>
      </c>
      <c r="F57" s="1256" t="s">
        <v>1584</v>
      </c>
      <c r="G57" s="1277" t="s">
        <v>13</v>
      </c>
      <c r="H57" s="1270" t="s">
        <v>13</v>
      </c>
      <c r="I57" s="1271" t="s">
        <v>13</v>
      </c>
      <c r="J57" s="1256" t="s">
        <v>386</v>
      </c>
    </row>
    <row r="58" spans="1:10" ht="63" customHeight="1" x14ac:dyDescent="0.25">
      <c r="A58" s="1266"/>
      <c r="B58" s="1287" t="s">
        <v>1585</v>
      </c>
      <c r="C58" s="1280"/>
      <c r="D58" s="1260" t="s">
        <v>774</v>
      </c>
      <c r="E58" s="1246" t="s">
        <v>1586</v>
      </c>
      <c r="F58" s="1246" t="s">
        <v>1587</v>
      </c>
      <c r="G58" s="1277" t="s">
        <v>13</v>
      </c>
      <c r="H58" s="1277" t="s">
        <v>13</v>
      </c>
      <c r="I58" s="1277" t="s">
        <v>13</v>
      </c>
      <c r="J58" s="1256" t="s">
        <v>386</v>
      </c>
    </row>
    <row r="59" spans="1:10" ht="82.15" customHeight="1" x14ac:dyDescent="0.25">
      <c r="A59" s="1266"/>
      <c r="B59" s="1289" t="s">
        <v>1588</v>
      </c>
      <c r="C59" s="1280"/>
      <c r="D59" s="1259" t="s">
        <v>508</v>
      </c>
      <c r="E59" s="1246" t="s">
        <v>1589</v>
      </c>
      <c r="F59" s="1276" t="s">
        <v>1590</v>
      </c>
      <c r="G59" s="1277" t="s">
        <v>13</v>
      </c>
      <c r="H59" s="1270" t="s">
        <v>13</v>
      </c>
      <c r="I59" s="1271" t="s">
        <v>13</v>
      </c>
      <c r="J59" s="1256" t="s">
        <v>386</v>
      </c>
    </row>
    <row r="60" spans="1:10" ht="69.75" hidden="1" customHeight="1" x14ac:dyDescent="0.25">
      <c r="A60" s="1266"/>
      <c r="B60" s="1296" t="s">
        <v>1591</v>
      </c>
      <c r="C60" s="1280" t="s">
        <v>1592</v>
      </c>
      <c r="D60" s="1276" t="s">
        <v>514</v>
      </c>
      <c r="E60" s="1246" t="s">
        <v>1593</v>
      </c>
      <c r="F60" s="1246" t="s">
        <v>1594</v>
      </c>
      <c r="G60" s="1277" t="s">
        <v>13</v>
      </c>
      <c r="H60" s="1270" t="s">
        <v>13</v>
      </c>
      <c r="I60" s="1271" t="s">
        <v>13</v>
      </c>
      <c r="J60" s="1256" t="s">
        <v>386</v>
      </c>
    </row>
    <row r="61" spans="1:10" ht="72.75" hidden="1" customHeight="1" x14ac:dyDescent="0.25">
      <c r="A61" s="1266"/>
      <c r="B61" s="1297"/>
      <c r="C61" s="1280" t="s">
        <v>1595</v>
      </c>
      <c r="D61" s="1276" t="s">
        <v>514</v>
      </c>
      <c r="E61" s="1246" t="s">
        <v>1596</v>
      </c>
      <c r="F61" s="1246" t="s">
        <v>1597</v>
      </c>
      <c r="G61" s="1277" t="s">
        <v>13</v>
      </c>
      <c r="H61" s="1270" t="s">
        <v>13</v>
      </c>
      <c r="I61" s="1271" t="s">
        <v>13</v>
      </c>
      <c r="J61" s="1256" t="s">
        <v>386</v>
      </c>
    </row>
    <row r="62" spans="1:10" ht="129.75" hidden="1" customHeight="1" x14ac:dyDescent="0.25">
      <c r="A62" s="1266"/>
      <c r="B62" s="1298"/>
      <c r="C62" s="1246" t="s">
        <v>1598</v>
      </c>
      <c r="D62" s="1276" t="s">
        <v>702</v>
      </c>
      <c r="E62" s="1246" t="s">
        <v>1599</v>
      </c>
      <c r="F62" s="1246" t="s">
        <v>1600</v>
      </c>
      <c r="G62" s="1277" t="s">
        <v>13</v>
      </c>
      <c r="H62" s="1270" t="s">
        <v>13</v>
      </c>
      <c r="I62" s="1271" t="s">
        <v>13</v>
      </c>
      <c r="J62" s="1256" t="s">
        <v>386</v>
      </c>
    </row>
    <row r="63" spans="1:10" ht="0.75" hidden="1" customHeight="1" x14ac:dyDescent="0.25">
      <c r="A63" s="1266"/>
      <c r="B63" s="1296" t="s">
        <v>1601</v>
      </c>
      <c r="C63" s="1276"/>
      <c r="D63" s="1276" t="s">
        <v>508</v>
      </c>
      <c r="E63" s="1246" t="s">
        <v>1602</v>
      </c>
      <c r="F63" s="1246" t="s">
        <v>1603</v>
      </c>
      <c r="G63" s="1277" t="s">
        <v>13</v>
      </c>
      <c r="H63" s="1270" t="s">
        <v>13</v>
      </c>
      <c r="I63" s="1271" t="s">
        <v>13</v>
      </c>
      <c r="J63" s="1256" t="s">
        <v>386</v>
      </c>
    </row>
    <row r="64" spans="1:10" ht="108.75" hidden="1" customHeight="1" x14ac:dyDescent="0.25">
      <c r="A64" s="1266"/>
      <c r="B64" s="1298"/>
      <c r="C64" s="1280" t="s">
        <v>1592</v>
      </c>
      <c r="D64" s="1276" t="s">
        <v>508</v>
      </c>
      <c r="E64" s="1246" t="s">
        <v>1604</v>
      </c>
      <c r="F64" s="1246" t="s">
        <v>1605</v>
      </c>
      <c r="G64" s="1277" t="s">
        <v>13</v>
      </c>
      <c r="H64" s="1270" t="s">
        <v>13</v>
      </c>
      <c r="I64" s="1271" t="s">
        <v>13</v>
      </c>
      <c r="J64" s="1256" t="s">
        <v>386</v>
      </c>
    </row>
    <row r="65" spans="1:10" s="1293" customFormat="1" ht="72.599999999999994" hidden="1" customHeight="1" x14ac:dyDescent="0.2">
      <c r="A65" s="1266"/>
      <c r="B65" s="1292" t="s">
        <v>1606</v>
      </c>
      <c r="C65" s="1280"/>
      <c r="D65" s="1276" t="s">
        <v>774</v>
      </c>
      <c r="E65" s="1246" t="s">
        <v>1607</v>
      </c>
      <c r="F65" s="1246" t="s">
        <v>1608</v>
      </c>
      <c r="G65" s="1277" t="s">
        <v>13</v>
      </c>
      <c r="H65" s="1270" t="s">
        <v>13</v>
      </c>
      <c r="I65" s="1271" t="s">
        <v>13</v>
      </c>
      <c r="J65" s="1256" t="s">
        <v>386</v>
      </c>
    </row>
    <row r="66" spans="1:10" s="1299" customFormat="1" ht="73.5" customHeight="1" x14ac:dyDescent="0.2">
      <c r="A66" s="1266"/>
      <c r="B66" s="1294" t="s">
        <v>1609</v>
      </c>
      <c r="C66" s="1275"/>
      <c r="D66" s="1276" t="s">
        <v>702</v>
      </c>
      <c r="E66" s="1276" t="s">
        <v>1610</v>
      </c>
      <c r="F66" s="1276" t="s">
        <v>1611</v>
      </c>
      <c r="G66" s="1283" t="s">
        <v>13</v>
      </c>
      <c r="H66" s="1270" t="s">
        <v>13</v>
      </c>
      <c r="I66" s="1271" t="s">
        <v>13</v>
      </c>
      <c r="J66" s="1278" t="s">
        <v>386</v>
      </c>
    </row>
    <row r="67" spans="1:10" s="1293" customFormat="1" ht="133.9" customHeight="1" x14ac:dyDescent="0.2">
      <c r="A67" s="1266"/>
      <c r="B67" s="1292" t="s">
        <v>1612</v>
      </c>
      <c r="C67" s="1280"/>
      <c r="D67" s="1276" t="s">
        <v>702</v>
      </c>
      <c r="E67" s="1256" t="s">
        <v>1613</v>
      </c>
      <c r="F67" s="1278" t="s">
        <v>1614</v>
      </c>
      <c r="G67" s="1277" t="s">
        <v>13</v>
      </c>
      <c r="H67" s="1270" t="s">
        <v>13</v>
      </c>
      <c r="I67" s="1271" t="s">
        <v>13</v>
      </c>
      <c r="J67" s="1256" t="s">
        <v>386</v>
      </c>
    </row>
    <row r="68" spans="1:10" s="1293" customFormat="1" ht="66" customHeight="1" x14ac:dyDescent="0.2">
      <c r="A68" s="1266"/>
      <c r="B68" s="1292" t="s">
        <v>1615</v>
      </c>
      <c r="C68" s="1280"/>
      <c r="D68" s="1276" t="s">
        <v>702</v>
      </c>
      <c r="E68" s="1246" t="s">
        <v>1616</v>
      </c>
      <c r="F68" s="1276" t="s">
        <v>1617</v>
      </c>
      <c r="G68" s="1277" t="s">
        <v>13</v>
      </c>
      <c r="H68" s="1270" t="s">
        <v>13</v>
      </c>
      <c r="I68" s="1271" t="s">
        <v>13</v>
      </c>
      <c r="J68" s="1256" t="s">
        <v>386</v>
      </c>
    </row>
    <row r="69" spans="1:10" s="1293" customFormat="1" ht="64.150000000000006" customHeight="1" x14ac:dyDescent="0.2">
      <c r="A69" s="1266"/>
      <c r="B69" s="1292" t="s">
        <v>1618</v>
      </c>
      <c r="C69" s="1280"/>
      <c r="D69" s="1276" t="s">
        <v>508</v>
      </c>
      <c r="E69" s="1288" t="s">
        <v>1619</v>
      </c>
      <c r="F69" s="1246" t="s">
        <v>1620</v>
      </c>
      <c r="G69" s="1277" t="s">
        <v>13</v>
      </c>
      <c r="H69" s="1270" t="s">
        <v>13</v>
      </c>
      <c r="I69" s="1271" t="s">
        <v>13</v>
      </c>
      <c r="J69" s="1256" t="s">
        <v>386</v>
      </c>
    </row>
    <row r="70" spans="1:10" ht="83.45" customHeight="1" x14ac:dyDescent="0.25">
      <c r="A70" s="1266"/>
      <c r="B70" s="1289" t="s">
        <v>1621</v>
      </c>
      <c r="C70" s="1280"/>
      <c r="D70" s="1259" t="s">
        <v>508</v>
      </c>
      <c r="E70" s="1288" t="s">
        <v>1622</v>
      </c>
      <c r="F70" s="1246" t="s">
        <v>1623</v>
      </c>
      <c r="G70" s="1277" t="s">
        <v>13</v>
      </c>
      <c r="H70" s="1277" t="s">
        <v>13</v>
      </c>
      <c r="I70" s="1277" t="s">
        <v>13</v>
      </c>
      <c r="J70" s="1256" t="s">
        <v>386</v>
      </c>
    </row>
    <row r="71" spans="1:10" s="1293" customFormat="1" ht="69.599999999999994" customHeight="1" x14ac:dyDescent="0.2">
      <c r="A71" s="1266"/>
      <c r="B71" s="1300" t="s">
        <v>1624</v>
      </c>
      <c r="C71" s="1280"/>
      <c r="D71" s="1276" t="s">
        <v>702</v>
      </c>
      <c r="E71" s="1246" t="s">
        <v>1625</v>
      </c>
      <c r="F71" s="1246" t="s">
        <v>1626</v>
      </c>
      <c r="G71" s="1277" t="s">
        <v>13</v>
      </c>
      <c r="H71" s="1270" t="s">
        <v>13</v>
      </c>
      <c r="I71" s="1271" t="s">
        <v>13</v>
      </c>
      <c r="J71" s="1256" t="s">
        <v>386</v>
      </c>
    </row>
    <row r="72" spans="1:10" s="1293" customFormat="1" ht="88.15" hidden="1" customHeight="1" x14ac:dyDescent="0.2">
      <c r="A72" s="1266"/>
      <c r="B72" s="1292" t="s">
        <v>1627</v>
      </c>
      <c r="C72" s="1275"/>
      <c r="D72" s="1276" t="s">
        <v>508</v>
      </c>
      <c r="E72" s="1246" t="s">
        <v>1628</v>
      </c>
      <c r="F72" s="1276" t="s">
        <v>1629</v>
      </c>
      <c r="G72" s="1277" t="s">
        <v>13</v>
      </c>
      <c r="H72" s="1270" t="s">
        <v>13</v>
      </c>
      <c r="I72" s="1271" t="s">
        <v>13</v>
      </c>
      <c r="J72" s="1256" t="s">
        <v>386</v>
      </c>
    </row>
    <row r="73" spans="1:10" s="1293" customFormat="1" ht="92.45" hidden="1" customHeight="1" x14ac:dyDescent="0.2">
      <c r="A73" s="1266"/>
      <c r="B73" s="1292" t="s">
        <v>1630</v>
      </c>
      <c r="C73" s="1280"/>
      <c r="D73" s="1276" t="s">
        <v>508</v>
      </c>
      <c r="E73" s="1246" t="s">
        <v>1631</v>
      </c>
      <c r="F73" s="1246" t="s">
        <v>1632</v>
      </c>
      <c r="G73" s="1277" t="s">
        <v>13</v>
      </c>
      <c r="H73" s="1270" t="s">
        <v>13</v>
      </c>
      <c r="I73" s="1271" t="s">
        <v>13</v>
      </c>
      <c r="J73" s="1256" t="s">
        <v>386</v>
      </c>
    </row>
    <row r="74" spans="1:10" s="1293" customFormat="1" ht="66" hidden="1" customHeight="1" x14ac:dyDescent="0.2">
      <c r="A74" s="1266"/>
      <c r="B74" s="1292" t="s">
        <v>1633</v>
      </c>
      <c r="C74" s="1280"/>
      <c r="D74" s="1276" t="s">
        <v>774</v>
      </c>
      <c r="E74" s="1246" t="s">
        <v>1634</v>
      </c>
      <c r="F74" s="1246" t="s">
        <v>1635</v>
      </c>
      <c r="G74" s="1277" t="s">
        <v>13</v>
      </c>
      <c r="H74" s="1270" t="s">
        <v>13</v>
      </c>
      <c r="I74" s="1271" t="s">
        <v>13</v>
      </c>
      <c r="J74" s="1256" t="s">
        <v>386</v>
      </c>
    </row>
    <row r="75" spans="1:10" s="1293" customFormat="1" ht="118.9" hidden="1" customHeight="1" x14ac:dyDescent="0.2">
      <c r="A75" s="1266"/>
      <c r="B75" s="1292" t="s">
        <v>1636</v>
      </c>
      <c r="C75" s="1280"/>
      <c r="D75" s="1276" t="s">
        <v>508</v>
      </c>
      <c r="E75" s="1246" t="s">
        <v>1637</v>
      </c>
      <c r="F75" s="1246" t="s">
        <v>1638</v>
      </c>
      <c r="G75" s="1277" t="s">
        <v>13</v>
      </c>
      <c r="H75" s="1270" t="s">
        <v>13</v>
      </c>
      <c r="I75" s="1271" t="s">
        <v>13</v>
      </c>
      <c r="J75" s="1256" t="s">
        <v>386</v>
      </c>
    </row>
    <row r="76" spans="1:10" s="1293" customFormat="1" ht="70.5" customHeight="1" x14ac:dyDescent="0.2">
      <c r="A76" s="1266"/>
      <c r="B76" s="1300" t="s">
        <v>1639</v>
      </c>
      <c r="C76" s="1280"/>
      <c r="D76" s="1276" t="s">
        <v>702</v>
      </c>
      <c r="E76" s="1246" t="s">
        <v>1640</v>
      </c>
      <c r="F76" s="1246" t="s">
        <v>1641</v>
      </c>
      <c r="G76" s="1277" t="s">
        <v>13</v>
      </c>
      <c r="H76" s="1277" t="s">
        <v>13</v>
      </c>
      <c r="I76" s="1277" t="s">
        <v>13</v>
      </c>
      <c r="J76" s="1256" t="s">
        <v>386</v>
      </c>
    </row>
    <row r="77" spans="1:10" s="1293" customFormat="1" ht="70.5" customHeight="1" x14ac:dyDescent="0.2">
      <c r="A77" s="1266"/>
      <c r="B77" s="1300" t="s">
        <v>1642</v>
      </c>
      <c r="C77" s="1280"/>
      <c r="D77" s="1276" t="s">
        <v>702</v>
      </c>
      <c r="E77" s="1246" t="s">
        <v>1643</v>
      </c>
      <c r="F77" s="1246" t="s">
        <v>1644</v>
      </c>
      <c r="G77" s="1277" t="s">
        <v>13</v>
      </c>
      <c r="H77" s="1277" t="s">
        <v>13</v>
      </c>
      <c r="I77" s="1277" t="s">
        <v>13</v>
      </c>
      <c r="J77" s="1256" t="s">
        <v>386</v>
      </c>
    </row>
    <row r="78" spans="1:10" s="1293" customFormat="1" ht="70.5" customHeight="1" x14ac:dyDescent="0.2">
      <c r="A78" s="1266"/>
      <c r="B78" s="1300" t="s">
        <v>1645</v>
      </c>
      <c r="C78" s="1280"/>
      <c r="D78" s="1276" t="s">
        <v>508</v>
      </c>
      <c r="E78" s="1246" t="s">
        <v>1646</v>
      </c>
      <c r="F78" s="1246" t="s">
        <v>1647</v>
      </c>
      <c r="G78" s="1277" t="s">
        <v>13</v>
      </c>
      <c r="H78" s="1277" t="s">
        <v>13</v>
      </c>
      <c r="I78" s="1277" t="s">
        <v>13</v>
      </c>
      <c r="J78" s="1256" t="s">
        <v>386</v>
      </c>
    </row>
    <row r="79" spans="1:10" s="1293" customFormat="1" ht="70.5" customHeight="1" x14ac:dyDescent="0.2">
      <c r="A79" s="1266"/>
      <c r="B79" s="1300" t="s">
        <v>1648</v>
      </c>
      <c r="C79" s="1280"/>
      <c r="D79" s="1276" t="s">
        <v>774</v>
      </c>
      <c r="E79" s="1246" t="s">
        <v>1649</v>
      </c>
      <c r="F79" s="1246" t="s">
        <v>1650</v>
      </c>
      <c r="G79" s="1277" t="s">
        <v>13</v>
      </c>
      <c r="H79" s="1277" t="s">
        <v>13</v>
      </c>
      <c r="I79" s="1277" t="s">
        <v>13</v>
      </c>
      <c r="J79" s="1256" t="s">
        <v>386</v>
      </c>
    </row>
    <row r="80" spans="1:10" s="1293" customFormat="1" ht="70.5" customHeight="1" x14ac:dyDescent="0.2">
      <c r="A80" s="1266"/>
      <c r="B80" s="1300" t="s">
        <v>1651</v>
      </c>
      <c r="C80" s="1280"/>
      <c r="D80" s="1276" t="s">
        <v>774</v>
      </c>
      <c r="E80" s="1246" t="s">
        <v>1652</v>
      </c>
      <c r="F80" s="1246" t="s">
        <v>1653</v>
      </c>
      <c r="G80" s="1277" t="s">
        <v>13</v>
      </c>
      <c r="H80" s="1277" t="s">
        <v>13</v>
      </c>
      <c r="I80" s="1277" t="s">
        <v>13</v>
      </c>
      <c r="J80" s="1256" t="s">
        <v>386</v>
      </c>
    </row>
    <row r="81" spans="1:10" s="1293" customFormat="1" ht="117" customHeight="1" x14ac:dyDescent="0.2">
      <c r="A81" s="1266"/>
      <c r="B81" s="1292" t="s">
        <v>1654</v>
      </c>
      <c r="C81" s="1280"/>
      <c r="D81" s="1276" t="s">
        <v>508</v>
      </c>
      <c r="E81" s="1288" t="s">
        <v>1655</v>
      </c>
      <c r="F81" s="1246" t="s">
        <v>1656</v>
      </c>
      <c r="G81" s="1277" t="s">
        <v>13</v>
      </c>
      <c r="H81" s="1270" t="s">
        <v>13</v>
      </c>
      <c r="I81" s="1271" t="s">
        <v>13</v>
      </c>
      <c r="J81" s="1256" t="s">
        <v>386</v>
      </c>
    </row>
    <row r="82" spans="1:10" s="1293" customFormat="1" ht="114" hidden="1" customHeight="1" x14ac:dyDescent="0.2">
      <c r="A82" s="1266"/>
      <c r="B82" s="1292" t="s">
        <v>1657</v>
      </c>
      <c r="C82" s="1280"/>
      <c r="D82" s="1276" t="s">
        <v>508</v>
      </c>
      <c r="E82" s="1278" t="s">
        <v>1658</v>
      </c>
      <c r="F82" s="1256" t="s">
        <v>1659</v>
      </c>
      <c r="G82" s="1277" t="s">
        <v>13</v>
      </c>
      <c r="H82" s="1270" t="s">
        <v>13</v>
      </c>
      <c r="I82" s="1271" t="s">
        <v>13</v>
      </c>
      <c r="J82" s="1256" t="s">
        <v>386</v>
      </c>
    </row>
    <row r="83" spans="1:10" s="1293" customFormat="1" ht="74.45" hidden="1" customHeight="1" x14ac:dyDescent="0.2">
      <c r="A83" s="1266"/>
      <c r="B83" s="1292" t="s">
        <v>1660</v>
      </c>
      <c r="C83" s="1280"/>
      <c r="D83" s="1276" t="s">
        <v>508</v>
      </c>
      <c r="E83" s="1256" t="s">
        <v>1661</v>
      </c>
      <c r="F83" s="1256" t="s">
        <v>1662</v>
      </c>
      <c r="G83" s="1277" t="s">
        <v>13</v>
      </c>
      <c r="H83" s="1270" t="s">
        <v>13</v>
      </c>
      <c r="I83" s="1271" t="s">
        <v>13</v>
      </c>
      <c r="J83" s="1256" t="s">
        <v>386</v>
      </c>
    </row>
    <row r="84" spans="1:10" s="1293" customFormat="1" ht="85.15" hidden="1" customHeight="1" x14ac:dyDescent="0.2">
      <c r="A84" s="1266"/>
      <c r="B84" s="1292" t="s">
        <v>1663</v>
      </c>
      <c r="C84" s="1280"/>
      <c r="D84" s="1276" t="s">
        <v>774</v>
      </c>
      <c r="E84" s="1256" t="s">
        <v>1664</v>
      </c>
      <c r="F84" s="1256" t="s">
        <v>1665</v>
      </c>
      <c r="G84" s="1277" t="s">
        <v>13</v>
      </c>
      <c r="H84" s="1270" t="s">
        <v>13</v>
      </c>
      <c r="I84" s="1271" t="s">
        <v>13</v>
      </c>
      <c r="J84" s="1256" t="s">
        <v>386</v>
      </c>
    </row>
    <row r="85" spans="1:10" s="1293" customFormat="1" ht="76.150000000000006" hidden="1" customHeight="1" x14ac:dyDescent="0.2">
      <c r="A85" s="1266"/>
      <c r="B85" s="1292" t="s">
        <v>1666</v>
      </c>
      <c r="C85" s="1280"/>
      <c r="D85" s="1276" t="s">
        <v>774</v>
      </c>
      <c r="E85" s="1256" t="s">
        <v>1667</v>
      </c>
      <c r="F85" s="1256" t="s">
        <v>1665</v>
      </c>
      <c r="G85" s="1277" t="s">
        <v>13</v>
      </c>
      <c r="H85" s="1270" t="s">
        <v>13</v>
      </c>
      <c r="I85" s="1271" t="s">
        <v>13</v>
      </c>
      <c r="J85" s="1256" t="s">
        <v>386</v>
      </c>
    </row>
    <row r="86" spans="1:10" s="1293" customFormat="1" ht="62.45" hidden="1" customHeight="1" x14ac:dyDescent="0.2">
      <c r="A86" s="1266"/>
      <c r="B86" s="1292" t="s">
        <v>1668</v>
      </c>
      <c r="C86" s="1280"/>
      <c r="D86" s="1276" t="s">
        <v>774</v>
      </c>
      <c r="E86" s="1256" t="s">
        <v>1669</v>
      </c>
      <c r="F86" s="1256" t="s">
        <v>1665</v>
      </c>
      <c r="G86" s="1277" t="s">
        <v>13</v>
      </c>
      <c r="H86" s="1270" t="s">
        <v>13</v>
      </c>
      <c r="I86" s="1271" t="s">
        <v>13</v>
      </c>
      <c r="J86" s="1256" t="s">
        <v>386</v>
      </c>
    </row>
    <row r="87" spans="1:10" s="1293" customFormat="1" ht="74.45" hidden="1" customHeight="1" x14ac:dyDescent="0.2">
      <c r="A87" s="1266"/>
      <c r="B87" s="1292" t="s">
        <v>1670</v>
      </c>
      <c r="C87" s="1280"/>
      <c r="D87" s="1276" t="s">
        <v>774</v>
      </c>
      <c r="E87" s="1256" t="s">
        <v>1671</v>
      </c>
      <c r="F87" s="1256" t="s">
        <v>1672</v>
      </c>
      <c r="G87" s="1277" t="s">
        <v>13</v>
      </c>
      <c r="H87" s="1270" t="s">
        <v>13</v>
      </c>
      <c r="I87" s="1271" t="s">
        <v>13</v>
      </c>
      <c r="J87" s="1256" t="s">
        <v>386</v>
      </c>
    </row>
    <row r="88" spans="1:10" ht="79.900000000000006" customHeight="1" x14ac:dyDescent="0.25">
      <c r="A88" s="1261">
        <v>3</v>
      </c>
      <c r="B88" s="1255" t="s">
        <v>1673</v>
      </c>
      <c r="C88" s="1246" t="s">
        <v>1674</v>
      </c>
      <c r="D88" s="1246" t="s">
        <v>12</v>
      </c>
      <c r="E88" s="1246" t="s">
        <v>12</v>
      </c>
      <c r="F88" s="1246" t="s">
        <v>12</v>
      </c>
      <c r="G88" s="1256" t="s">
        <v>44</v>
      </c>
      <c r="H88" s="1257">
        <v>224.4</v>
      </c>
      <c r="I88" s="1265">
        <v>52</v>
      </c>
      <c r="J88" s="1276" t="s">
        <v>12</v>
      </c>
    </row>
    <row r="89" spans="1:10" ht="5.45" hidden="1" customHeight="1" x14ac:dyDescent="0.25">
      <c r="A89" s="1266"/>
      <c r="B89" s="1301" t="s">
        <v>1675</v>
      </c>
      <c r="C89" s="1302"/>
      <c r="D89" s="1303" t="s">
        <v>774</v>
      </c>
      <c r="E89" s="1304" t="s">
        <v>1676</v>
      </c>
      <c r="F89" s="1305" t="s">
        <v>1677</v>
      </c>
      <c r="G89" s="1302" t="s">
        <v>12</v>
      </c>
      <c r="H89" s="1302" t="s">
        <v>12</v>
      </c>
      <c r="I89" s="1302" t="s">
        <v>13</v>
      </c>
      <c r="J89" s="1306" t="s">
        <v>386</v>
      </c>
    </row>
    <row r="90" spans="1:10" ht="80.25" customHeight="1" x14ac:dyDescent="0.25">
      <c r="A90" s="1266"/>
      <c r="B90" s="1301"/>
      <c r="C90" s="1307"/>
      <c r="D90" s="1308"/>
      <c r="E90" s="1304"/>
      <c r="F90" s="1309"/>
      <c r="G90" s="1307"/>
      <c r="H90" s="1307"/>
      <c r="I90" s="1307"/>
      <c r="J90" s="1310"/>
    </row>
    <row r="91" spans="1:10" ht="68.45" customHeight="1" x14ac:dyDescent="0.25">
      <c r="A91" s="1266"/>
      <c r="B91" s="1301"/>
      <c r="C91" s="1307"/>
      <c r="D91" s="1308"/>
      <c r="E91" s="1304"/>
      <c r="F91" s="1309"/>
      <c r="G91" s="1307"/>
      <c r="H91" s="1307"/>
      <c r="I91" s="1307"/>
      <c r="J91" s="1310"/>
    </row>
    <row r="92" spans="1:10" ht="97.9" hidden="1" customHeight="1" x14ac:dyDescent="0.25">
      <c r="A92" s="1266"/>
      <c r="B92" s="1301"/>
      <c r="C92" s="1307"/>
      <c r="D92" s="1308"/>
      <c r="E92" s="1304"/>
      <c r="F92" s="1309"/>
      <c r="G92" s="1307"/>
      <c r="H92" s="1307"/>
      <c r="I92" s="1307"/>
      <c r="J92" s="1310"/>
    </row>
    <row r="93" spans="1:10" ht="55.15" customHeight="1" x14ac:dyDescent="0.25">
      <c r="A93" s="1266"/>
      <c r="B93" s="1301"/>
      <c r="C93" s="1307"/>
      <c r="D93" s="1308"/>
      <c r="E93" s="1304"/>
      <c r="F93" s="1309"/>
      <c r="G93" s="1307"/>
      <c r="H93" s="1307"/>
      <c r="I93" s="1307"/>
      <c r="J93" s="1310"/>
    </row>
    <row r="94" spans="1:10" ht="0.6" hidden="1" customHeight="1" x14ac:dyDescent="0.25">
      <c r="A94" s="1266"/>
      <c r="B94" s="1301"/>
      <c r="C94" s="1311"/>
      <c r="D94" s="1312"/>
      <c r="E94" s="1304"/>
      <c r="F94" s="1313"/>
      <c r="G94" s="1311"/>
      <c r="H94" s="1311"/>
      <c r="I94" s="1311"/>
      <c r="J94" s="1314"/>
    </row>
    <row r="95" spans="1:10" ht="75.599999999999994" customHeight="1" x14ac:dyDescent="0.25">
      <c r="A95" s="1266"/>
      <c r="B95" s="1315" t="s">
        <v>1678</v>
      </c>
      <c r="C95" s="1276"/>
      <c r="D95" s="1276" t="s">
        <v>774</v>
      </c>
      <c r="E95" s="1276" t="s">
        <v>1679</v>
      </c>
      <c r="F95" s="1276" t="s">
        <v>1680</v>
      </c>
      <c r="G95" s="1276" t="s">
        <v>12</v>
      </c>
      <c r="H95" s="1276" t="s">
        <v>12</v>
      </c>
      <c r="I95" s="1276" t="s">
        <v>12</v>
      </c>
      <c r="J95" s="1244" t="s">
        <v>386</v>
      </c>
    </row>
    <row r="96" spans="1:10" ht="97.15" customHeight="1" x14ac:dyDescent="0.25">
      <c r="A96" s="1316"/>
      <c r="B96" s="1317" t="s">
        <v>1681</v>
      </c>
      <c r="C96" s="1276"/>
      <c r="D96" s="1276" t="s">
        <v>702</v>
      </c>
      <c r="E96" s="1276" t="s">
        <v>1682</v>
      </c>
      <c r="F96" s="1276" t="s">
        <v>1683</v>
      </c>
      <c r="G96" s="1276" t="s">
        <v>12</v>
      </c>
      <c r="H96" s="1276" t="s">
        <v>12</v>
      </c>
      <c r="I96" s="1276" t="s">
        <v>12</v>
      </c>
      <c r="J96" s="1244" t="s">
        <v>386</v>
      </c>
    </row>
    <row r="97" spans="1:10" ht="59.25" customHeight="1" x14ac:dyDescent="0.25">
      <c r="A97" s="1240">
        <v>4</v>
      </c>
      <c r="B97" s="1274" t="s">
        <v>1684</v>
      </c>
      <c r="C97" s="1246" t="s">
        <v>1447</v>
      </c>
      <c r="D97" s="1276" t="s">
        <v>12</v>
      </c>
      <c r="E97" s="1276" t="s">
        <v>12</v>
      </c>
      <c r="F97" s="1276" t="s">
        <v>12</v>
      </c>
      <c r="G97" s="1256" t="s">
        <v>44</v>
      </c>
      <c r="H97" s="1257">
        <v>0</v>
      </c>
      <c r="I97" s="1265">
        <v>0</v>
      </c>
      <c r="J97" s="1276" t="s">
        <v>12</v>
      </c>
    </row>
    <row r="98" spans="1:10" ht="96.6" customHeight="1" x14ac:dyDescent="0.25">
      <c r="A98" s="1240"/>
      <c r="B98" s="1274" t="s">
        <v>1685</v>
      </c>
      <c r="C98" s="1246"/>
      <c r="D98" s="1276" t="s">
        <v>702</v>
      </c>
      <c r="E98" s="1276" t="s">
        <v>1686</v>
      </c>
      <c r="F98" s="1276" t="s">
        <v>1687</v>
      </c>
      <c r="G98" s="1276" t="s">
        <v>12</v>
      </c>
      <c r="H98" s="1276" t="s">
        <v>12</v>
      </c>
      <c r="I98" s="1276" t="s">
        <v>12</v>
      </c>
      <c r="J98" s="1244" t="s">
        <v>386</v>
      </c>
    </row>
    <row r="99" spans="1:10" ht="54.75" customHeight="1" x14ac:dyDescent="0.25">
      <c r="A99" s="1240">
        <v>5</v>
      </c>
      <c r="B99" s="1274" t="s">
        <v>1688</v>
      </c>
      <c r="C99" s="1246" t="s">
        <v>1447</v>
      </c>
      <c r="D99" s="1276" t="s">
        <v>12</v>
      </c>
      <c r="E99" s="1276" t="s">
        <v>12</v>
      </c>
      <c r="F99" s="1276" t="s">
        <v>12</v>
      </c>
      <c r="G99" s="1256" t="s">
        <v>44</v>
      </c>
      <c r="H99" s="1257">
        <v>0</v>
      </c>
      <c r="I99" s="1257">
        <v>0</v>
      </c>
      <c r="J99" s="1276" t="s">
        <v>12</v>
      </c>
    </row>
    <row r="100" spans="1:10" ht="84" customHeight="1" x14ac:dyDescent="0.25">
      <c r="A100" s="1240"/>
      <c r="B100" s="1274" t="s">
        <v>1689</v>
      </c>
      <c r="C100" s="1246"/>
      <c r="D100" s="1276" t="s">
        <v>702</v>
      </c>
      <c r="E100" s="1276" t="s">
        <v>1690</v>
      </c>
      <c r="F100" s="1276" t="s">
        <v>1691</v>
      </c>
      <c r="G100" s="1276" t="s">
        <v>12</v>
      </c>
      <c r="H100" s="1276" t="s">
        <v>12</v>
      </c>
      <c r="I100" s="1276" t="s">
        <v>12</v>
      </c>
      <c r="J100" s="1244" t="s">
        <v>386</v>
      </c>
    </row>
    <row r="101" spans="1:10" ht="66.75" customHeight="1" x14ac:dyDescent="0.25">
      <c r="A101" s="1240">
        <v>6</v>
      </c>
      <c r="B101" s="1274" t="s">
        <v>1692</v>
      </c>
      <c r="C101" s="1276" t="s">
        <v>1693</v>
      </c>
      <c r="D101" s="1276" t="s">
        <v>12</v>
      </c>
      <c r="E101" s="1276" t="s">
        <v>12</v>
      </c>
      <c r="F101" s="1276" t="s">
        <v>12</v>
      </c>
      <c r="G101" s="1256" t="s">
        <v>44</v>
      </c>
      <c r="H101" s="1257">
        <v>6.7</v>
      </c>
      <c r="I101" s="1257">
        <v>6.7</v>
      </c>
      <c r="J101" s="1276" t="s">
        <v>12</v>
      </c>
    </row>
    <row r="102" spans="1:10" ht="77.25" customHeight="1" x14ac:dyDescent="0.25">
      <c r="A102" s="1240"/>
      <c r="B102" s="1274" t="s">
        <v>1694</v>
      </c>
      <c r="C102" s="1276"/>
      <c r="D102" s="1276" t="s">
        <v>702</v>
      </c>
      <c r="E102" s="1276" t="s">
        <v>1695</v>
      </c>
      <c r="F102" s="1276" t="s">
        <v>1696</v>
      </c>
      <c r="G102" s="1276" t="s">
        <v>12</v>
      </c>
      <c r="H102" s="1276" t="s">
        <v>12</v>
      </c>
      <c r="I102" s="1276" t="s">
        <v>12</v>
      </c>
      <c r="J102" s="1244" t="s">
        <v>386</v>
      </c>
    </row>
    <row r="103" spans="1:10" ht="81" customHeight="1" x14ac:dyDescent="0.25">
      <c r="A103" s="1240">
        <v>7</v>
      </c>
      <c r="B103" s="1274" t="s">
        <v>1697</v>
      </c>
      <c r="C103" s="1276" t="s">
        <v>1698</v>
      </c>
      <c r="D103" s="1276" t="s">
        <v>12</v>
      </c>
      <c r="E103" s="1276" t="s">
        <v>12</v>
      </c>
      <c r="F103" s="1276" t="s">
        <v>12</v>
      </c>
      <c r="G103" s="1256" t="s">
        <v>44</v>
      </c>
      <c r="H103" s="1257">
        <v>91.5</v>
      </c>
      <c r="I103" s="1257">
        <v>91.5</v>
      </c>
      <c r="J103" s="1276" t="s">
        <v>12</v>
      </c>
    </row>
    <row r="104" spans="1:10" ht="77.25" customHeight="1" x14ac:dyDescent="0.25">
      <c r="A104" s="1240"/>
      <c r="B104" s="1274" t="s">
        <v>1699</v>
      </c>
      <c r="C104" s="1276"/>
      <c r="D104" s="1276" t="s">
        <v>702</v>
      </c>
      <c r="E104" s="1276" t="s">
        <v>1700</v>
      </c>
      <c r="F104" s="1276" t="s">
        <v>1701</v>
      </c>
      <c r="G104" s="1276" t="s">
        <v>12</v>
      </c>
      <c r="H104" s="1276" t="s">
        <v>12</v>
      </c>
      <c r="I104" s="1276" t="s">
        <v>13</v>
      </c>
      <c r="J104" s="1244" t="s">
        <v>386</v>
      </c>
    </row>
    <row r="105" spans="1:10" ht="81" customHeight="1" x14ac:dyDescent="0.25">
      <c r="A105" s="1240">
        <v>8</v>
      </c>
      <c r="B105" s="1274" t="s">
        <v>1702</v>
      </c>
      <c r="C105" s="1246" t="s">
        <v>1447</v>
      </c>
      <c r="D105" s="1276" t="s">
        <v>12</v>
      </c>
      <c r="E105" s="1276" t="s">
        <v>12</v>
      </c>
      <c r="F105" s="1276" t="s">
        <v>12</v>
      </c>
      <c r="G105" s="1256" t="s">
        <v>44</v>
      </c>
      <c r="H105" s="1257">
        <v>0</v>
      </c>
      <c r="I105" s="1257">
        <v>0</v>
      </c>
      <c r="J105" s="1276" t="s">
        <v>12</v>
      </c>
    </row>
    <row r="106" spans="1:10" ht="72.75" customHeight="1" x14ac:dyDescent="0.25">
      <c r="A106" s="1240"/>
      <c r="B106" s="1274" t="s">
        <v>1703</v>
      </c>
      <c r="C106" s="1246"/>
      <c r="D106" s="1276" t="s">
        <v>702</v>
      </c>
      <c r="E106" s="1276" t="s">
        <v>1704</v>
      </c>
      <c r="F106" s="1276" t="s">
        <v>1705</v>
      </c>
      <c r="G106" s="1276" t="s">
        <v>12</v>
      </c>
      <c r="H106" s="1276" t="s">
        <v>12</v>
      </c>
      <c r="I106" s="1276" t="s">
        <v>12</v>
      </c>
      <c r="J106" s="1244" t="s">
        <v>386</v>
      </c>
    </row>
    <row r="107" spans="1:10" ht="30" customHeight="1" x14ac:dyDescent="0.25">
      <c r="A107" s="1261"/>
      <c r="B107" s="1318" t="s">
        <v>1706</v>
      </c>
      <c r="C107" s="1319"/>
      <c r="D107" s="1319"/>
      <c r="E107" s="1319"/>
      <c r="F107" s="1320"/>
      <c r="G107" s="1321" t="s">
        <v>1443</v>
      </c>
      <c r="H107" s="1257">
        <v>81996.100000000006</v>
      </c>
      <c r="I107" s="1257">
        <f>I105+I103+I101+I99+I97+I88+I11</f>
        <v>16917.3</v>
      </c>
      <c r="J107" s="1246" t="s">
        <v>12</v>
      </c>
    </row>
    <row r="108" spans="1:10" ht="42" customHeight="1" x14ac:dyDescent="0.25">
      <c r="A108" s="1266"/>
      <c r="B108" s="1322"/>
      <c r="C108" s="1323"/>
      <c r="D108" s="1323"/>
      <c r="E108" s="1323"/>
      <c r="F108" s="1324"/>
      <c r="G108" s="1321" t="s">
        <v>1444</v>
      </c>
      <c r="H108" s="1257">
        <v>1800</v>
      </c>
      <c r="I108" s="1257">
        <v>800</v>
      </c>
      <c r="J108" s="1246" t="s">
        <v>12</v>
      </c>
    </row>
    <row r="109" spans="1:10" ht="24" customHeight="1" x14ac:dyDescent="0.25">
      <c r="A109" s="1316"/>
      <c r="B109" s="1325"/>
      <c r="C109" s="1326"/>
      <c r="D109" s="1326"/>
      <c r="E109" s="1326"/>
      <c r="F109" s="1327"/>
      <c r="G109" s="1321" t="s">
        <v>44</v>
      </c>
      <c r="H109" s="1257">
        <v>79873.5</v>
      </c>
      <c r="I109" s="1257">
        <f>I107-I108</f>
        <v>16117.3</v>
      </c>
      <c r="J109" s="1246" t="s">
        <v>12</v>
      </c>
    </row>
    <row r="110" spans="1:10" x14ac:dyDescent="0.25">
      <c r="A110" s="1253"/>
      <c r="B110" s="1328" t="s">
        <v>1707</v>
      </c>
      <c r="C110" s="1329"/>
      <c r="D110" s="1329"/>
      <c r="E110" s="1329"/>
      <c r="F110" s="1329"/>
      <c r="G110" s="1329"/>
      <c r="H110" s="1329"/>
      <c r="I110" s="1329"/>
      <c r="J110" s="1330"/>
    </row>
    <row r="111" spans="1:10" ht="57.75" customHeight="1" x14ac:dyDescent="0.25">
      <c r="A111" s="1240">
        <v>1</v>
      </c>
      <c r="B111" s="1274" t="s">
        <v>1708</v>
      </c>
      <c r="C111" s="1246" t="s">
        <v>1447</v>
      </c>
      <c r="D111" s="1276" t="s">
        <v>12</v>
      </c>
      <c r="E111" s="1276" t="s">
        <v>12</v>
      </c>
      <c r="F111" s="1276" t="s">
        <v>12</v>
      </c>
      <c r="G111" s="1256" t="s">
        <v>44</v>
      </c>
      <c r="H111" s="1257">
        <v>0</v>
      </c>
      <c r="I111" s="1257">
        <v>0</v>
      </c>
      <c r="J111" s="1276" t="s">
        <v>12</v>
      </c>
    </row>
    <row r="112" spans="1:10" ht="99" customHeight="1" x14ac:dyDescent="0.25">
      <c r="A112" s="1240"/>
      <c r="B112" s="1274" t="s">
        <v>1709</v>
      </c>
      <c r="C112" s="1246"/>
      <c r="D112" s="1276" t="s">
        <v>508</v>
      </c>
      <c r="E112" s="1276" t="s">
        <v>1710</v>
      </c>
      <c r="F112" s="1276" t="s">
        <v>1711</v>
      </c>
      <c r="G112" s="1276" t="s">
        <v>12</v>
      </c>
      <c r="H112" s="1276" t="s">
        <v>12</v>
      </c>
      <c r="I112" s="1276" t="s">
        <v>12</v>
      </c>
      <c r="J112" s="1244" t="s">
        <v>386</v>
      </c>
    </row>
    <row r="113" spans="1:37" ht="79.5" customHeight="1" x14ac:dyDescent="0.25">
      <c r="A113" s="1240">
        <v>2</v>
      </c>
      <c r="B113" s="1274" t="s">
        <v>1712</v>
      </c>
      <c r="C113" s="1246" t="s">
        <v>1713</v>
      </c>
      <c r="D113" s="1276" t="s">
        <v>12</v>
      </c>
      <c r="E113" s="1276" t="s">
        <v>12</v>
      </c>
      <c r="F113" s="1276" t="s">
        <v>12</v>
      </c>
      <c r="G113" s="1256" t="s">
        <v>44</v>
      </c>
      <c r="H113" s="1257">
        <v>380</v>
      </c>
      <c r="I113" s="1257">
        <v>305.95</v>
      </c>
      <c r="J113" s="1276" t="s">
        <v>12</v>
      </c>
    </row>
    <row r="114" spans="1:37" ht="80.45" customHeight="1" x14ac:dyDescent="0.25">
      <c r="A114" s="1240"/>
      <c r="B114" s="1274" t="s">
        <v>1714</v>
      </c>
      <c r="C114" s="1246"/>
      <c r="D114" s="1276" t="s">
        <v>508</v>
      </c>
      <c r="E114" s="1276" t="s">
        <v>1715</v>
      </c>
      <c r="F114" s="1246" t="s">
        <v>1716</v>
      </c>
      <c r="G114" s="1276" t="s">
        <v>12</v>
      </c>
      <c r="H114" s="1276" t="s">
        <v>12</v>
      </c>
      <c r="I114" s="1276" t="s">
        <v>12</v>
      </c>
      <c r="J114" s="1276" t="s">
        <v>386</v>
      </c>
    </row>
    <row r="115" spans="1:37" ht="67.150000000000006" customHeight="1" x14ac:dyDescent="0.25">
      <c r="A115" s="1240"/>
      <c r="B115" s="1331" t="s">
        <v>1717</v>
      </c>
      <c r="C115" s="1332"/>
      <c r="D115" s="1333" t="s">
        <v>508</v>
      </c>
      <c r="E115" s="1333" t="s">
        <v>1718</v>
      </c>
      <c r="F115" s="1334" t="s">
        <v>1719</v>
      </c>
      <c r="G115" s="1333" t="s">
        <v>12</v>
      </c>
      <c r="H115" s="1333" t="s">
        <v>12</v>
      </c>
      <c r="I115" s="1333" t="s">
        <v>12</v>
      </c>
      <c r="J115" s="1335" t="s">
        <v>386</v>
      </c>
    </row>
    <row r="116" spans="1:37" ht="67.150000000000006" customHeight="1" x14ac:dyDescent="0.25">
      <c r="A116" s="1253"/>
      <c r="B116" s="1331" t="s">
        <v>1720</v>
      </c>
      <c r="C116" s="1246" t="s">
        <v>1447</v>
      </c>
      <c r="D116" s="1276" t="s">
        <v>12</v>
      </c>
      <c r="E116" s="1276" t="s">
        <v>12</v>
      </c>
      <c r="F116" s="1276" t="s">
        <v>12</v>
      </c>
      <c r="G116" s="1256" t="s">
        <v>44</v>
      </c>
      <c r="H116" s="1333">
        <v>525.6</v>
      </c>
      <c r="I116" s="1333">
        <v>525.6</v>
      </c>
      <c r="J116" s="1276" t="s">
        <v>12</v>
      </c>
    </row>
    <row r="117" spans="1:37" ht="67.150000000000006" customHeight="1" x14ac:dyDescent="0.25">
      <c r="A117" s="1253"/>
      <c r="B117" s="1331" t="s">
        <v>1721</v>
      </c>
      <c r="C117" s="1332"/>
      <c r="D117" s="1276" t="s">
        <v>702</v>
      </c>
      <c r="E117" s="1333" t="s">
        <v>1722</v>
      </c>
      <c r="F117" s="1336" t="s">
        <v>1723</v>
      </c>
      <c r="G117" s="1333" t="s">
        <v>12</v>
      </c>
      <c r="H117" s="1333" t="s">
        <v>12</v>
      </c>
      <c r="I117" s="1333" t="s">
        <v>12</v>
      </c>
      <c r="J117" s="1335" t="s">
        <v>386</v>
      </c>
    </row>
    <row r="118" spans="1:37" s="1337" customFormat="1" ht="67.150000000000006" customHeight="1" x14ac:dyDescent="0.25">
      <c r="B118" s="1331" t="s">
        <v>1724</v>
      </c>
      <c r="D118" s="1276" t="s">
        <v>702</v>
      </c>
      <c r="E118" s="1333" t="s">
        <v>1725</v>
      </c>
      <c r="F118" s="1336" t="s">
        <v>1726</v>
      </c>
      <c r="G118" s="1333" t="s">
        <v>12</v>
      </c>
      <c r="H118" s="1333" t="s">
        <v>12</v>
      </c>
      <c r="I118" s="1333" t="s">
        <v>12</v>
      </c>
      <c r="J118" s="1335" t="s">
        <v>386</v>
      </c>
      <c r="K118" s="1338"/>
      <c r="L118" s="1338"/>
      <c r="M118" s="1338"/>
      <c r="N118" s="1338"/>
      <c r="O118" s="1338"/>
      <c r="P118" s="1338"/>
      <c r="Q118" s="1338"/>
      <c r="R118" s="1338"/>
      <c r="S118" s="1338"/>
      <c r="T118" s="1338"/>
      <c r="U118" s="1338"/>
      <c r="V118" s="1338"/>
      <c r="W118" s="1338"/>
      <c r="X118" s="1338"/>
      <c r="Y118" s="1338"/>
      <c r="Z118" s="1338"/>
      <c r="AA118" s="1338"/>
      <c r="AB118" s="1338"/>
      <c r="AC118" s="1338"/>
      <c r="AD118" s="1338"/>
      <c r="AE118" s="1338"/>
      <c r="AF118" s="1338"/>
      <c r="AG118" s="1338"/>
      <c r="AH118" s="1338"/>
      <c r="AI118" s="1338"/>
      <c r="AJ118" s="1338"/>
      <c r="AK118" s="1339"/>
    </row>
    <row r="119" spans="1:37" s="1345" customFormat="1" ht="29.45" customHeight="1" x14ac:dyDescent="0.25">
      <c r="A119" s="1337"/>
      <c r="B119" s="1340" t="s">
        <v>1727</v>
      </c>
      <c r="C119" s="1341"/>
      <c r="D119" s="1341"/>
      <c r="E119" s="1341"/>
      <c r="F119" s="1342"/>
      <c r="G119" s="1256" t="s">
        <v>44</v>
      </c>
      <c r="H119" s="1257">
        <f>H113+H111+H116</f>
        <v>905.6</v>
      </c>
      <c r="I119" s="1257">
        <f>I113+I111+I116</f>
        <v>831.55</v>
      </c>
      <c r="J119" s="1246" t="s">
        <v>12</v>
      </c>
      <c r="K119" s="1343"/>
      <c r="L119" s="1343"/>
      <c r="M119" s="1343"/>
      <c r="N119" s="1343"/>
      <c r="O119" s="1343"/>
      <c r="P119" s="1343"/>
      <c r="Q119" s="1343"/>
      <c r="R119" s="1343"/>
      <c r="S119" s="1343"/>
      <c r="T119" s="1343"/>
      <c r="U119" s="1343"/>
      <c r="V119" s="1343"/>
      <c r="W119" s="1343"/>
      <c r="X119" s="1343"/>
      <c r="Y119" s="1343"/>
      <c r="Z119" s="1343"/>
      <c r="AA119" s="1343"/>
      <c r="AB119" s="1343"/>
      <c r="AC119" s="1343"/>
      <c r="AD119" s="1343"/>
      <c r="AE119" s="1343"/>
      <c r="AF119" s="1343"/>
      <c r="AG119" s="1343"/>
      <c r="AH119" s="1343"/>
      <c r="AI119" s="1343"/>
      <c r="AJ119" s="1343"/>
      <c r="AK119" s="1344"/>
    </row>
    <row r="120" spans="1:37" s="1350" customFormat="1" ht="13.15" customHeight="1" x14ac:dyDescent="0.25">
      <c r="A120" s="1346"/>
      <c r="B120" s="1347" t="s">
        <v>1728</v>
      </c>
      <c r="C120" s="1348"/>
      <c r="D120" s="1348"/>
      <c r="E120" s="1348"/>
      <c r="F120" s="1348"/>
      <c r="G120" s="1348"/>
      <c r="H120" s="1348"/>
      <c r="I120" s="1348"/>
      <c r="J120" s="1349"/>
    </row>
    <row r="121" spans="1:37" ht="80.45" customHeight="1" x14ac:dyDescent="0.25">
      <c r="A121" s="1240">
        <v>1</v>
      </c>
      <c r="B121" s="1255" t="s">
        <v>1729</v>
      </c>
      <c r="C121" s="1246" t="s">
        <v>1447</v>
      </c>
      <c r="D121" s="1246" t="s">
        <v>12</v>
      </c>
      <c r="E121" s="1246" t="s">
        <v>12</v>
      </c>
      <c r="F121" s="1246" t="s">
        <v>12</v>
      </c>
      <c r="G121" s="1256" t="s">
        <v>44</v>
      </c>
      <c r="H121" s="1351">
        <v>0</v>
      </c>
      <c r="I121" s="1351">
        <v>0</v>
      </c>
      <c r="J121" s="1276" t="s">
        <v>12</v>
      </c>
    </row>
    <row r="122" spans="1:37" ht="130.15" customHeight="1" x14ac:dyDescent="0.25">
      <c r="A122" s="1240"/>
      <c r="B122" s="1287" t="s">
        <v>1730</v>
      </c>
      <c r="C122" s="1246"/>
      <c r="D122" s="1333" t="s">
        <v>508</v>
      </c>
      <c r="E122" s="1246" t="s">
        <v>1731</v>
      </c>
      <c r="F122" s="1246" t="s">
        <v>1732</v>
      </c>
      <c r="G122" s="1333" t="s">
        <v>12</v>
      </c>
      <c r="H122" s="1333" t="s">
        <v>12</v>
      </c>
      <c r="I122" s="1333" t="s">
        <v>12</v>
      </c>
      <c r="J122" s="1335" t="s">
        <v>386</v>
      </c>
    </row>
    <row r="123" spans="1:37" ht="63.6" customHeight="1" x14ac:dyDescent="0.25">
      <c r="A123" s="1240">
        <v>2</v>
      </c>
      <c r="B123" s="1255" t="s">
        <v>1733</v>
      </c>
      <c r="C123" s="1246" t="s">
        <v>1447</v>
      </c>
      <c r="D123" s="1246" t="s">
        <v>12</v>
      </c>
      <c r="E123" s="1246" t="s">
        <v>12</v>
      </c>
      <c r="F123" s="1246" t="s">
        <v>12</v>
      </c>
      <c r="G123" s="1256" t="s">
        <v>44</v>
      </c>
      <c r="H123" s="1351">
        <v>0</v>
      </c>
      <c r="I123" s="1351">
        <v>0</v>
      </c>
      <c r="J123" s="1276" t="s">
        <v>12</v>
      </c>
    </row>
    <row r="124" spans="1:37" ht="82.15" customHeight="1" x14ac:dyDescent="0.25">
      <c r="A124" s="1240"/>
      <c r="B124" s="1287" t="s">
        <v>1734</v>
      </c>
      <c r="C124" s="1246"/>
      <c r="D124" s="1333" t="s">
        <v>508</v>
      </c>
      <c r="E124" s="1334" t="s">
        <v>1735</v>
      </c>
      <c r="F124" s="1334" t="s">
        <v>1736</v>
      </c>
      <c r="G124" s="1246" t="s">
        <v>12</v>
      </c>
      <c r="H124" s="1246" t="s">
        <v>12</v>
      </c>
      <c r="I124" s="1246" t="s">
        <v>12</v>
      </c>
      <c r="J124" s="1335" t="s">
        <v>386</v>
      </c>
    </row>
    <row r="125" spans="1:37" ht="70.900000000000006" customHeight="1" x14ac:dyDescent="0.25">
      <c r="A125" s="1261">
        <v>3</v>
      </c>
      <c r="B125" s="1287" t="s">
        <v>1737</v>
      </c>
      <c r="C125" s="1246" t="s">
        <v>1447</v>
      </c>
      <c r="D125" s="1246" t="s">
        <v>12</v>
      </c>
      <c r="E125" s="1246" t="s">
        <v>12</v>
      </c>
      <c r="F125" s="1246" t="s">
        <v>12</v>
      </c>
      <c r="G125" s="1256" t="s">
        <v>44</v>
      </c>
      <c r="H125" s="1351">
        <v>0</v>
      </c>
      <c r="I125" s="1351">
        <v>0</v>
      </c>
      <c r="J125" s="1276" t="s">
        <v>12</v>
      </c>
    </row>
    <row r="126" spans="1:37" ht="118.9" customHeight="1" x14ac:dyDescent="0.25">
      <c r="A126" s="1316"/>
      <c r="B126" s="1287" t="s">
        <v>1738</v>
      </c>
      <c r="C126" s="1246"/>
      <c r="D126" s="1333" t="s">
        <v>508</v>
      </c>
      <c r="E126" s="1334" t="s">
        <v>1739</v>
      </c>
      <c r="F126" s="1334" t="s">
        <v>1740</v>
      </c>
      <c r="G126" s="1246" t="s">
        <v>12</v>
      </c>
      <c r="H126" s="1246" t="s">
        <v>12</v>
      </c>
      <c r="I126" s="1246" t="s">
        <v>12</v>
      </c>
      <c r="J126" s="1335" t="s">
        <v>386</v>
      </c>
    </row>
    <row r="127" spans="1:37" ht="61.9" customHeight="1" x14ac:dyDescent="0.25">
      <c r="A127" s="1261">
        <v>4</v>
      </c>
      <c r="B127" s="1287" t="s">
        <v>1741</v>
      </c>
      <c r="C127" s="1246" t="s">
        <v>1447</v>
      </c>
      <c r="D127" s="1246" t="s">
        <v>12</v>
      </c>
      <c r="E127" s="1246" t="s">
        <v>12</v>
      </c>
      <c r="F127" s="1246" t="s">
        <v>12</v>
      </c>
      <c r="G127" s="1256" t="s">
        <v>44</v>
      </c>
      <c r="H127" s="1351">
        <v>3928.1</v>
      </c>
      <c r="I127" s="1351">
        <v>0</v>
      </c>
      <c r="J127" s="1276" t="s">
        <v>12</v>
      </c>
    </row>
    <row r="128" spans="1:37" ht="72" customHeight="1" x14ac:dyDescent="0.25">
      <c r="A128" s="1316"/>
      <c r="B128" s="1287" t="s">
        <v>1742</v>
      </c>
      <c r="C128" s="1334"/>
      <c r="D128" s="1333" t="s">
        <v>508</v>
      </c>
      <c r="E128" s="1334" t="s">
        <v>1743</v>
      </c>
      <c r="F128" s="1334" t="s">
        <v>1744</v>
      </c>
      <c r="G128" s="1334" t="s">
        <v>12</v>
      </c>
      <c r="H128" s="1334" t="s">
        <v>12</v>
      </c>
      <c r="I128" s="1334" t="s">
        <v>12</v>
      </c>
      <c r="J128" s="1335" t="s">
        <v>386</v>
      </c>
    </row>
    <row r="129" spans="1:10" s="1345" customFormat="1" ht="25.9" customHeight="1" x14ac:dyDescent="0.25">
      <c r="A129" s="1253"/>
      <c r="B129" s="1352" t="s">
        <v>1745</v>
      </c>
      <c r="C129" s="1353"/>
      <c r="D129" s="1353"/>
      <c r="E129" s="1353"/>
      <c r="F129" s="1354"/>
      <c r="G129" s="1256" t="s">
        <v>44</v>
      </c>
      <c r="H129" s="1355">
        <f>H121+H123+H125+H127</f>
        <v>3928.1</v>
      </c>
      <c r="I129" s="1355">
        <f>I121+I123+I125+I127</f>
        <v>0</v>
      </c>
      <c r="J129" s="1276" t="s">
        <v>12</v>
      </c>
    </row>
    <row r="130" spans="1:10" s="1284" customFormat="1" ht="29.25" customHeight="1" x14ac:dyDescent="0.25">
      <c r="A130" s="1356" t="s">
        <v>1746</v>
      </c>
      <c r="B130" s="1357"/>
      <c r="C130" s="1357"/>
      <c r="D130" s="1357"/>
      <c r="E130" s="1358"/>
      <c r="F130" s="1359" t="s">
        <v>1747</v>
      </c>
      <c r="G130" s="1360" t="s">
        <v>1748</v>
      </c>
      <c r="H130" s="1361"/>
      <c r="I130" s="1361"/>
      <c r="J130" s="1362"/>
    </row>
    <row r="131" spans="1:10" ht="4.5" customHeight="1" x14ac:dyDescent="0.25">
      <c r="A131" s="1363"/>
      <c r="B131" s="1364"/>
      <c r="C131" s="1364"/>
      <c r="D131" s="1364"/>
      <c r="E131" s="1365"/>
      <c r="F131" s="1366"/>
      <c r="G131" s="1367"/>
      <c r="H131" s="1368"/>
      <c r="I131" s="1368"/>
      <c r="J131" s="1369"/>
    </row>
    <row r="132" spans="1:10" x14ac:dyDescent="0.25">
      <c r="A132" s="1370"/>
    </row>
    <row r="133" spans="1:10" ht="1.1499999999999999" customHeight="1" x14ac:dyDescent="0.25">
      <c r="A133" s="1370"/>
      <c r="G133" s="1372"/>
    </row>
    <row r="134" spans="1:10" ht="13.15" hidden="1" customHeight="1" x14ac:dyDescent="0.25">
      <c r="A134" s="1370"/>
    </row>
    <row r="135" spans="1:10" hidden="1" x14ac:dyDescent="0.25">
      <c r="A135" s="1370"/>
    </row>
    <row r="136" spans="1:10" ht="25.9" customHeight="1" x14ac:dyDescent="0.25">
      <c r="A136" s="1370"/>
      <c r="B136" s="1373" t="s">
        <v>1749</v>
      </c>
      <c r="C136" s="1374"/>
      <c r="D136" s="1375"/>
      <c r="E136" s="1375"/>
      <c r="F136" s="1375"/>
      <c r="G136" s="1375"/>
      <c r="H136" s="1376"/>
      <c r="I136" s="1377"/>
      <c r="J136" s="1378" t="s">
        <v>1750</v>
      </c>
    </row>
    <row r="137" spans="1:10" ht="14.25" customHeight="1" x14ac:dyDescent="0.25">
      <c r="A137" s="1370"/>
      <c r="B137" s="1379" t="s">
        <v>1751</v>
      </c>
      <c r="C137" s="1379"/>
      <c r="D137" s="1380" t="s">
        <v>1752</v>
      </c>
      <c r="F137" s="1381"/>
      <c r="G137" s="1375"/>
      <c r="H137" s="1382"/>
      <c r="I137" s="1375"/>
      <c r="J137" s="1383"/>
    </row>
    <row r="138" spans="1:10" ht="17.25" customHeight="1" x14ac:dyDescent="0.25">
      <c r="A138" s="1370"/>
      <c r="B138" s="1384"/>
      <c r="C138" s="1385"/>
      <c r="D138" s="1375"/>
      <c r="E138" s="1375"/>
      <c r="F138" s="1375"/>
      <c r="G138" s="1375"/>
      <c r="H138" s="1382"/>
      <c r="I138" s="1375"/>
      <c r="J138" s="1386"/>
    </row>
    <row r="139" spans="1:10" ht="5.45" customHeight="1" x14ac:dyDescent="0.25">
      <c r="A139" s="1370"/>
    </row>
    <row r="140" spans="1:10" ht="7.15" hidden="1" customHeight="1" x14ac:dyDescent="0.25">
      <c r="A140" s="1370"/>
    </row>
    <row r="141" spans="1:10" ht="12" customHeight="1" x14ac:dyDescent="0.25">
      <c r="A141" s="1370"/>
      <c r="B141" s="1387" t="s">
        <v>1753</v>
      </c>
    </row>
    <row r="142" spans="1:10" x14ac:dyDescent="0.25">
      <c r="A142" s="1370"/>
      <c r="B142" s="1388" t="s">
        <v>1754</v>
      </c>
    </row>
    <row r="143" spans="1:10" ht="14.25" customHeight="1" x14ac:dyDescent="0.25">
      <c r="A143" s="1370"/>
    </row>
    <row r="144" spans="1:10" hidden="1" x14ac:dyDescent="0.25">
      <c r="A144" s="1370"/>
    </row>
    <row r="145" spans="1:10" hidden="1" x14ac:dyDescent="0.25">
      <c r="A145" s="1370"/>
    </row>
    <row r="146" spans="1:10" hidden="1" x14ac:dyDescent="0.25">
      <c r="A146" s="1370"/>
    </row>
    <row r="147" spans="1:10" x14ac:dyDescent="0.25">
      <c r="A147" s="1370"/>
    </row>
    <row r="148" spans="1:10" ht="15" customHeight="1" x14ac:dyDescent="0.25">
      <c r="A148" s="1370"/>
    </row>
    <row r="149" spans="1:10" hidden="1" x14ac:dyDescent="0.25">
      <c r="A149" s="1370"/>
      <c r="B149" s="122"/>
      <c r="H149" s="122"/>
      <c r="J149" s="122"/>
    </row>
    <row r="150" spans="1:10" ht="13.5" customHeight="1" x14ac:dyDescent="0.25">
      <c r="A150" s="1370"/>
      <c r="B150" s="122"/>
      <c r="H150" s="122"/>
      <c r="J150" s="122"/>
    </row>
    <row r="151" spans="1:10" hidden="1" x14ac:dyDescent="0.25">
      <c r="A151" s="1370"/>
      <c r="B151" s="122"/>
      <c r="H151" s="122"/>
      <c r="J151" s="122"/>
    </row>
    <row r="152" spans="1:10" ht="8.25" customHeight="1" x14ac:dyDescent="0.25">
      <c r="A152" s="1370"/>
      <c r="B152" s="122"/>
      <c r="H152" s="122"/>
      <c r="J152" s="122"/>
    </row>
    <row r="153" spans="1:10" x14ac:dyDescent="0.25">
      <c r="A153" s="1370"/>
      <c r="B153" s="122"/>
      <c r="H153" s="122"/>
      <c r="J153" s="122"/>
    </row>
    <row r="154" spans="1:10" x14ac:dyDescent="0.25">
      <c r="A154" s="1370"/>
      <c r="B154" s="122"/>
      <c r="H154" s="122"/>
      <c r="J154" s="122"/>
    </row>
    <row r="155" spans="1:10" x14ac:dyDescent="0.25">
      <c r="A155" s="1370"/>
      <c r="B155" s="122"/>
      <c r="H155" s="122"/>
      <c r="J155" s="122"/>
    </row>
    <row r="156" spans="1:10" x14ac:dyDescent="0.25">
      <c r="A156" s="1370"/>
      <c r="B156" s="122"/>
      <c r="H156" s="122"/>
      <c r="J156" s="122"/>
    </row>
    <row r="157" spans="1:10" x14ac:dyDescent="0.25">
      <c r="A157" s="1370"/>
      <c r="B157" s="122"/>
      <c r="H157" s="122"/>
      <c r="J157" s="122"/>
    </row>
    <row r="158" spans="1:10" x14ac:dyDescent="0.25">
      <c r="A158" s="1370"/>
      <c r="B158" s="122"/>
      <c r="H158" s="122"/>
      <c r="J158" s="122"/>
    </row>
    <row r="159" spans="1:10" x14ac:dyDescent="0.25">
      <c r="A159" s="1370"/>
      <c r="B159" s="122"/>
      <c r="H159" s="122"/>
      <c r="J159" s="122"/>
    </row>
    <row r="160" spans="1:10" x14ac:dyDescent="0.25">
      <c r="A160" s="1370"/>
      <c r="B160" s="122"/>
      <c r="H160" s="122"/>
      <c r="J160" s="122"/>
    </row>
    <row r="161" spans="1:10" x14ac:dyDescent="0.25">
      <c r="A161" s="1370"/>
      <c r="B161" s="122"/>
      <c r="H161" s="122"/>
      <c r="J161" s="122"/>
    </row>
    <row r="162" spans="1:10" x14ac:dyDescent="0.25">
      <c r="A162" s="1370"/>
      <c r="B162" s="122"/>
      <c r="H162" s="122"/>
      <c r="J162" s="122"/>
    </row>
    <row r="163" spans="1:10" x14ac:dyDescent="0.25">
      <c r="A163" s="1370"/>
      <c r="B163" s="122"/>
      <c r="H163" s="122"/>
      <c r="J163" s="122"/>
    </row>
    <row r="164" spans="1:10" x14ac:dyDescent="0.25">
      <c r="A164" s="1370"/>
      <c r="B164" s="122"/>
      <c r="H164" s="122"/>
      <c r="J164" s="122"/>
    </row>
    <row r="165" spans="1:10" x14ac:dyDescent="0.25">
      <c r="A165" s="1370"/>
      <c r="B165" s="122"/>
      <c r="H165" s="122"/>
      <c r="J165" s="122"/>
    </row>
    <row r="166" spans="1:10" x14ac:dyDescent="0.25">
      <c r="A166" s="1370"/>
      <c r="B166" s="122"/>
      <c r="H166" s="122"/>
      <c r="J166" s="122"/>
    </row>
    <row r="167" spans="1:10" x14ac:dyDescent="0.25">
      <c r="A167" s="1370"/>
      <c r="B167" s="122"/>
      <c r="H167" s="122"/>
      <c r="J167" s="122"/>
    </row>
    <row r="168" spans="1:10" x14ac:dyDescent="0.25">
      <c r="A168" s="1370"/>
      <c r="B168" s="122"/>
      <c r="H168" s="122"/>
      <c r="J168" s="122"/>
    </row>
    <row r="169" spans="1:10" x14ac:dyDescent="0.25">
      <c r="A169" s="1370"/>
      <c r="B169" s="122"/>
      <c r="H169" s="122"/>
      <c r="J169" s="122"/>
    </row>
    <row r="170" spans="1:10" x14ac:dyDescent="0.25">
      <c r="A170" s="1370"/>
      <c r="B170" s="122"/>
      <c r="H170" s="122"/>
      <c r="J170" s="122"/>
    </row>
    <row r="171" spans="1:10" x14ac:dyDescent="0.25">
      <c r="A171" s="1370"/>
      <c r="B171" s="122"/>
      <c r="H171" s="122"/>
      <c r="J171" s="122"/>
    </row>
    <row r="172" spans="1:10" x14ac:dyDescent="0.25">
      <c r="A172" s="1370"/>
      <c r="B172" s="122"/>
      <c r="H172" s="122"/>
      <c r="J172" s="122"/>
    </row>
    <row r="173" spans="1:10" x14ac:dyDescent="0.25">
      <c r="A173" s="1370"/>
      <c r="B173" s="122"/>
      <c r="H173" s="122"/>
      <c r="J173" s="122"/>
    </row>
    <row r="174" spans="1:10" x14ac:dyDescent="0.25">
      <c r="A174" s="1370"/>
      <c r="B174" s="122"/>
      <c r="H174" s="122"/>
      <c r="J174" s="122"/>
    </row>
    <row r="175" spans="1:10" x14ac:dyDescent="0.25">
      <c r="A175" s="1370"/>
      <c r="B175" s="122"/>
      <c r="H175" s="122"/>
      <c r="J175" s="122"/>
    </row>
    <row r="176" spans="1:10" x14ac:dyDescent="0.25">
      <c r="A176" s="1370"/>
      <c r="B176" s="122"/>
      <c r="H176" s="122"/>
      <c r="J176" s="122"/>
    </row>
    <row r="177" spans="1:10" x14ac:dyDescent="0.25">
      <c r="A177" s="1370"/>
      <c r="B177" s="122"/>
      <c r="H177" s="122"/>
      <c r="J177" s="122"/>
    </row>
    <row r="178" spans="1:10" x14ac:dyDescent="0.25">
      <c r="A178" s="1370"/>
      <c r="B178" s="122"/>
      <c r="H178" s="122"/>
      <c r="J178" s="122"/>
    </row>
    <row r="179" spans="1:10" x14ac:dyDescent="0.25">
      <c r="A179" s="1370"/>
      <c r="B179" s="122"/>
      <c r="H179" s="122"/>
      <c r="J179" s="122"/>
    </row>
    <row r="180" spans="1:10" x14ac:dyDescent="0.25">
      <c r="A180" s="1370"/>
      <c r="B180" s="122"/>
      <c r="H180" s="122"/>
      <c r="J180" s="122"/>
    </row>
    <row r="181" spans="1:10" x14ac:dyDescent="0.25">
      <c r="A181" s="1370"/>
      <c r="B181" s="122"/>
      <c r="H181" s="122"/>
      <c r="J181" s="122"/>
    </row>
    <row r="182" spans="1:10" x14ac:dyDescent="0.25">
      <c r="A182" s="1370"/>
      <c r="B182" s="122"/>
      <c r="H182" s="122"/>
      <c r="J182" s="122"/>
    </row>
    <row r="183" spans="1:10" x14ac:dyDescent="0.25">
      <c r="A183" s="1370"/>
      <c r="B183" s="122"/>
      <c r="H183" s="122"/>
      <c r="J183" s="122"/>
    </row>
    <row r="184" spans="1:10" x14ac:dyDescent="0.25">
      <c r="A184" s="1370"/>
      <c r="B184" s="122"/>
      <c r="H184" s="122"/>
      <c r="J184" s="122"/>
    </row>
    <row r="185" spans="1:10" x14ac:dyDescent="0.25">
      <c r="A185" s="1370"/>
      <c r="B185" s="122"/>
      <c r="H185" s="122"/>
      <c r="J185" s="122"/>
    </row>
    <row r="186" spans="1:10" x14ac:dyDescent="0.25">
      <c r="A186" s="1370"/>
      <c r="B186" s="122"/>
      <c r="H186" s="122"/>
      <c r="J186" s="122"/>
    </row>
    <row r="187" spans="1:10" x14ac:dyDescent="0.25">
      <c r="A187" s="1370"/>
      <c r="B187" s="122"/>
      <c r="H187" s="122"/>
      <c r="J187" s="122"/>
    </row>
    <row r="188" spans="1:10" x14ac:dyDescent="0.25">
      <c r="A188" s="1370"/>
      <c r="B188" s="122"/>
      <c r="H188" s="122"/>
      <c r="J188" s="122"/>
    </row>
    <row r="189" spans="1:10" x14ac:dyDescent="0.25">
      <c r="A189" s="1370"/>
      <c r="B189" s="122"/>
      <c r="H189" s="122"/>
      <c r="J189" s="122"/>
    </row>
    <row r="190" spans="1:10" x14ac:dyDescent="0.25">
      <c r="A190" s="1370"/>
      <c r="B190" s="122"/>
      <c r="H190" s="122"/>
      <c r="J190" s="122"/>
    </row>
    <row r="191" spans="1:10" x14ac:dyDescent="0.25">
      <c r="A191" s="1370"/>
      <c r="B191" s="122"/>
      <c r="H191" s="122"/>
      <c r="J191" s="122"/>
    </row>
    <row r="192" spans="1:10" x14ac:dyDescent="0.25">
      <c r="A192" s="1370"/>
      <c r="B192" s="122"/>
      <c r="H192" s="122"/>
      <c r="J192" s="122"/>
    </row>
    <row r="193" spans="1:10" x14ac:dyDescent="0.25">
      <c r="A193" s="1370"/>
      <c r="B193" s="122"/>
      <c r="H193" s="122"/>
      <c r="J193" s="122"/>
    </row>
    <row r="194" spans="1:10" x14ac:dyDescent="0.25">
      <c r="A194" s="1370"/>
      <c r="B194" s="122"/>
      <c r="H194" s="122"/>
      <c r="J194" s="122"/>
    </row>
    <row r="195" spans="1:10" x14ac:dyDescent="0.25">
      <c r="A195" s="1370"/>
      <c r="B195" s="122"/>
      <c r="H195" s="122"/>
      <c r="J195" s="122"/>
    </row>
    <row r="196" spans="1:10" x14ac:dyDescent="0.25">
      <c r="A196" s="1370"/>
      <c r="B196" s="122"/>
      <c r="H196" s="122"/>
      <c r="J196" s="122"/>
    </row>
    <row r="197" spans="1:10" x14ac:dyDescent="0.25">
      <c r="A197" s="1370"/>
      <c r="B197" s="122"/>
      <c r="H197" s="122"/>
      <c r="J197" s="122"/>
    </row>
    <row r="198" spans="1:10" x14ac:dyDescent="0.25">
      <c r="A198" s="1370"/>
      <c r="B198" s="122"/>
      <c r="H198" s="122"/>
      <c r="J198" s="122"/>
    </row>
    <row r="199" spans="1:10" x14ac:dyDescent="0.25">
      <c r="A199" s="1370"/>
      <c r="B199" s="122"/>
      <c r="H199" s="122"/>
      <c r="J199" s="122"/>
    </row>
    <row r="200" spans="1:10" x14ac:dyDescent="0.25">
      <c r="A200" s="1370"/>
      <c r="B200" s="122"/>
      <c r="H200" s="122"/>
      <c r="J200" s="122"/>
    </row>
    <row r="201" spans="1:10" x14ac:dyDescent="0.25">
      <c r="A201" s="1370"/>
      <c r="B201" s="122"/>
      <c r="H201" s="122"/>
      <c r="J201" s="122"/>
    </row>
    <row r="202" spans="1:10" x14ac:dyDescent="0.25">
      <c r="A202" s="1370"/>
      <c r="B202" s="122"/>
      <c r="H202" s="122"/>
      <c r="J202" s="122"/>
    </row>
    <row r="203" spans="1:10" x14ac:dyDescent="0.25">
      <c r="A203" s="1370"/>
      <c r="B203" s="122"/>
      <c r="H203" s="122"/>
      <c r="J203" s="122"/>
    </row>
    <row r="204" spans="1:10" x14ac:dyDescent="0.25">
      <c r="A204" s="1370"/>
      <c r="B204" s="122"/>
      <c r="H204" s="122"/>
      <c r="J204" s="122"/>
    </row>
    <row r="205" spans="1:10" x14ac:dyDescent="0.25">
      <c r="A205" s="1370"/>
      <c r="B205" s="122"/>
      <c r="H205" s="122"/>
      <c r="J205" s="122"/>
    </row>
    <row r="206" spans="1:10" x14ac:dyDescent="0.25">
      <c r="A206" s="1370"/>
      <c r="B206" s="122"/>
      <c r="H206" s="122"/>
      <c r="J206" s="122"/>
    </row>
    <row r="207" spans="1:10" x14ac:dyDescent="0.25">
      <c r="A207" s="1370"/>
      <c r="B207" s="122"/>
      <c r="H207" s="122"/>
      <c r="J207" s="122"/>
    </row>
    <row r="208" spans="1:10" x14ac:dyDescent="0.25">
      <c r="A208" s="1370"/>
      <c r="B208" s="122"/>
      <c r="H208" s="122"/>
      <c r="J208" s="122"/>
    </row>
    <row r="209" spans="1:10" x14ac:dyDescent="0.25">
      <c r="A209" s="1370"/>
      <c r="B209" s="122"/>
      <c r="H209" s="122"/>
      <c r="J209" s="122"/>
    </row>
    <row r="210" spans="1:10" x14ac:dyDescent="0.25">
      <c r="A210" s="1370"/>
      <c r="B210" s="122"/>
      <c r="H210" s="122"/>
      <c r="J210" s="122"/>
    </row>
    <row r="211" spans="1:10" x14ac:dyDescent="0.25">
      <c r="A211" s="1370"/>
      <c r="B211" s="122"/>
      <c r="H211" s="122"/>
      <c r="J211" s="122"/>
    </row>
    <row r="212" spans="1:10" x14ac:dyDescent="0.25">
      <c r="A212" s="1370"/>
      <c r="B212" s="122"/>
      <c r="H212" s="122"/>
      <c r="J212" s="122"/>
    </row>
    <row r="213" spans="1:10" x14ac:dyDescent="0.25">
      <c r="A213" s="1370"/>
      <c r="B213" s="122"/>
      <c r="H213" s="122"/>
      <c r="J213" s="122"/>
    </row>
    <row r="214" spans="1:10" x14ac:dyDescent="0.25">
      <c r="A214" s="1370"/>
      <c r="B214" s="122"/>
      <c r="H214" s="122"/>
      <c r="J214" s="122"/>
    </row>
    <row r="215" spans="1:10" x14ac:dyDescent="0.25">
      <c r="A215" s="1370"/>
      <c r="B215" s="122"/>
      <c r="H215" s="122"/>
      <c r="J215" s="122"/>
    </row>
    <row r="216" spans="1:10" x14ac:dyDescent="0.25">
      <c r="A216" s="1370"/>
      <c r="B216" s="122"/>
      <c r="H216" s="122"/>
      <c r="J216" s="122"/>
    </row>
    <row r="217" spans="1:10" x14ac:dyDescent="0.25">
      <c r="A217" s="1370"/>
      <c r="B217" s="122"/>
      <c r="H217" s="122"/>
      <c r="J217" s="122"/>
    </row>
    <row r="218" spans="1:10" x14ac:dyDescent="0.25">
      <c r="A218" s="1370"/>
      <c r="B218" s="122"/>
      <c r="H218" s="122"/>
      <c r="J218" s="122"/>
    </row>
    <row r="219" spans="1:10" x14ac:dyDescent="0.25">
      <c r="A219" s="1370"/>
      <c r="B219" s="122"/>
      <c r="H219" s="122"/>
      <c r="J219" s="122"/>
    </row>
    <row r="220" spans="1:10" x14ac:dyDescent="0.25">
      <c r="A220" s="1370"/>
      <c r="B220" s="122"/>
      <c r="H220" s="122"/>
      <c r="J220" s="122"/>
    </row>
    <row r="221" spans="1:10" x14ac:dyDescent="0.25">
      <c r="A221" s="1370"/>
      <c r="B221" s="122"/>
      <c r="H221" s="122"/>
      <c r="J221" s="122"/>
    </row>
    <row r="222" spans="1:10" x14ac:dyDescent="0.25">
      <c r="A222" s="1370"/>
      <c r="B222" s="122"/>
      <c r="H222" s="122"/>
      <c r="J222" s="122"/>
    </row>
    <row r="223" spans="1:10" x14ac:dyDescent="0.25">
      <c r="A223" s="1370"/>
      <c r="B223" s="122"/>
      <c r="H223" s="122"/>
      <c r="J223" s="122"/>
    </row>
    <row r="224" spans="1:10" x14ac:dyDescent="0.25">
      <c r="A224" s="1370"/>
      <c r="B224" s="122"/>
      <c r="H224" s="122"/>
      <c r="J224" s="122"/>
    </row>
    <row r="225" spans="1:10" x14ac:dyDescent="0.25">
      <c r="A225" s="1370"/>
      <c r="B225" s="122"/>
      <c r="H225" s="122"/>
      <c r="J225" s="122"/>
    </row>
    <row r="226" spans="1:10" x14ac:dyDescent="0.25">
      <c r="A226" s="1370"/>
      <c r="B226" s="122"/>
      <c r="H226" s="122"/>
      <c r="J226" s="122"/>
    </row>
    <row r="227" spans="1:10" x14ac:dyDescent="0.25">
      <c r="A227" s="1370"/>
      <c r="B227" s="122"/>
      <c r="H227" s="122"/>
      <c r="J227" s="122"/>
    </row>
    <row r="228" spans="1:10" x14ac:dyDescent="0.25">
      <c r="A228" s="1370"/>
      <c r="B228" s="122"/>
      <c r="H228" s="122"/>
      <c r="J228" s="122"/>
    </row>
    <row r="229" spans="1:10" x14ac:dyDescent="0.25">
      <c r="A229" s="1370"/>
      <c r="B229" s="122"/>
      <c r="H229" s="122"/>
      <c r="J229" s="122"/>
    </row>
    <row r="230" spans="1:10" x14ac:dyDescent="0.25">
      <c r="A230" s="1370"/>
      <c r="B230" s="122"/>
      <c r="H230" s="122"/>
      <c r="J230" s="122"/>
    </row>
    <row r="231" spans="1:10" x14ac:dyDescent="0.25">
      <c r="A231" s="1370"/>
      <c r="B231" s="122"/>
      <c r="H231" s="122"/>
      <c r="J231" s="122"/>
    </row>
    <row r="232" spans="1:10" x14ac:dyDescent="0.25">
      <c r="A232" s="1370"/>
      <c r="B232" s="122"/>
      <c r="H232" s="122"/>
      <c r="J232" s="122"/>
    </row>
    <row r="233" spans="1:10" x14ac:dyDescent="0.25">
      <c r="A233" s="1370"/>
      <c r="B233" s="122"/>
      <c r="H233" s="122"/>
      <c r="J233" s="122"/>
    </row>
    <row r="234" spans="1:10" x14ac:dyDescent="0.25">
      <c r="A234" s="1370"/>
      <c r="B234" s="122"/>
      <c r="H234" s="122"/>
      <c r="J234" s="122"/>
    </row>
    <row r="235" spans="1:10" x14ac:dyDescent="0.25">
      <c r="A235" s="1370"/>
      <c r="B235" s="122"/>
      <c r="H235" s="122"/>
      <c r="J235" s="122"/>
    </row>
    <row r="236" spans="1:10" x14ac:dyDescent="0.25">
      <c r="A236" s="1370"/>
      <c r="B236" s="122"/>
      <c r="H236" s="122"/>
      <c r="J236" s="122"/>
    </row>
    <row r="237" spans="1:10" x14ac:dyDescent="0.25">
      <c r="A237" s="1370"/>
      <c r="B237" s="122"/>
      <c r="H237" s="122"/>
      <c r="J237" s="122"/>
    </row>
    <row r="238" spans="1:10" x14ac:dyDescent="0.25">
      <c r="A238" s="1370"/>
      <c r="B238" s="122"/>
      <c r="H238" s="122"/>
      <c r="J238" s="122"/>
    </row>
    <row r="239" spans="1:10" x14ac:dyDescent="0.25">
      <c r="A239" s="1370"/>
      <c r="B239" s="122"/>
      <c r="H239" s="122"/>
      <c r="J239" s="122"/>
    </row>
    <row r="240" spans="1:10" x14ac:dyDescent="0.25">
      <c r="A240" s="1370"/>
      <c r="B240" s="122"/>
      <c r="H240" s="122"/>
      <c r="J240" s="122"/>
    </row>
    <row r="241" spans="1:10" x14ac:dyDescent="0.25">
      <c r="A241" s="1370"/>
      <c r="B241" s="122"/>
      <c r="H241" s="122"/>
      <c r="J241" s="122"/>
    </row>
    <row r="242" spans="1:10" x14ac:dyDescent="0.25">
      <c r="A242" s="1370"/>
      <c r="B242" s="122"/>
      <c r="H242" s="122"/>
      <c r="J242" s="122"/>
    </row>
    <row r="243" spans="1:10" x14ac:dyDescent="0.25">
      <c r="A243" s="1370"/>
      <c r="B243" s="122"/>
      <c r="H243" s="122"/>
      <c r="J243" s="122"/>
    </row>
    <row r="244" spans="1:10" x14ac:dyDescent="0.25">
      <c r="A244" s="1370"/>
      <c r="B244" s="122"/>
      <c r="H244" s="122"/>
      <c r="J244" s="122"/>
    </row>
    <row r="245" spans="1:10" x14ac:dyDescent="0.25">
      <c r="A245" s="1370"/>
      <c r="B245" s="122"/>
      <c r="H245" s="122"/>
      <c r="J245" s="122"/>
    </row>
    <row r="246" spans="1:10" x14ac:dyDescent="0.25">
      <c r="A246" s="1370"/>
      <c r="B246" s="122"/>
      <c r="H246" s="122"/>
      <c r="J246" s="122"/>
    </row>
    <row r="247" spans="1:10" x14ac:dyDescent="0.25">
      <c r="A247" s="1370"/>
      <c r="B247" s="122"/>
      <c r="H247" s="122"/>
      <c r="J247" s="122"/>
    </row>
    <row r="248" spans="1:10" x14ac:dyDescent="0.25">
      <c r="A248" s="1370"/>
      <c r="B248" s="122"/>
      <c r="H248" s="122"/>
      <c r="J248" s="122"/>
    </row>
    <row r="249" spans="1:10" x14ac:dyDescent="0.25">
      <c r="A249" s="1370"/>
      <c r="B249" s="122"/>
      <c r="H249" s="122"/>
      <c r="J249" s="122"/>
    </row>
    <row r="250" spans="1:10" x14ac:dyDescent="0.25">
      <c r="A250" s="1370"/>
      <c r="B250" s="122"/>
      <c r="H250" s="122"/>
      <c r="J250" s="122"/>
    </row>
    <row r="251" spans="1:10" x14ac:dyDescent="0.25">
      <c r="A251" s="1370"/>
      <c r="B251" s="122"/>
      <c r="H251" s="122"/>
      <c r="J251" s="122"/>
    </row>
    <row r="252" spans="1:10" x14ac:dyDescent="0.25">
      <c r="A252" s="1370"/>
      <c r="B252" s="122"/>
      <c r="H252" s="122"/>
      <c r="J252" s="122"/>
    </row>
    <row r="253" spans="1:10" x14ac:dyDescent="0.25">
      <c r="A253" s="1370"/>
      <c r="B253" s="122"/>
      <c r="H253" s="122"/>
      <c r="J253" s="122"/>
    </row>
    <row r="254" spans="1:10" x14ac:dyDescent="0.25">
      <c r="A254" s="1370"/>
      <c r="B254" s="122"/>
      <c r="H254" s="122"/>
      <c r="J254" s="122"/>
    </row>
    <row r="255" spans="1:10" x14ac:dyDescent="0.25">
      <c r="A255" s="1370"/>
      <c r="B255" s="122"/>
      <c r="H255" s="122"/>
      <c r="J255" s="122"/>
    </row>
    <row r="256" spans="1:10" x14ac:dyDescent="0.25">
      <c r="A256" s="1370"/>
      <c r="B256" s="122"/>
      <c r="H256" s="122"/>
      <c r="J256" s="122"/>
    </row>
    <row r="257" spans="1:10" x14ac:dyDescent="0.25">
      <c r="A257" s="1370"/>
      <c r="B257" s="122"/>
      <c r="H257" s="122"/>
      <c r="J257" s="122"/>
    </row>
    <row r="258" spans="1:10" x14ac:dyDescent="0.25">
      <c r="A258" s="1370"/>
      <c r="B258" s="122"/>
      <c r="H258" s="122"/>
      <c r="J258" s="122"/>
    </row>
    <row r="259" spans="1:10" x14ac:dyDescent="0.25">
      <c r="A259" s="1370"/>
      <c r="B259" s="122"/>
      <c r="H259" s="122"/>
      <c r="J259" s="122"/>
    </row>
    <row r="260" spans="1:10" x14ac:dyDescent="0.25">
      <c r="A260" s="1370"/>
      <c r="B260" s="122"/>
      <c r="H260" s="122"/>
      <c r="J260" s="122"/>
    </row>
    <row r="261" spans="1:10" x14ac:dyDescent="0.25">
      <c r="A261" s="1370"/>
      <c r="B261" s="122"/>
      <c r="H261" s="122"/>
      <c r="J261" s="122"/>
    </row>
    <row r="262" spans="1:10" x14ac:dyDescent="0.25">
      <c r="A262" s="1370"/>
      <c r="B262" s="122"/>
      <c r="H262" s="122"/>
      <c r="J262" s="122"/>
    </row>
    <row r="263" spans="1:10" x14ac:dyDescent="0.25">
      <c r="A263" s="1370"/>
      <c r="B263" s="122"/>
      <c r="H263" s="122"/>
      <c r="J263" s="122"/>
    </row>
    <row r="264" spans="1:10" x14ac:dyDescent="0.25">
      <c r="A264" s="1370"/>
      <c r="B264" s="122"/>
      <c r="H264" s="122"/>
      <c r="J264" s="122"/>
    </row>
    <row r="265" spans="1:10" x14ac:dyDescent="0.25">
      <c r="A265" s="1370"/>
      <c r="B265" s="122"/>
      <c r="H265" s="122"/>
      <c r="J265" s="122"/>
    </row>
    <row r="266" spans="1:10" x14ac:dyDescent="0.25">
      <c r="A266" s="1370"/>
      <c r="B266" s="122"/>
      <c r="H266" s="122"/>
      <c r="J266" s="122"/>
    </row>
    <row r="267" spans="1:10" x14ac:dyDescent="0.25">
      <c r="A267" s="1370"/>
      <c r="B267" s="122"/>
      <c r="H267" s="122"/>
      <c r="J267" s="122"/>
    </row>
    <row r="268" spans="1:10" x14ac:dyDescent="0.25">
      <c r="A268" s="1370"/>
      <c r="B268" s="122"/>
      <c r="H268" s="122"/>
      <c r="J268" s="122"/>
    </row>
    <row r="269" spans="1:10" x14ac:dyDescent="0.25">
      <c r="A269" s="1370"/>
      <c r="B269" s="122"/>
      <c r="H269" s="122"/>
      <c r="J269" s="122"/>
    </row>
    <row r="270" spans="1:10" x14ac:dyDescent="0.25">
      <c r="A270" s="1370"/>
      <c r="B270" s="122"/>
      <c r="H270" s="122"/>
      <c r="J270" s="122"/>
    </row>
    <row r="271" spans="1:10" x14ac:dyDescent="0.25">
      <c r="A271" s="1370"/>
      <c r="B271" s="122"/>
      <c r="H271" s="122"/>
      <c r="J271" s="122"/>
    </row>
    <row r="272" spans="1:10" x14ac:dyDescent="0.25">
      <c r="A272" s="1370"/>
      <c r="B272" s="122"/>
      <c r="H272" s="122"/>
      <c r="J272" s="122"/>
    </row>
    <row r="273" spans="1:10" x14ac:dyDescent="0.25">
      <c r="A273" s="1370"/>
      <c r="B273" s="122"/>
      <c r="H273" s="122"/>
      <c r="J273" s="122"/>
    </row>
    <row r="274" spans="1:10" x14ac:dyDescent="0.25">
      <c r="A274" s="1370"/>
      <c r="B274" s="122"/>
      <c r="H274" s="122"/>
      <c r="J274" s="122"/>
    </row>
    <row r="275" spans="1:10" x14ac:dyDescent="0.25">
      <c r="A275" s="1370"/>
      <c r="B275" s="122"/>
      <c r="H275" s="122"/>
      <c r="J275" s="122"/>
    </row>
    <row r="276" spans="1:10" x14ac:dyDescent="0.25">
      <c r="A276" s="1370"/>
      <c r="B276" s="122"/>
      <c r="H276" s="122"/>
      <c r="J276" s="122"/>
    </row>
    <row r="277" spans="1:10" x14ac:dyDescent="0.25">
      <c r="A277" s="1370"/>
      <c r="B277" s="122"/>
      <c r="H277" s="122"/>
      <c r="J277" s="122"/>
    </row>
    <row r="278" spans="1:10" x14ac:dyDescent="0.25">
      <c r="A278" s="1370"/>
      <c r="B278" s="122"/>
      <c r="H278" s="122"/>
      <c r="J278" s="122"/>
    </row>
    <row r="279" spans="1:10" x14ac:dyDescent="0.25">
      <c r="A279" s="1370"/>
      <c r="B279" s="122"/>
      <c r="H279" s="122"/>
      <c r="J279" s="122"/>
    </row>
    <row r="280" spans="1:10" x14ac:dyDescent="0.25">
      <c r="A280" s="1370"/>
      <c r="B280" s="122"/>
      <c r="H280" s="122"/>
      <c r="J280" s="122"/>
    </row>
    <row r="281" spans="1:10" x14ac:dyDescent="0.25">
      <c r="A281" s="1370"/>
      <c r="B281" s="122"/>
      <c r="H281" s="122"/>
      <c r="J281" s="122"/>
    </row>
    <row r="282" spans="1:10" x14ac:dyDescent="0.25">
      <c r="A282" s="1370"/>
      <c r="B282" s="122"/>
      <c r="H282" s="122"/>
      <c r="J282" s="122"/>
    </row>
    <row r="283" spans="1:10" x14ac:dyDescent="0.25">
      <c r="A283" s="1370"/>
      <c r="B283" s="122"/>
      <c r="H283" s="122"/>
      <c r="J283" s="122"/>
    </row>
    <row r="284" spans="1:10" x14ac:dyDescent="0.25">
      <c r="A284" s="1370"/>
      <c r="B284" s="122"/>
      <c r="H284" s="122"/>
      <c r="J284" s="122"/>
    </row>
    <row r="285" spans="1:10" x14ac:dyDescent="0.25">
      <c r="A285" s="1370"/>
      <c r="B285" s="122"/>
      <c r="H285" s="122"/>
      <c r="J285" s="122"/>
    </row>
    <row r="286" spans="1:10" x14ac:dyDescent="0.25">
      <c r="A286" s="1370"/>
      <c r="B286" s="122"/>
      <c r="H286" s="122"/>
      <c r="J286" s="122"/>
    </row>
    <row r="287" spans="1:10" x14ac:dyDescent="0.25">
      <c r="A287" s="1370"/>
      <c r="B287" s="122"/>
      <c r="H287" s="122"/>
      <c r="J287" s="122"/>
    </row>
    <row r="288" spans="1:10" x14ac:dyDescent="0.25">
      <c r="A288" s="1370"/>
      <c r="B288" s="122"/>
      <c r="H288" s="122"/>
      <c r="J288" s="122"/>
    </row>
    <row r="289" spans="1:10" x14ac:dyDescent="0.25">
      <c r="A289" s="1370"/>
      <c r="B289" s="122"/>
      <c r="H289" s="122"/>
      <c r="J289" s="122"/>
    </row>
    <row r="290" spans="1:10" x14ac:dyDescent="0.25">
      <c r="A290" s="1370"/>
      <c r="B290" s="122"/>
      <c r="H290" s="122"/>
      <c r="J290" s="122"/>
    </row>
    <row r="291" spans="1:10" x14ac:dyDescent="0.25">
      <c r="A291" s="1370"/>
      <c r="B291" s="122"/>
      <c r="H291" s="122"/>
      <c r="J291" s="122"/>
    </row>
    <row r="292" spans="1:10" x14ac:dyDescent="0.25">
      <c r="A292" s="1370"/>
      <c r="B292" s="122"/>
      <c r="H292" s="122"/>
      <c r="J292" s="122"/>
    </row>
    <row r="293" spans="1:10" x14ac:dyDescent="0.25">
      <c r="A293" s="1370"/>
      <c r="B293" s="122"/>
      <c r="H293" s="122"/>
      <c r="J293" s="122"/>
    </row>
    <row r="294" spans="1:10" x14ac:dyDescent="0.25">
      <c r="A294" s="1370"/>
      <c r="B294" s="122"/>
      <c r="H294" s="122"/>
      <c r="J294" s="122"/>
    </row>
    <row r="295" spans="1:10" x14ac:dyDescent="0.25">
      <c r="A295" s="1370"/>
      <c r="B295" s="122"/>
      <c r="H295" s="122"/>
      <c r="J295" s="122"/>
    </row>
    <row r="296" spans="1:10" x14ac:dyDescent="0.25">
      <c r="A296" s="1370"/>
      <c r="B296" s="122"/>
      <c r="H296" s="122"/>
      <c r="J296" s="122"/>
    </row>
    <row r="297" spans="1:10" x14ac:dyDescent="0.25">
      <c r="A297" s="1370"/>
      <c r="B297" s="122"/>
      <c r="H297" s="122"/>
      <c r="J297" s="122"/>
    </row>
    <row r="298" spans="1:10" x14ac:dyDescent="0.25">
      <c r="A298" s="1370"/>
      <c r="B298" s="122"/>
      <c r="H298" s="122"/>
      <c r="J298" s="122"/>
    </row>
    <row r="299" spans="1:10" x14ac:dyDescent="0.25">
      <c r="A299" s="1370"/>
      <c r="B299" s="122"/>
      <c r="H299" s="122"/>
      <c r="J299" s="122"/>
    </row>
    <row r="300" spans="1:10" x14ac:dyDescent="0.25">
      <c r="A300" s="1370"/>
      <c r="B300" s="122"/>
      <c r="H300" s="122"/>
      <c r="J300" s="122"/>
    </row>
    <row r="301" spans="1:10" x14ac:dyDescent="0.25">
      <c r="A301" s="1370"/>
      <c r="B301" s="122"/>
      <c r="H301" s="122"/>
      <c r="J301" s="122"/>
    </row>
    <row r="302" spans="1:10" x14ac:dyDescent="0.25">
      <c r="A302" s="1370"/>
      <c r="B302" s="122"/>
      <c r="H302" s="122"/>
      <c r="J302" s="122"/>
    </row>
    <row r="303" spans="1:10" x14ac:dyDescent="0.25">
      <c r="A303" s="1370"/>
      <c r="B303" s="122"/>
      <c r="H303" s="122"/>
      <c r="J303" s="122"/>
    </row>
    <row r="304" spans="1:10" x14ac:dyDescent="0.25">
      <c r="A304" s="1370"/>
      <c r="B304" s="122"/>
      <c r="H304" s="122"/>
      <c r="J304" s="122"/>
    </row>
    <row r="305" spans="1:10" x14ac:dyDescent="0.25">
      <c r="A305" s="1370"/>
      <c r="B305" s="122"/>
      <c r="H305" s="122"/>
      <c r="J305" s="122"/>
    </row>
    <row r="306" spans="1:10" x14ac:dyDescent="0.25">
      <c r="A306" s="1370"/>
      <c r="B306" s="122"/>
      <c r="H306" s="122"/>
      <c r="J306" s="122"/>
    </row>
    <row r="307" spans="1:10" x14ac:dyDescent="0.25">
      <c r="A307" s="1370"/>
      <c r="B307" s="122"/>
      <c r="H307" s="122"/>
      <c r="J307" s="122"/>
    </row>
    <row r="308" spans="1:10" x14ac:dyDescent="0.25">
      <c r="A308" s="1370"/>
      <c r="B308" s="122"/>
      <c r="H308" s="122"/>
      <c r="J308" s="122"/>
    </row>
    <row r="309" spans="1:10" x14ac:dyDescent="0.25">
      <c r="A309" s="1370"/>
      <c r="B309" s="122"/>
      <c r="H309" s="122"/>
      <c r="J309" s="122"/>
    </row>
    <row r="310" spans="1:10" x14ac:dyDescent="0.25">
      <c r="A310" s="1370"/>
      <c r="B310" s="122"/>
      <c r="H310" s="122"/>
      <c r="J310" s="122"/>
    </row>
    <row r="311" spans="1:10" x14ac:dyDescent="0.25">
      <c r="A311" s="1370"/>
      <c r="B311" s="122"/>
      <c r="H311" s="122"/>
      <c r="J311" s="122"/>
    </row>
    <row r="312" spans="1:10" x14ac:dyDescent="0.25">
      <c r="A312" s="1370"/>
      <c r="B312" s="122"/>
      <c r="H312" s="122"/>
      <c r="J312" s="122"/>
    </row>
    <row r="313" spans="1:10" x14ac:dyDescent="0.25">
      <c r="A313" s="1370"/>
      <c r="B313" s="122"/>
      <c r="H313" s="122"/>
      <c r="J313" s="122"/>
    </row>
    <row r="314" spans="1:10" x14ac:dyDescent="0.25">
      <c r="A314" s="1370"/>
      <c r="B314" s="122"/>
      <c r="H314" s="122"/>
      <c r="J314" s="122"/>
    </row>
    <row r="315" spans="1:10" x14ac:dyDescent="0.25">
      <c r="A315" s="1370"/>
      <c r="B315" s="122"/>
      <c r="H315" s="122"/>
      <c r="J315" s="122"/>
    </row>
    <row r="316" spans="1:10" x14ac:dyDescent="0.25">
      <c r="A316" s="1370"/>
      <c r="B316" s="122"/>
      <c r="H316" s="122"/>
      <c r="J316" s="122"/>
    </row>
    <row r="317" spans="1:10" x14ac:dyDescent="0.25">
      <c r="A317" s="1370"/>
      <c r="B317" s="122"/>
      <c r="H317" s="122"/>
      <c r="J317" s="122"/>
    </row>
    <row r="318" spans="1:10" x14ac:dyDescent="0.25">
      <c r="A318" s="1370"/>
      <c r="B318" s="122"/>
      <c r="H318" s="122"/>
      <c r="J318" s="122"/>
    </row>
    <row r="319" spans="1:10" x14ac:dyDescent="0.25">
      <c r="A319" s="1370"/>
      <c r="B319" s="122"/>
      <c r="H319" s="122"/>
      <c r="J319" s="122"/>
    </row>
    <row r="320" spans="1:10" x14ac:dyDescent="0.25">
      <c r="A320" s="1370"/>
      <c r="B320" s="122"/>
      <c r="H320" s="122"/>
      <c r="J320" s="122"/>
    </row>
    <row r="321" spans="1:10" x14ac:dyDescent="0.25">
      <c r="A321" s="1370"/>
      <c r="B321" s="122"/>
      <c r="H321" s="122"/>
      <c r="J321" s="122"/>
    </row>
    <row r="322" spans="1:10" x14ac:dyDescent="0.25">
      <c r="A322" s="1370"/>
      <c r="B322" s="122"/>
      <c r="H322" s="122"/>
      <c r="J322" s="122"/>
    </row>
    <row r="323" spans="1:10" x14ac:dyDescent="0.25">
      <c r="A323" s="1370"/>
      <c r="B323" s="122"/>
      <c r="H323" s="122"/>
      <c r="J323" s="122"/>
    </row>
    <row r="324" spans="1:10" x14ac:dyDescent="0.25">
      <c r="A324" s="1370"/>
      <c r="B324" s="122"/>
      <c r="H324" s="122"/>
      <c r="J324" s="122"/>
    </row>
    <row r="325" spans="1:10" x14ac:dyDescent="0.25">
      <c r="A325" s="1370"/>
      <c r="B325" s="122"/>
      <c r="H325" s="122"/>
      <c r="J325" s="122"/>
    </row>
    <row r="326" spans="1:10" x14ac:dyDescent="0.25">
      <c r="A326" s="1370"/>
      <c r="B326" s="122"/>
      <c r="H326" s="122"/>
      <c r="J326" s="122"/>
    </row>
    <row r="327" spans="1:10" x14ac:dyDescent="0.25">
      <c r="A327" s="1370"/>
      <c r="B327" s="122"/>
      <c r="H327" s="122"/>
      <c r="J327" s="122"/>
    </row>
    <row r="328" spans="1:10" x14ac:dyDescent="0.25">
      <c r="A328" s="1370"/>
      <c r="B328" s="122"/>
      <c r="H328" s="122"/>
      <c r="J328" s="122"/>
    </row>
    <row r="329" spans="1:10" x14ac:dyDescent="0.25">
      <c r="A329" s="1370"/>
      <c r="B329" s="122"/>
      <c r="H329" s="122"/>
      <c r="J329" s="122"/>
    </row>
    <row r="330" spans="1:10" x14ac:dyDescent="0.25">
      <c r="A330" s="1370"/>
      <c r="B330" s="122"/>
      <c r="H330" s="122"/>
      <c r="J330" s="122"/>
    </row>
    <row r="331" spans="1:10" x14ac:dyDescent="0.25">
      <c r="A331" s="1370"/>
      <c r="B331" s="122"/>
      <c r="H331" s="122"/>
      <c r="J331" s="122"/>
    </row>
    <row r="332" spans="1:10" x14ac:dyDescent="0.25">
      <c r="A332" s="1370"/>
      <c r="B332" s="122"/>
      <c r="H332" s="122"/>
      <c r="J332" s="122"/>
    </row>
    <row r="333" spans="1:10" x14ac:dyDescent="0.25">
      <c r="A333" s="1370"/>
      <c r="B333" s="122"/>
      <c r="H333" s="122"/>
      <c r="J333" s="122"/>
    </row>
    <row r="334" spans="1:10" x14ac:dyDescent="0.25">
      <c r="A334" s="1370"/>
      <c r="B334" s="122"/>
      <c r="H334" s="122"/>
      <c r="J334" s="122"/>
    </row>
    <row r="335" spans="1:10" x14ac:dyDescent="0.25">
      <c r="A335" s="1370"/>
      <c r="B335" s="122"/>
      <c r="H335" s="122"/>
      <c r="J335" s="122"/>
    </row>
    <row r="336" spans="1:10" x14ac:dyDescent="0.25">
      <c r="A336" s="1370"/>
      <c r="B336" s="122"/>
      <c r="H336" s="122"/>
      <c r="J336" s="122"/>
    </row>
    <row r="337" spans="1:10" x14ac:dyDescent="0.25">
      <c r="A337" s="1370"/>
      <c r="B337" s="122"/>
      <c r="H337" s="122"/>
      <c r="J337" s="122"/>
    </row>
    <row r="338" spans="1:10" x14ac:dyDescent="0.25">
      <c r="A338" s="1370"/>
      <c r="B338" s="122"/>
      <c r="H338" s="122"/>
      <c r="J338" s="122"/>
    </row>
    <row r="339" spans="1:10" x14ac:dyDescent="0.25">
      <c r="A339" s="1370"/>
      <c r="B339" s="122"/>
      <c r="H339" s="122"/>
      <c r="J339" s="122"/>
    </row>
    <row r="340" spans="1:10" x14ac:dyDescent="0.25">
      <c r="A340" s="1370"/>
      <c r="B340" s="122"/>
      <c r="H340" s="122"/>
      <c r="J340" s="122"/>
    </row>
    <row r="341" spans="1:10" x14ac:dyDescent="0.25">
      <c r="A341" s="1370"/>
      <c r="B341" s="122"/>
      <c r="H341" s="122"/>
      <c r="J341" s="122"/>
    </row>
    <row r="342" spans="1:10" x14ac:dyDescent="0.25">
      <c r="A342" s="1370"/>
      <c r="B342" s="122"/>
      <c r="H342" s="122"/>
      <c r="J342" s="122"/>
    </row>
    <row r="343" spans="1:10" x14ac:dyDescent="0.25">
      <c r="A343" s="1370"/>
      <c r="B343" s="122"/>
      <c r="H343" s="122"/>
      <c r="J343" s="122"/>
    </row>
    <row r="344" spans="1:10" x14ac:dyDescent="0.25">
      <c r="A344" s="1370"/>
      <c r="B344" s="122"/>
      <c r="H344" s="122"/>
      <c r="J344" s="122"/>
    </row>
    <row r="345" spans="1:10" x14ac:dyDescent="0.25">
      <c r="A345" s="1370"/>
      <c r="B345" s="122"/>
      <c r="H345" s="122"/>
      <c r="J345" s="122"/>
    </row>
    <row r="346" spans="1:10" x14ac:dyDescent="0.25">
      <c r="A346" s="1370"/>
      <c r="B346" s="122"/>
      <c r="H346" s="122"/>
      <c r="J346" s="122"/>
    </row>
    <row r="347" spans="1:10" x14ac:dyDescent="0.25">
      <c r="A347" s="1370"/>
      <c r="B347" s="122"/>
      <c r="H347" s="122"/>
      <c r="J347" s="122"/>
    </row>
    <row r="348" spans="1:10" x14ac:dyDescent="0.25">
      <c r="A348" s="1370"/>
      <c r="B348" s="122"/>
      <c r="H348" s="122"/>
      <c r="J348" s="122"/>
    </row>
    <row r="349" spans="1:10" x14ac:dyDescent="0.25">
      <c r="A349" s="1370"/>
      <c r="B349" s="122"/>
      <c r="H349" s="122"/>
      <c r="J349" s="122"/>
    </row>
    <row r="350" spans="1:10" x14ac:dyDescent="0.25">
      <c r="A350" s="1370"/>
      <c r="B350" s="122"/>
      <c r="H350" s="122"/>
      <c r="J350" s="122"/>
    </row>
    <row r="351" spans="1:10" x14ac:dyDescent="0.25">
      <c r="A351" s="1370"/>
      <c r="B351" s="122"/>
      <c r="H351" s="122"/>
      <c r="J351" s="122"/>
    </row>
    <row r="352" spans="1:10" x14ac:dyDescent="0.25">
      <c r="A352" s="1370"/>
      <c r="B352" s="122"/>
      <c r="H352" s="122"/>
      <c r="J352" s="122"/>
    </row>
    <row r="353" spans="1:10" x14ac:dyDescent="0.25">
      <c r="A353" s="1370"/>
      <c r="B353" s="122"/>
      <c r="H353" s="122"/>
      <c r="J353" s="122"/>
    </row>
    <row r="354" spans="1:10" x14ac:dyDescent="0.25">
      <c r="A354" s="1370"/>
      <c r="B354" s="122"/>
      <c r="H354" s="122"/>
      <c r="J354" s="122"/>
    </row>
    <row r="355" spans="1:10" x14ac:dyDescent="0.25">
      <c r="A355" s="1370"/>
      <c r="B355" s="122"/>
      <c r="H355" s="122"/>
      <c r="J355" s="122"/>
    </row>
    <row r="356" spans="1:10" x14ac:dyDescent="0.25">
      <c r="A356" s="1370"/>
      <c r="B356" s="122"/>
      <c r="H356" s="122"/>
      <c r="J356" s="122"/>
    </row>
    <row r="357" spans="1:10" x14ac:dyDescent="0.25">
      <c r="A357" s="1370"/>
      <c r="B357" s="122"/>
      <c r="H357" s="122"/>
      <c r="J357" s="122"/>
    </row>
    <row r="358" spans="1:10" x14ac:dyDescent="0.25">
      <c r="A358" s="1370"/>
      <c r="B358" s="122"/>
      <c r="H358" s="122"/>
      <c r="J358" s="122"/>
    </row>
    <row r="359" spans="1:10" x14ac:dyDescent="0.25">
      <c r="A359" s="1370"/>
      <c r="B359" s="122"/>
      <c r="H359" s="122"/>
      <c r="J359" s="122"/>
    </row>
    <row r="360" spans="1:10" x14ac:dyDescent="0.25">
      <c r="A360" s="1370"/>
      <c r="B360" s="122"/>
      <c r="H360" s="122"/>
      <c r="J360" s="122"/>
    </row>
    <row r="361" spans="1:10" x14ac:dyDescent="0.25">
      <c r="A361" s="1370"/>
      <c r="B361" s="122"/>
      <c r="H361" s="122"/>
      <c r="J361" s="122"/>
    </row>
    <row r="362" spans="1:10" x14ac:dyDescent="0.25">
      <c r="A362" s="1370"/>
      <c r="B362" s="122"/>
      <c r="H362" s="122"/>
      <c r="J362" s="122"/>
    </row>
    <row r="363" spans="1:10" x14ac:dyDescent="0.25">
      <c r="A363" s="1370"/>
      <c r="B363" s="122"/>
      <c r="H363" s="122"/>
      <c r="J363" s="122"/>
    </row>
    <row r="364" spans="1:10" x14ac:dyDescent="0.25">
      <c r="A364" s="1370"/>
      <c r="B364" s="122"/>
      <c r="H364" s="122"/>
      <c r="J364" s="122"/>
    </row>
    <row r="365" spans="1:10" x14ac:dyDescent="0.25">
      <c r="A365" s="1370"/>
      <c r="B365" s="122"/>
      <c r="H365" s="122"/>
      <c r="J365" s="122"/>
    </row>
    <row r="366" spans="1:10" x14ac:dyDescent="0.25">
      <c r="A366" s="1370"/>
      <c r="B366" s="122"/>
      <c r="H366" s="122"/>
      <c r="J366" s="122"/>
    </row>
    <row r="367" spans="1:10" x14ac:dyDescent="0.25">
      <c r="A367" s="1370"/>
      <c r="B367" s="122"/>
      <c r="H367" s="122"/>
      <c r="J367" s="122"/>
    </row>
    <row r="368" spans="1:10" x14ac:dyDescent="0.25">
      <c r="A368" s="1370"/>
      <c r="B368" s="122"/>
      <c r="H368" s="122"/>
      <c r="J368" s="122"/>
    </row>
    <row r="369" spans="1:10" x14ac:dyDescent="0.25">
      <c r="A369" s="1370"/>
      <c r="B369" s="122"/>
      <c r="H369" s="122"/>
      <c r="J369" s="122"/>
    </row>
    <row r="370" spans="1:10" x14ac:dyDescent="0.25">
      <c r="A370" s="1370"/>
      <c r="B370" s="122"/>
      <c r="H370" s="122"/>
      <c r="J370" s="122"/>
    </row>
    <row r="371" spans="1:10" x14ac:dyDescent="0.25">
      <c r="A371" s="1370"/>
      <c r="B371" s="122"/>
      <c r="H371" s="122"/>
      <c r="J371" s="122"/>
    </row>
    <row r="372" spans="1:10" x14ac:dyDescent="0.25">
      <c r="A372" s="1370"/>
      <c r="B372" s="122"/>
      <c r="H372" s="122"/>
      <c r="J372" s="122"/>
    </row>
    <row r="373" spans="1:10" x14ac:dyDescent="0.25">
      <c r="A373" s="1370"/>
      <c r="B373" s="122"/>
      <c r="H373" s="122"/>
      <c r="J373" s="122"/>
    </row>
    <row r="374" spans="1:10" x14ac:dyDescent="0.25">
      <c r="A374" s="1370"/>
      <c r="B374" s="122"/>
      <c r="H374" s="122"/>
      <c r="J374" s="122"/>
    </row>
    <row r="375" spans="1:10" x14ac:dyDescent="0.25">
      <c r="A375" s="1370"/>
      <c r="B375" s="122"/>
      <c r="H375" s="122"/>
      <c r="J375" s="122"/>
    </row>
    <row r="376" spans="1:10" x14ac:dyDescent="0.25">
      <c r="A376" s="1370"/>
      <c r="B376" s="122"/>
      <c r="H376" s="122"/>
      <c r="J376" s="122"/>
    </row>
    <row r="377" spans="1:10" x14ac:dyDescent="0.25">
      <c r="A377" s="1370"/>
      <c r="B377" s="122"/>
      <c r="H377" s="122"/>
      <c r="J377" s="122"/>
    </row>
    <row r="378" spans="1:10" x14ac:dyDescent="0.25">
      <c r="A378" s="1370"/>
      <c r="B378" s="122"/>
      <c r="H378" s="122"/>
      <c r="J378" s="122"/>
    </row>
    <row r="379" spans="1:10" x14ac:dyDescent="0.25">
      <c r="A379" s="1370"/>
      <c r="B379" s="122"/>
      <c r="H379" s="122"/>
      <c r="J379" s="122"/>
    </row>
    <row r="380" spans="1:10" x14ac:dyDescent="0.25">
      <c r="A380" s="1370"/>
      <c r="B380" s="122"/>
      <c r="H380" s="122"/>
      <c r="J380" s="122"/>
    </row>
    <row r="381" spans="1:10" x14ac:dyDescent="0.25">
      <c r="A381" s="1370"/>
      <c r="B381" s="122"/>
      <c r="H381" s="122"/>
      <c r="J381" s="122"/>
    </row>
    <row r="382" spans="1:10" x14ac:dyDescent="0.25">
      <c r="A382" s="1370"/>
      <c r="B382" s="122"/>
      <c r="H382" s="122"/>
      <c r="J382" s="122"/>
    </row>
    <row r="383" spans="1:10" x14ac:dyDescent="0.25">
      <c r="A383" s="1370"/>
      <c r="B383" s="122"/>
      <c r="H383" s="122"/>
      <c r="J383" s="122"/>
    </row>
    <row r="384" spans="1:10" x14ac:dyDescent="0.25">
      <c r="A384" s="1370"/>
      <c r="B384" s="122"/>
      <c r="H384" s="122"/>
      <c r="J384" s="122"/>
    </row>
    <row r="385" spans="1:10" x14ac:dyDescent="0.25">
      <c r="A385" s="1370"/>
      <c r="B385" s="122"/>
      <c r="H385" s="122"/>
      <c r="J385" s="122"/>
    </row>
    <row r="386" spans="1:10" x14ac:dyDescent="0.25">
      <c r="A386" s="1370"/>
      <c r="B386" s="122"/>
      <c r="H386" s="122"/>
      <c r="J386" s="122"/>
    </row>
    <row r="387" spans="1:10" x14ac:dyDescent="0.25">
      <c r="A387" s="1370"/>
      <c r="B387" s="122"/>
      <c r="H387" s="122"/>
      <c r="J387" s="122"/>
    </row>
    <row r="388" spans="1:10" x14ac:dyDescent="0.25">
      <c r="A388" s="1370"/>
      <c r="B388" s="122"/>
      <c r="H388" s="122"/>
      <c r="J388" s="122"/>
    </row>
    <row r="389" spans="1:10" x14ac:dyDescent="0.25">
      <c r="A389" s="1370"/>
      <c r="B389" s="122"/>
      <c r="H389" s="122"/>
      <c r="J389" s="122"/>
    </row>
    <row r="390" spans="1:10" x14ac:dyDescent="0.25">
      <c r="A390" s="1370"/>
      <c r="B390" s="122"/>
      <c r="H390" s="122"/>
      <c r="J390" s="122"/>
    </row>
    <row r="391" spans="1:10" x14ac:dyDescent="0.25">
      <c r="A391" s="1370"/>
      <c r="B391" s="122"/>
      <c r="H391" s="122"/>
      <c r="J391" s="122"/>
    </row>
    <row r="392" spans="1:10" x14ac:dyDescent="0.25">
      <c r="A392" s="1370"/>
      <c r="B392" s="122"/>
      <c r="H392" s="122"/>
      <c r="J392" s="122"/>
    </row>
    <row r="393" spans="1:10" x14ac:dyDescent="0.25">
      <c r="A393" s="1370"/>
      <c r="B393" s="122"/>
      <c r="H393" s="122"/>
      <c r="J393" s="122"/>
    </row>
    <row r="394" spans="1:10" x14ac:dyDescent="0.25">
      <c r="A394" s="1370"/>
      <c r="B394" s="122"/>
      <c r="H394" s="122"/>
      <c r="J394" s="122"/>
    </row>
    <row r="395" spans="1:10" x14ac:dyDescent="0.25">
      <c r="A395" s="1370"/>
      <c r="B395" s="122"/>
      <c r="H395" s="122"/>
      <c r="J395" s="122"/>
    </row>
    <row r="396" spans="1:10" x14ac:dyDescent="0.25">
      <c r="A396" s="1370"/>
      <c r="B396" s="122"/>
      <c r="H396" s="122"/>
      <c r="J396" s="122"/>
    </row>
    <row r="397" spans="1:10" x14ac:dyDescent="0.25">
      <c r="A397" s="1370"/>
      <c r="B397" s="122"/>
      <c r="H397" s="122"/>
      <c r="J397" s="122"/>
    </row>
    <row r="398" spans="1:10" x14ac:dyDescent="0.25">
      <c r="A398" s="1370"/>
      <c r="B398" s="122"/>
      <c r="H398" s="122"/>
      <c r="J398" s="122"/>
    </row>
    <row r="399" spans="1:10" x14ac:dyDescent="0.25">
      <c r="A399" s="1370"/>
      <c r="B399" s="122"/>
      <c r="H399" s="122"/>
      <c r="J399" s="122"/>
    </row>
    <row r="400" spans="1:10" x14ac:dyDescent="0.25">
      <c r="A400" s="1370"/>
      <c r="B400" s="122"/>
      <c r="H400" s="122"/>
      <c r="J400" s="122"/>
    </row>
    <row r="401" spans="1:10" x14ac:dyDescent="0.25">
      <c r="A401" s="1370"/>
      <c r="B401" s="122"/>
      <c r="H401" s="122"/>
      <c r="J401" s="122"/>
    </row>
    <row r="402" spans="1:10" x14ac:dyDescent="0.25">
      <c r="A402" s="1370"/>
      <c r="B402" s="122"/>
      <c r="H402" s="122"/>
      <c r="J402" s="122"/>
    </row>
    <row r="403" spans="1:10" x14ac:dyDescent="0.25">
      <c r="A403" s="1370"/>
      <c r="B403" s="122"/>
      <c r="H403" s="122"/>
      <c r="J403" s="122"/>
    </row>
    <row r="404" spans="1:10" x14ac:dyDescent="0.25">
      <c r="A404" s="1370"/>
      <c r="B404" s="122"/>
      <c r="H404" s="122"/>
      <c r="J404" s="122"/>
    </row>
    <row r="405" spans="1:10" x14ac:dyDescent="0.25">
      <c r="A405" s="1370"/>
      <c r="B405" s="122"/>
      <c r="H405" s="122"/>
      <c r="J405" s="122"/>
    </row>
    <row r="406" spans="1:10" x14ac:dyDescent="0.25">
      <c r="A406" s="1370"/>
      <c r="B406" s="122"/>
      <c r="H406" s="122"/>
      <c r="J406" s="122"/>
    </row>
    <row r="407" spans="1:10" x14ac:dyDescent="0.25">
      <c r="A407" s="1370"/>
      <c r="B407" s="122"/>
      <c r="H407" s="122"/>
      <c r="J407" s="122"/>
    </row>
    <row r="408" spans="1:10" x14ac:dyDescent="0.25">
      <c r="A408" s="1370"/>
      <c r="B408" s="122"/>
      <c r="H408" s="122"/>
      <c r="J408" s="122"/>
    </row>
    <row r="409" spans="1:10" x14ac:dyDescent="0.25">
      <c r="A409" s="1370"/>
      <c r="B409" s="122"/>
      <c r="H409" s="122"/>
      <c r="J409" s="122"/>
    </row>
    <row r="410" spans="1:10" x14ac:dyDescent="0.25">
      <c r="A410" s="1370"/>
      <c r="B410" s="122"/>
      <c r="H410" s="122"/>
      <c r="J410" s="122"/>
    </row>
    <row r="411" spans="1:10" x14ac:dyDescent="0.25">
      <c r="A411" s="1370"/>
      <c r="B411" s="122"/>
      <c r="H411" s="122"/>
      <c r="J411" s="122"/>
    </row>
    <row r="412" spans="1:10" x14ac:dyDescent="0.25">
      <c r="A412" s="1370"/>
      <c r="B412" s="122"/>
      <c r="H412" s="122"/>
      <c r="J412" s="122"/>
    </row>
    <row r="413" spans="1:10" x14ac:dyDescent="0.25">
      <c r="A413" s="1370"/>
      <c r="B413" s="122"/>
      <c r="H413" s="122"/>
      <c r="J413" s="122"/>
    </row>
    <row r="414" spans="1:10" x14ac:dyDescent="0.25">
      <c r="A414" s="1370"/>
      <c r="B414" s="122"/>
      <c r="H414" s="122"/>
      <c r="J414" s="122"/>
    </row>
    <row r="415" spans="1:10" x14ac:dyDescent="0.25">
      <c r="A415" s="1370"/>
      <c r="B415" s="122"/>
      <c r="H415" s="122"/>
      <c r="J415" s="122"/>
    </row>
    <row r="416" spans="1:10" x14ac:dyDescent="0.25">
      <c r="A416" s="1370"/>
      <c r="B416" s="122"/>
      <c r="H416" s="122"/>
      <c r="J416" s="122"/>
    </row>
    <row r="417" spans="1:10" x14ac:dyDescent="0.25">
      <c r="A417" s="1370"/>
      <c r="B417" s="122"/>
      <c r="H417" s="122"/>
      <c r="J417" s="122"/>
    </row>
    <row r="418" spans="1:10" x14ac:dyDescent="0.25">
      <c r="A418" s="1370"/>
      <c r="B418" s="122"/>
      <c r="H418" s="122"/>
      <c r="J418" s="122"/>
    </row>
    <row r="419" spans="1:10" x14ac:dyDescent="0.25">
      <c r="A419" s="1370"/>
      <c r="B419" s="122"/>
      <c r="H419" s="122"/>
      <c r="J419" s="122"/>
    </row>
    <row r="420" spans="1:10" x14ac:dyDescent="0.25">
      <c r="A420" s="1370"/>
      <c r="B420" s="122"/>
      <c r="H420" s="122"/>
      <c r="J420" s="122"/>
    </row>
    <row r="421" spans="1:10" x14ac:dyDescent="0.25">
      <c r="A421" s="1370"/>
      <c r="B421" s="122"/>
      <c r="H421" s="122"/>
      <c r="J421" s="122"/>
    </row>
    <row r="422" spans="1:10" x14ac:dyDescent="0.25">
      <c r="A422" s="1370"/>
      <c r="B422" s="122"/>
      <c r="H422" s="122"/>
      <c r="J422" s="122"/>
    </row>
    <row r="423" spans="1:10" x14ac:dyDescent="0.25">
      <c r="A423" s="1370"/>
      <c r="B423" s="122"/>
      <c r="H423" s="122"/>
      <c r="J423" s="122"/>
    </row>
    <row r="424" spans="1:10" x14ac:dyDescent="0.25">
      <c r="A424" s="1370"/>
      <c r="B424" s="122"/>
      <c r="H424" s="122"/>
      <c r="J424" s="122"/>
    </row>
    <row r="425" spans="1:10" x14ac:dyDescent="0.25">
      <c r="A425" s="1370"/>
      <c r="B425" s="122"/>
      <c r="H425" s="122"/>
      <c r="J425" s="122"/>
    </row>
    <row r="426" spans="1:10" x14ac:dyDescent="0.25">
      <c r="A426" s="1370"/>
      <c r="B426" s="122"/>
      <c r="H426" s="122"/>
      <c r="J426" s="122"/>
    </row>
    <row r="427" spans="1:10" x14ac:dyDescent="0.25">
      <c r="A427" s="1370"/>
      <c r="B427" s="122"/>
      <c r="H427" s="122"/>
      <c r="J427" s="122"/>
    </row>
    <row r="428" spans="1:10" x14ac:dyDescent="0.25">
      <c r="A428" s="1370"/>
      <c r="B428" s="122"/>
      <c r="H428" s="122"/>
      <c r="J428" s="122"/>
    </row>
    <row r="429" spans="1:10" x14ac:dyDescent="0.25">
      <c r="A429" s="1370"/>
      <c r="B429" s="122"/>
      <c r="H429" s="122"/>
      <c r="J429" s="122"/>
    </row>
    <row r="430" spans="1:10" x14ac:dyDescent="0.25">
      <c r="A430" s="1370"/>
      <c r="B430" s="122"/>
      <c r="H430" s="122"/>
      <c r="J430" s="122"/>
    </row>
    <row r="431" spans="1:10" x14ac:dyDescent="0.25">
      <c r="A431" s="1370"/>
      <c r="B431" s="122"/>
      <c r="H431" s="122"/>
      <c r="J431" s="122"/>
    </row>
    <row r="432" spans="1:10" x14ac:dyDescent="0.25">
      <c r="A432" s="1370"/>
      <c r="B432" s="122"/>
      <c r="H432" s="122"/>
      <c r="J432" s="122"/>
    </row>
    <row r="433" spans="1:10" x14ac:dyDescent="0.25">
      <c r="A433" s="1370"/>
      <c r="B433" s="122"/>
      <c r="H433" s="122"/>
      <c r="J433" s="122"/>
    </row>
    <row r="434" spans="1:10" x14ac:dyDescent="0.25">
      <c r="A434" s="1370"/>
      <c r="B434" s="122"/>
      <c r="H434" s="122"/>
      <c r="J434" s="122"/>
    </row>
    <row r="435" spans="1:10" x14ac:dyDescent="0.25">
      <c r="A435" s="1370"/>
      <c r="B435" s="122"/>
      <c r="H435" s="122"/>
      <c r="J435" s="122"/>
    </row>
    <row r="436" spans="1:10" x14ac:dyDescent="0.25">
      <c r="A436" s="1370"/>
      <c r="B436" s="122"/>
      <c r="H436" s="122"/>
      <c r="J436" s="122"/>
    </row>
    <row r="437" spans="1:10" x14ac:dyDescent="0.25">
      <c r="A437" s="1370"/>
      <c r="B437" s="122"/>
      <c r="H437" s="122"/>
      <c r="J437" s="122"/>
    </row>
    <row r="438" spans="1:10" x14ac:dyDescent="0.25">
      <c r="A438" s="1370"/>
      <c r="B438" s="122"/>
      <c r="H438" s="122"/>
      <c r="J438" s="122"/>
    </row>
    <row r="439" spans="1:10" x14ac:dyDescent="0.25">
      <c r="A439" s="1370"/>
      <c r="B439" s="122"/>
      <c r="H439" s="122"/>
      <c r="J439" s="122"/>
    </row>
    <row r="440" spans="1:10" x14ac:dyDescent="0.25">
      <c r="A440" s="1370"/>
      <c r="B440" s="122"/>
      <c r="H440" s="122"/>
      <c r="J440" s="122"/>
    </row>
    <row r="441" spans="1:10" x14ac:dyDescent="0.25">
      <c r="A441" s="1370"/>
      <c r="B441" s="122"/>
      <c r="H441" s="122"/>
      <c r="J441" s="122"/>
    </row>
    <row r="442" spans="1:10" x14ac:dyDescent="0.25">
      <c r="A442" s="1370"/>
      <c r="B442" s="122"/>
      <c r="H442" s="122"/>
      <c r="J442" s="122"/>
    </row>
    <row r="443" spans="1:10" x14ac:dyDescent="0.25">
      <c r="A443" s="1370"/>
      <c r="B443" s="122"/>
      <c r="H443" s="122"/>
      <c r="J443" s="122"/>
    </row>
    <row r="444" spans="1:10" x14ac:dyDescent="0.25">
      <c r="A444" s="1370"/>
      <c r="B444" s="122"/>
      <c r="H444" s="122"/>
      <c r="J444" s="122"/>
    </row>
    <row r="445" spans="1:10" x14ac:dyDescent="0.25">
      <c r="A445" s="1370"/>
      <c r="B445" s="122"/>
      <c r="H445" s="122"/>
      <c r="J445" s="122"/>
    </row>
    <row r="446" spans="1:10" x14ac:dyDescent="0.25">
      <c r="A446" s="1370"/>
      <c r="B446" s="122"/>
      <c r="H446" s="122"/>
      <c r="J446" s="122"/>
    </row>
    <row r="447" spans="1:10" x14ac:dyDescent="0.25">
      <c r="A447" s="1370"/>
      <c r="B447" s="122"/>
      <c r="H447" s="122"/>
      <c r="J447" s="122"/>
    </row>
    <row r="448" spans="1:10" x14ac:dyDescent="0.25">
      <c r="A448" s="1370"/>
      <c r="B448" s="122"/>
      <c r="H448" s="122"/>
      <c r="J448" s="122"/>
    </row>
    <row r="449" spans="1:10" x14ac:dyDescent="0.25">
      <c r="A449" s="1370"/>
      <c r="B449" s="122"/>
      <c r="H449" s="122"/>
      <c r="J449" s="122"/>
    </row>
    <row r="450" spans="1:10" x14ac:dyDescent="0.25">
      <c r="A450" s="1370"/>
      <c r="B450" s="122"/>
      <c r="H450" s="122"/>
      <c r="J450" s="122"/>
    </row>
    <row r="451" spans="1:10" x14ac:dyDescent="0.25">
      <c r="A451" s="1370"/>
      <c r="B451" s="122"/>
      <c r="H451" s="122"/>
      <c r="J451" s="122"/>
    </row>
    <row r="452" spans="1:10" x14ac:dyDescent="0.25">
      <c r="A452" s="1370"/>
      <c r="B452" s="122"/>
      <c r="H452" s="122"/>
      <c r="J452" s="122"/>
    </row>
    <row r="453" spans="1:10" x14ac:dyDescent="0.25">
      <c r="A453" s="1370"/>
      <c r="B453" s="122"/>
      <c r="H453" s="122"/>
      <c r="J453" s="122"/>
    </row>
    <row r="454" spans="1:10" x14ac:dyDescent="0.25">
      <c r="A454" s="1370"/>
      <c r="B454" s="122"/>
      <c r="H454" s="122"/>
      <c r="J454" s="122"/>
    </row>
    <row r="455" spans="1:10" x14ac:dyDescent="0.25">
      <c r="A455" s="1370"/>
      <c r="B455" s="122"/>
      <c r="H455" s="122"/>
      <c r="J455" s="122"/>
    </row>
    <row r="456" spans="1:10" x14ac:dyDescent="0.25">
      <c r="A456" s="1370"/>
      <c r="B456" s="122"/>
      <c r="H456" s="122"/>
      <c r="J456" s="122"/>
    </row>
    <row r="457" spans="1:10" x14ac:dyDescent="0.25">
      <c r="A457" s="1370"/>
      <c r="B457" s="122"/>
      <c r="H457" s="122"/>
      <c r="J457" s="122"/>
    </row>
    <row r="458" spans="1:10" x14ac:dyDescent="0.25">
      <c r="A458" s="1370"/>
      <c r="B458" s="122"/>
      <c r="H458" s="122"/>
      <c r="J458" s="122"/>
    </row>
    <row r="459" spans="1:10" x14ac:dyDescent="0.25">
      <c r="A459" s="1370"/>
      <c r="B459" s="122"/>
      <c r="H459" s="122"/>
      <c r="J459" s="122"/>
    </row>
    <row r="460" spans="1:10" x14ac:dyDescent="0.25">
      <c r="A460" s="1370"/>
      <c r="B460" s="122"/>
      <c r="H460" s="122"/>
      <c r="J460" s="122"/>
    </row>
    <row r="461" spans="1:10" x14ac:dyDescent="0.25">
      <c r="A461" s="1370"/>
      <c r="B461" s="122"/>
      <c r="H461" s="122"/>
      <c r="J461" s="122"/>
    </row>
    <row r="462" spans="1:10" x14ac:dyDescent="0.25">
      <c r="A462" s="1370"/>
      <c r="B462" s="122"/>
      <c r="H462" s="122"/>
      <c r="J462" s="122"/>
    </row>
    <row r="463" spans="1:10" x14ac:dyDescent="0.25">
      <c r="A463" s="1370"/>
      <c r="B463" s="122"/>
      <c r="H463" s="122"/>
      <c r="J463" s="122"/>
    </row>
    <row r="464" spans="1:10" x14ac:dyDescent="0.25">
      <c r="A464" s="1370"/>
      <c r="B464" s="122"/>
      <c r="H464" s="122"/>
      <c r="J464" s="122"/>
    </row>
    <row r="465" spans="1:10" x14ac:dyDescent="0.25">
      <c r="A465" s="1370"/>
      <c r="B465" s="122"/>
      <c r="H465" s="122"/>
      <c r="J465" s="122"/>
    </row>
    <row r="466" spans="1:10" x14ac:dyDescent="0.25">
      <c r="A466" s="1370"/>
      <c r="B466" s="122"/>
      <c r="H466" s="122"/>
      <c r="J466" s="122"/>
    </row>
    <row r="467" spans="1:10" x14ac:dyDescent="0.25">
      <c r="A467" s="1370"/>
      <c r="B467" s="122"/>
      <c r="H467" s="122"/>
      <c r="J467" s="122"/>
    </row>
    <row r="468" spans="1:10" x14ac:dyDescent="0.25">
      <c r="A468" s="1370"/>
      <c r="B468" s="122"/>
      <c r="H468" s="122"/>
      <c r="J468" s="122"/>
    </row>
    <row r="469" spans="1:10" x14ac:dyDescent="0.25">
      <c r="A469" s="1370"/>
      <c r="B469" s="122"/>
      <c r="H469" s="122"/>
      <c r="J469" s="122"/>
    </row>
    <row r="470" spans="1:10" x14ac:dyDescent="0.25">
      <c r="A470" s="1370"/>
      <c r="B470" s="122"/>
      <c r="H470" s="122"/>
      <c r="J470" s="122"/>
    </row>
    <row r="471" spans="1:10" x14ac:dyDescent="0.25">
      <c r="A471" s="1370"/>
      <c r="B471" s="122"/>
      <c r="H471" s="122"/>
      <c r="J471" s="122"/>
    </row>
    <row r="472" spans="1:10" x14ac:dyDescent="0.25">
      <c r="A472" s="1370"/>
      <c r="B472" s="122"/>
      <c r="H472" s="122"/>
      <c r="J472" s="122"/>
    </row>
    <row r="473" spans="1:10" x14ac:dyDescent="0.25">
      <c r="A473" s="1370"/>
      <c r="B473" s="122"/>
      <c r="H473" s="122"/>
      <c r="J473" s="122"/>
    </row>
    <row r="474" spans="1:10" x14ac:dyDescent="0.25">
      <c r="A474" s="1370"/>
      <c r="B474" s="122"/>
      <c r="H474" s="122"/>
      <c r="J474" s="122"/>
    </row>
    <row r="475" spans="1:10" x14ac:dyDescent="0.25">
      <c r="A475" s="1370"/>
      <c r="B475" s="122"/>
      <c r="H475" s="122"/>
      <c r="J475" s="122"/>
    </row>
    <row r="476" spans="1:10" x14ac:dyDescent="0.25">
      <c r="A476" s="1370"/>
      <c r="B476" s="122"/>
      <c r="H476" s="122"/>
      <c r="J476" s="122"/>
    </row>
    <row r="477" spans="1:10" x14ac:dyDescent="0.25">
      <c r="A477" s="1370"/>
      <c r="B477" s="122"/>
      <c r="H477" s="122"/>
      <c r="J477" s="122"/>
    </row>
    <row r="478" spans="1:10" x14ac:dyDescent="0.25">
      <c r="A478" s="1370"/>
      <c r="B478" s="122"/>
      <c r="H478" s="122"/>
      <c r="J478" s="122"/>
    </row>
    <row r="479" spans="1:10" x14ac:dyDescent="0.25">
      <c r="A479" s="1370"/>
      <c r="B479" s="122"/>
      <c r="H479" s="122"/>
      <c r="J479" s="122"/>
    </row>
    <row r="480" spans="1:10" x14ac:dyDescent="0.25">
      <c r="A480" s="1370"/>
      <c r="B480" s="122"/>
      <c r="H480" s="122"/>
      <c r="J480" s="122"/>
    </row>
    <row r="481" spans="1:10" x14ac:dyDescent="0.25">
      <c r="A481" s="1370"/>
      <c r="B481" s="122"/>
      <c r="H481" s="122"/>
      <c r="J481" s="122"/>
    </row>
    <row r="482" spans="1:10" x14ac:dyDescent="0.25">
      <c r="A482" s="1370"/>
      <c r="B482" s="122"/>
      <c r="H482" s="122"/>
      <c r="J482" s="122"/>
    </row>
    <row r="483" spans="1:10" x14ac:dyDescent="0.25">
      <c r="A483" s="1370"/>
      <c r="B483" s="122"/>
      <c r="H483" s="122"/>
      <c r="J483" s="122"/>
    </row>
    <row r="484" spans="1:10" x14ac:dyDescent="0.25">
      <c r="A484" s="1370"/>
      <c r="B484" s="122"/>
      <c r="H484" s="122"/>
      <c r="J484" s="122"/>
    </row>
    <row r="485" spans="1:10" x14ac:dyDescent="0.25">
      <c r="A485" s="1370"/>
      <c r="B485" s="122"/>
      <c r="H485" s="122"/>
      <c r="J485" s="122"/>
    </row>
    <row r="486" spans="1:10" x14ac:dyDescent="0.25">
      <c r="A486" s="1370"/>
      <c r="B486" s="122"/>
      <c r="H486" s="122"/>
      <c r="J486" s="122"/>
    </row>
    <row r="487" spans="1:10" x14ac:dyDescent="0.25">
      <c r="A487" s="1370"/>
      <c r="B487" s="122"/>
      <c r="H487" s="122"/>
      <c r="J487" s="122"/>
    </row>
    <row r="488" spans="1:10" x14ac:dyDescent="0.25">
      <c r="A488" s="1370"/>
      <c r="B488" s="122"/>
      <c r="H488" s="122"/>
      <c r="J488" s="122"/>
    </row>
    <row r="489" spans="1:10" x14ac:dyDescent="0.25">
      <c r="A489" s="1370"/>
      <c r="B489" s="122"/>
      <c r="H489" s="122"/>
      <c r="J489" s="122"/>
    </row>
    <row r="490" spans="1:10" x14ac:dyDescent="0.25">
      <c r="A490" s="1370"/>
      <c r="B490" s="122"/>
      <c r="H490" s="122"/>
      <c r="J490" s="122"/>
    </row>
    <row r="491" spans="1:10" x14ac:dyDescent="0.25">
      <c r="A491" s="1370"/>
      <c r="B491" s="122"/>
      <c r="H491" s="122"/>
      <c r="J491" s="122"/>
    </row>
    <row r="492" spans="1:10" x14ac:dyDescent="0.25">
      <c r="A492" s="1370"/>
      <c r="B492" s="122"/>
      <c r="H492" s="122"/>
      <c r="J492" s="122"/>
    </row>
    <row r="493" spans="1:10" x14ac:dyDescent="0.25">
      <c r="A493" s="1370"/>
      <c r="B493" s="122"/>
      <c r="H493" s="122"/>
      <c r="J493" s="122"/>
    </row>
    <row r="494" spans="1:10" x14ac:dyDescent="0.25">
      <c r="A494" s="1370"/>
      <c r="B494" s="122"/>
      <c r="H494" s="122"/>
      <c r="J494" s="122"/>
    </row>
    <row r="495" spans="1:10" x14ac:dyDescent="0.25">
      <c r="A495" s="1370"/>
      <c r="B495" s="122"/>
      <c r="H495" s="122"/>
      <c r="J495" s="122"/>
    </row>
    <row r="496" spans="1:10" x14ac:dyDescent="0.25">
      <c r="A496" s="1370"/>
      <c r="B496" s="122"/>
      <c r="H496" s="122"/>
      <c r="J496" s="122"/>
    </row>
    <row r="497" spans="1:10" x14ac:dyDescent="0.25">
      <c r="A497" s="1370"/>
      <c r="B497" s="122"/>
      <c r="H497" s="122"/>
      <c r="J497" s="122"/>
    </row>
    <row r="498" spans="1:10" x14ac:dyDescent="0.25">
      <c r="A498" s="1370"/>
      <c r="B498" s="122"/>
      <c r="H498" s="122"/>
      <c r="J498" s="122"/>
    </row>
    <row r="499" spans="1:10" x14ac:dyDescent="0.25">
      <c r="A499" s="1370"/>
      <c r="B499" s="122"/>
      <c r="H499" s="122"/>
      <c r="J499" s="122"/>
    </row>
    <row r="500" spans="1:10" x14ac:dyDescent="0.25">
      <c r="A500" s="1370"/>
      <c r="B500" s="122"/>
      <c r="H500" s="122"/>
      <c r="J500" s="122"/>
    </row>
    <row r="501" spans="1:10" x14ac:dyDescent="0.25">
      <c r="A501" s="1370"/>
      <c r="B501" s="122"/>
      <c r="H501" s="122"/>
      <c r="J501" s="122"/>
    </row>
    <row r="502" spans="1:10" x14ac:dyDescent="0.25">
      <c r="A502" s="1370"/>
      <c r="B502" s="122"/>
      <c r="H502" s="122"/>
      <c r="J502" s="122"/>
    </row>
    <row r="503" spans="1:10" x14ac:dyDescent="0.25">
      <c r="A503" s="1370"/>
      <c r="B503" s="122"/>
      <c r="H503" s="122"/>
      <c r="J503" s="122"/>
    </row>
    <row r="504" spans="1:10" x14ac:dyDescent="0.25">
      <c r="A504" s="1370"/>
      <c r="B504" s="122"/>
      <c r="H504" s="122"/>
      <c r="J504" s="122"/>
    </row>
    <row r="505" spans="1:10" x14ac:dyDescent="0.25">
      <c r="A505" s="1370"/>
      <c r="B505" s="122"/>
      <c r="H505" s="122"/>
      <c r="J505" s="122"/>
    </row>
    <row r="506" spans="1:10" x14ac:dyDescent="0.25">
      <c r="A506" s="1370"/>
      <c r="B506" s="122"/>
      <c r="H506" s="122"/>
      <c r="J506" s="122"/>
    </row>
    <row r="507" spans="1:10" x14ac:dyDescent="0.25">
      <c r="A507" s="1370"/>
      <c r="B507" s="122"/>
      <c r="H507" s="122"/>
      <c r="J507" s="122"/>
    </row>
    <row r="508" spans="1:10" x14ac:dyDescent="0.25">
      <c r="A508" s="1370"/>
      <c r="B508" s="122"/>
      <c r="H508" s="122"/>
      <c r="J508" s="122"/>
    </row>
    <row r="509" spans="1:10" x14ac:dyDescent="0.25">
      <c r="A509" s="1370"/>
      <c r="B509" s="122"/>
      <c r="H509" s="122"/>
      <c r="J509" s="122"/>
    </row>
    <row r="510" spans="1:10" x14ac:dyDescent="0.25">
      <c r="A510" s="1370"/>
      <c r="B510" s="122"/>
      <c r="H510" s="122"/>
      <c r="J510" s="122"/>
    </row>
    <row r="511" spans="1:10" x14ac:dyDescent="0.25">
      <c r="A511" s="1370"/>
      <c r="B511" s="122"/>
      <c r="H511" s="122"/>
      <c r="J511" s="122"/>
    </row>
    <row r="512" spans="1:10" x14ac:dyDescent="0.25">
      <c r="A512" s="1370"/>
      <c r="B512" s="122"/>
      <c r="H512" s="122"/>
      <c r="J512" s="122"/>
    </row>
    <row r="513" spans="1:10" x14ac:dyDescent="0.25">
      <c r="A513" s="1370"/>
      <c r="B513" s="122"/>
      <c r="H513" s="122"/>
      <c r="J513" s="122"/>
    </row>
    <row r="514" spans="1:10" x14ac:dyDescent="0.25">
      <c r="A514" s="1370"/>
      <c r="B514" s="122"/>
      <c r="H514" s="122"/>
      <c r="J514" s="122"/>
    </row>
    <row r="515" spans="1:10" x14ac:dyDescent="0.25">
      <c r="A515" s="1370"/>
      <c r="B515" s="122"/>
      <c r="H515" s="122"/>
      <c r="J515" s="122"/>
    </row>
    <row r="516" spans="1:10" x14ac:dyDescent="0.25">
      <c r="A516" s="1370"/>
      <c r="B516" s="122"/>
      <c r="H516" s="122"/>
      <c r="J516" s="122"/>
    </row>
    <row r="517" spans="1:10" x14ac:dyDescent="0.25">
      <c r="A517" s="1370"/>
      <c r="B517" s="122"/>
      <c r="H517" s="122"/>
      <c r="J517" s="122"/>
    </row>
    <row r="518" spans="1:10" x14ac:dyDescent="0.25">
      <c r="A518" s="1370"/>
      <c r="B518" s="122"/>
      <c r="H518" s="122"/>
      <c r="J518" s="122"/>
    </row>
    <row r="519" spans="1:10" x14ac:dyDescent="0.25">
      <c r="A519" s="1370"/>
      <c r="B519" s="122"/>
      <c r="H519" s="122"/>
      <c r="J519" s="122"/>
    </row>
    <row r="520" spans="1:10" x14ac:dyDescent="0.25">
      <c r="A520" s="1370"/>
      <c r="B520" s="122"/>
      <c r="H520" s="122"/>
      <c r="J520" s="122"/>
    </row>
    <row r="521" spans="1:10" x14ac:dyDescent="0.25">
      <c r="A521" s="1370"/>
      <c r="B521" s="122"/>
      <c r="H521" s="122"/>
      <c r="J521" s="122"/>
    </row>
    <row r="522" spans="1:10" x14ac:dyDescent="0.25">
      <c r="A522" s="1370"/>
      <c r="B522" s="122"/>
      <c r="H522" s="122"/>
      <c r="J522" s="122"/>
    </row>
    <row r="523" spans="1:10" x14ac:dyDescent="0.25">
      <c r="A523" s="1370"/>
      <c r="B523" s="122"/>
      <c r="H523" s="122"/>
      <c r="J523" s="122"/>
    </row>
    <row r="524" spans="1:10" x14ac:dyDescent="0.25">
      <c r="A524" s="1370"/>
      <c r="B524" s="122"/>
      <c r="H524" s="122"/>
      <c r="J524" s="122"/>
    </row>
    <row r="525" spans="1:10" x14ac:dyDescent="0.25">
      <c r="A525" s="1370"/>
      <c r="B525" s="122"/>
      <c r="H525" s="122"/>
      <c r="J525" s="122"/>
    </row>
    <row r="526" spans="1:10" x14ac:dyDescent="0.25">
      <c r="A526" s="1370"/>
      <c r="B526" s="122"/>
      <c r="H526" s="122"/>
      <c r="J526" s="122"/>
    </row>
    <row r="527" spans="1:10" x14ac:dyDescent="0.25">
      <c r="A527" s="1370"/>
      <c r="B527" s="122"/>
      <c r="H527" s="122"/>
      <c r="J527" s="122"/>
    </row>
    <row r="528" spans="1:10" x14ac:dyDescent="0.25">
      <c r="A528" s="1370"/>
      <c r="B528" s="122"/>
      <c r="H528" s="122"/>
      <c r="J528" s="122"/>
    </row>
    <row r="529" spans="1:10" x14ac:dyDescent="0.25">
      <c r="A529" s="1370"/>
      <c r="B529" s="122"/>
      <c r="H529" s="122"/>
      <c r="J529" s="122"/>
    </row>
    <row r="530" spans="1:10" x14ac:dyDescent="0.25">
      <c r="A530" s="1370"/>
      <c r="B530" s="122"/>
      <c r="H530" s="122"/>
      <c r="J530" s="122"/>
    </row>
    <row r="531" spans="1:10" x14ac:dyDescent="0.25">
      <c r="A531" s="1370"/>
      <c r="B531" s="122"/>
      <c r="H531" s="122"/>
      <c r="J531" s="122"/>
    </row>
    <row r="532" spans="1:10" x14ac:dyDescent="0.25">
      <c r="A532" s="1370"/>
      <c r="B532" s="122"/>
      <c r="H532" s="122"/>
      <c r="J532" s="122"/>
    </row>
    <row r="533" spans="1:10" x14ac:dyDescent="0.25">
      <c r="A533" s="1370"/>
      <c r="B533" s="122"/>
      <c r="H533" s="122"/>
      <c r="J533" s="122"/>
    </row>
    <row r="534" spans="1:10" x14ac:dyDescent="0.25">
      <c r="A534" s="1370"/>
      <c r="B534" s="122"/>
      <c r="H534" s="122"/>
      <c r="J534" s="122"/>
    </row>
    <row r="535" spans="1:10" x14ac:dyDescent="0.25">
      <c r="A535" s="1370"/>
      <c r="B535" s="122"/>
      <c r="H535" s="122"/>
      <c r="J535" s="122"/>
    </row>
    <row r="536" spans="1:10" x14ac:dyDescent="0.25">
      <c r="A536" s="1370"/>
      <c r="B536" s="122"/>
      <c r="H536" s="122"/>
      <c r="J536" s="122"/>
    </row>
    <row r="537" spans="1:10" x14ac:dyDescent="0.25">
      <c r="A537" s="1370"/>
      <c r="B537" s="122"/>
      <c r="H537" s="122"/>
      <c r="J537" s="122"/>
    </row>
    <row r="538" spans="1:10" x14ac:dyDescent="0.25">
      <c r="A538" s="1370"/>
      <c r="B538" s="122"/>
      <c r="H538" s="122"/>
      <c r="J538" s="122"/>
    </row>
    <row r="539" spans="1:10" x14ac:dyDescent="0.25">
      <c r="A539" s="1370"/>
      <c r="B539" s="122"/>
      <c r="H539" s="122"/>
      <c r="J539" s="122"/>
    </row>
    <row r="540" spans="1:10" x14ac:dyDescent="0.25">
      <c r="A540" s="1370"/>
      <c r="B540" s="122"/>
      <c r="H540" s="122"/>
      <c r="J540" s="122"/>
    </row>
    <row r="541" spans="1:10" x14ac:dyDescent="0.25">
      <c r="A541" s="1370"/>
      <c r="B541" s="122"/>
      <c r="H541" s="122"/>
      <c r="J541" s="122"/>
    </row>
    <row r="542" spans="1:10" x14ac:dyDescent="0.25">
      <c r="A542" s="1370"/>
      <c r="B542" s="122"/>
      <c r="H542" s="122"/>
      <c r="J542" s="122"/>
    </row>
    <row r="543" spans="1:10" x14ac:dyDescent="0.25">
      <c r="A543" s="1370"/>
      <c r="B543" s="122"/>
      <c r="H543" s="122"/>
      <c r="J543" s="122"/>
    </row>
    <row r="544" spans="1:10" x14ac:dyDescent="0.25">
      <c r="A544" s="1370"/>
      <c r="B544" s="122"/>
      <c r="H544" s="122"/>
      <c r="J544" s="122"/>
    </row>
    <row r="545" spans="1:10" x14ac:dyDescent="0.25">
      <c r="A545" s="1370"/>
      <c r="B545" s="122"/>
      <c r="H545" s="122"/>
      <c r="J545" s="122"/>
    </row>
    <row r="546" spans="1:10" x14ac:dyDescent="0.25">
      <c r="A546" s="1370"/>
      <c r="B546" s="122"/>
      <c r="H546" s="122"/>
      <c r="J546" s="122"/>
    </row>
    <row r="547" spans="1:10" x14ac:dyDescent="0.25">
      <c r="A547" s="1370"/>
      <c r="B547" s="122"/>
      <c r="H547" s="122"/>
      <c r="J547" s="122"/>
    </row>
    <row r="548" spans="1:10" x14ac:dyDescent="0.25">
      <c r="A548" s="1370"/>
      <c r="B548" s="122"/>
      <c r="H548" s="122"/>
      <c r="J548" s="122"/>
    </row>
    <row r="549" spans="1:10" x14ac:dyDescent="0.25">
      <c r="A549" s="1370"/>
      <c r="B549" s="122"/>
      <c r="H549" s="122"/>
      <c r="J549" s="122"/>
    </row>
    <row r="550" spans="1:10" x14ac:dyDescent="0.25">
      <c r="A550" s="1370"/>
      <c r="B550" s="122"/>
      <c r="H550" s="122"/>
      <c r="J550" s="122"/>
    </row>
    <row r="551" spans="1:10" x14ac:dyDescent="0.25">
      <c r="A551" s="1370"/>
      <c r="B551" s="122"/>
      <c r="H551" s="122"/>
      <c r="J551" s="122"/>
    </row>
    <row r="552" spans="1:10" x14ac:dyDescent="0.25">
      <c r="A552" s="1370"/>
      <c r="B552" s="122"/>
      <c r="H552" s="122"/>
      <c r="J552" s="122"/>
    </row>
    <row r="553" spans="1:10" x14ac:dyDescent="0.25">
      <c r="A553" s="1370"/>
      <c r="B553" s="122"/>
      <c r="H553" s="122"/>
      <c r="J553" s="122"/>
    </row>
    <row r="554" spans="1:10" x14ac:dyDescent="0.25">
      <c r="A554" s="1370"/>
      <c r="B554" s="122"/>
      <c r="H554" s="122"/>
      <c r="J554" s="122"/>
    </row>
    <row r="555" spans="1:10" x14ac:dyDescent="0.25">
      <c r="A555" s="1370"/>
      <c r="B555" s="122"/>
      <c r="H555" s="122"/>
      <c r="J555" s="122"/>
    </row>
    <row r="556" spans="1:10" x14ac:dyDescent="0.25">
      <c r="A556" s="1370"/>
      <c r="B556" s="122"/>
      <c r="H556" s="122"/>
      <c r="J556" s="122"/>
    </row>
    <row r="557" spans="1:10" x14ac:dyDescent="0.25">
      <c r="A557" s="1370"/>
      <c r="B557" s="122"/>
      <c r="H557" s="122"/>
      <c r="J557" s="122"/>
    </row>
    <row r="558" spans="1:10" x14ac:dyDescent="0.25">
      <c r="A558" s="1370"/>
      <c r="B558" s="122"/>
      <c r="H558" s="122"/>
      <c r="J558" s="122"/>
    </row>
    <row r="559" spans="1:10" x14ac:dyDescent="0.25">
      <c r="A559" s="1370"/>
      <c r="B559" s="122"/>
      <c r="H559" s="122"/>
      <c r="J559" s="122"/>
    </row>
    <row r="560" spans="1:10" x14ac:dyDescent="0.25">
      <c r="A560" s="1370"/>
      <c r="B560" s="122"/>
      <c r="H560" s="122"/>
      <c r="J560" s="122"/>
    </row>
    <row r="561" spans="1:10" x14ac:dyDescent="0.25">
      <c r="A561" s="1370"/>
      <c r="B561" s="122"/>
      <c r="H561" s="122"/>
      <c r="J561" s="122"/>
    </row>
    <row r="562" spans="1:10" x14ac:dyDescent="0.25">
      <c r="A562" s="1370"/>
      <c r="B562" s="122"/>
      <c r="H562" s="122"/>
      <c r="J562" s="122"/>
    </row>
    <row r="563" spans="1:10" x14ac:dyDescent="0.25">
      <c r="A563" s="1370"/>
      <c r="B563" s="122"/>
      <c r="H563" s="122"/>
      <c r="J563" s="122"/>
    </row>
    <row r="564" spans="1:10" x14ac:dyDescent="0.25">
      <c r="A564" s="1370"/>
      <c r="B564" s="122"/>
      <c r="H564" s="122"/>
      <c r="J564" s="122"/>
    </row>
    <row r="565" spans="1:10" x14ac:dyDescent="0.25">
      <c r="A565" s="1370"/>
      <c r="B565" s="122"/>
      <c r="H565" s="122"/>
      <c r="J565" s="122"/>
    </row>
    <row r="566" spans="1:10" x14ac:dyDescent="0.25">
      <c r="A566" s="1370"/>
      <c r="B566" s="122"/>
      <c r="H566" s="122"/>
      <c r="J566" s="122"/>
    </row>
    <row r="567" spans="1:10" x14ac:dyDescent="0.25">
      <c r="A567" s="1370"/>
      <c r="B567" s="122"/>
      <c r="H567" s="122"/>
      <c r="J567" s="122"/>
    </row>
    <row r="568" spans="1:10" x14ac:dyDescent="0.25">
      <c r="A568" s="1370"/>
      <c r="B568" s="122"/>
      <c r="H568" s="122"/>
      <c r="J568" s="122"/>
    </row>
    <row r="569" spans="1:10" x14ac:dyDescent="0.25">
      <c r="A569" s="1370"/>
      <c r="B569" s="122"/>
      <c r="H569" s="122"/>
      <c r="J569" s="122"/>
    </row>
    <row r="570" spans="1:10" x14ac:dyDescent="0.25">
      <c r="A570" s="1370"/>
      <c r="B570" s="122"/>
      <c r="H570" s="122"/>
      <c r="J570" s="122"/>
    </row>
    <row r="571" spans="1:10" x14ac:dyDescent="0.25">
      <c r="A571" s="1370"/>
      <c r="B571" s="122"/>
      <c r="H571" s="122"/>
      <c r="J571" s="122"/>
    </row>
    <row r="572" spans="1:10" x14ac:dyDescent="0.25">
      <c r="A572" s="1370"/>
      <c r="B572" s="122"/>
      <c r="H572" s="122"/>
      <c r="J572" s="122"/>
    </row>
    <row r="573" spans="1:10" x14ac:dyDescent="0.25">
      <c r="A573" s="1370"/>
      <c r="B573" s="122"/>
      <c r="H573" s="122"/>
      <c r="J573" s="122"/>
    </row>
    <row r="574" spans="1:10" x14ac:dyDescent="0.25">
      <c r="A574" s="1370"/>
      <c r="B574" s="122"/>
      <c r="H574" s="122"/>
      <c r="J574" s="122"/>
    </row>
    <row r="575" spans="1:10" x14ac:dyDescent="0.25">
      <c r="A575" s="1370"/>
      <c r="B575" s="122"/>
      <c r="H575" s="122"/>
      <c r="J575" s="122"/>
    </row>
    <row r="576" spans="1:10" x14ac:dyDescent="0.25">
      <c r="A576" s="1370"/>
      <c r="B576" s="122"/>
      <c r="H576" s="122"/>
      <c r="J576" s="122"/>
    </row>
    <row r="577" spans="1:10" x14ac:dyDescent="0.25">
      <c r="A577" s="1370"/>
      <c r="B577" s="122"/>
      <c r="H577" s="122"/>
      <c r="J577" s="122"/>
    </row>
    <row r="578" spans="1:10" x14ac:dyDescent="0.25">
      <c r="A578" s="1370"/>
      <c r="B578" s="122"/>
      <c r="H578" s="122"/>
      <c r="J578" s="122"/>
    </row>
    <row r="579" spans="1:10" x14ac:dyDescent="0.25">
      <c r="A579" s="1370"/>
      <c r="B579" s="122"/>
      <c r="H579" s="122"/>
      <c r="J579" s="122"/>
    </row>
    <row r="580" spans="1:10" x14ac:dyDescent="0.25">
      <c r="A580" s="1370"/>
      <c r="B580" s="122"/>
      <c r="H580" s="122"/>
      <c r="J580" s="122"/>
    </row>
    <row r="581" spans="1:10" x14ac:dyDescent="0.25">
      <c r="A581" s="1370"/>
      <c r="B581" s="122"/>
      <c r="H581" s="122"/>
      <c r="J581" s="122"/>
    </row>
    <row r="582" spans="1:10" x14ac:dyDescent="0.25">
      <c r="A582" s="1370"/>
      <c r="B582" s="122"/>
      <c r="H582" s="122"/>
      <c r="J582" s="122"/>
    </row>
    <row r="583" spans="1:10" x14ac:dyDescent="0.25">
      <c r="A583" s="1370"/>
      <c r="B583" s="122"/>
      <c r="H583" s="122"/>
      <c r="J583" s="122"/>
    </row>
    <row r="584" spans="1:10" x14ac:dyDescent="0.25">
      <c r="A584" s="1370"/>
      <c r="B584" s="122"/>
      <c r="H584" s="122"/>
      <c r="J584" s="122"/>
    </row>
    <row r="585" spans="1:10" x14ac:dyDescent="0.25">
      <c r="A585" s="1370"/>
      <c r="B585" s="122"/>
      <c r="H585" s="122"/>
      <c r="J585" s="122"/>
    </row>
    <row r="586" spans="1:10" x14ac:dyDescent="0.25">
      <c r="A586" s="1370"/>
      <c r="B586" s="122"/>
      <c r="H586" s="122"/>
      <c r="J586" s="122"/>
    </row>
    <row r="587" spans="1:10" x14ac:dyDescent="0.25">
      <c r="A587" s="1370"/>
      <c r="B587" s="122"/>
      <c r="H587" s="122"/>
      <c r="J587" s="122"/>
    </row>
    <row r="588" spans="1:10" x14ac:dyDescent="0.25">
      <c r="A588" s="1370"/>
      <c r="B588" s="122"/>
      <c r="H588" s="122"/>
      <c r="J588" s="122"/>
    </row>
    <row r="589" spans="1:10" x14ac:dyDescent="0.25">
      <c r="A589" s="1370"/>
      <c r="B589" s="122"/>
      <c r="H589" s="122"/>
      <c r="J589" s="122"/>
    </row>
    <row r="590" spans="1:10" x14ac:dyDescent="0.25">
      <c r="A590" s="1370"/>
      <c r="B590" s="122"/>
      <c r="H590" s="122"/>
      <c r="J590" s="122"/>
    </row>
    <row r="591" spans="1:10" x14ac:dyDescent="0.25">
      <c r="A591" s="1370"/>
      <c r="B591" s="122"/>
      <c r="H591" s="122"/>
      <c r="J591" s="122"/>
    </row>
    <row r="592" spans="1:10" x14ac:dyDescent="0.25">
      <c r="A592" s="1370"/>
      <c r="B592" s="122"/>
      <c r="H592" s="122"/>
      <c r="J592" s="122"/>
    </row>
    <row r="593" spans="1:10" x14ac:dyDescent="0.25">
      <c r="A593" s="1370"/>
      <c r="B593" s="122"/>
      <c r="H593" s="122"/>
      <c r="J593" s="122"/>
    </row>
    <row r="594" spans="1:10" x14ac:dyDescent="0.25">
      <c r="A594" s="1370"/>
      <c r="B594" s="122"/>
      <c r="H594" s="122"/>
      <c r="J594" s="122"/>
    </row>
    <row r="595" spans="1:10" x14ac:dyDescent="0.25">
      <c r="A595" s="1370"/>
      <c r="B595" s="122"/>
      <c r="H595" s="122"/>
      <c r="J595" s="122"/>
    </row>
    <row r="596" spans="1:10" x14ac:dyDescent="0.25">
      <c r="A596" s="1370"/>
      <c r="B596" s="122"/>
      <c r="H596" s="122"/>
      <c r="J596" s="122"/>
    </row>
    <row r="597" spans="1:10" x14ac:dyDescent="0.25">
      <c r="A597" s="1370"/>
      <c r="B597" s="122"/>
      <c r="H597" s="122"/>
      <c r="J597" s="122"/>
    </row>
    <row r="598" spans="1:10" x14ac:dyDescent="0.25">
      <c r="A598" s="1370"/>
      <c r="B598" s="122"/>
      <c r="H598" s="122"/>
      <c r="J598" s="122"/>
    </row>
    <row r="599" spans="1:10" x14ac:dyDescent="0.25">
      <c r="A599" s="1370"/>
      <c r="B599" s="122"/>
      <c r="H599" s="122"/>
      <c r="J599" s="122"/>
    </row>
    <row r="600" spans="1:10" x14ac:dyDescent="0.25">
      <c r="A600" s="1370"/>
      <c r="B600" s="122"/>
      <c r="H600" s="122"/>
      <c r="J600" s="122"/>
    </row>
    <row r="601" spans="1:10" x14ac:dyDescent="0.25">
      <c r="A601" s="1370"/>
      <c r="B601" s="122"/>
      <c r="H601" s="122"/>
      <c r="J601" s="122"/>
    </row>
    <row r="602" spans="1:10" x14ac:dyDescent="0.25">
      <c r="A602" s="1370"/>
      <c r="B602" s="122"/>
      <c r="H602" s="122"/>
      <c r="J602" s="122"/>
    </row>
    <row r="603" spans="1:10" x14ac:dyDescent="0.25">
      <c r="A603" s="1370"/>
      <c r="B603" s="122"/>
      <c r="H603" s="122"/>
      <c r="J603" s="122"/>
    </row>
    <row r="604" spans="1:10" x14ac:dyDescent="0.25">
      <c r="A604" s="1370"/>
      <c r="B604" s="122"/>
      <c r="H604" s="122"/>
      <c r="J604" s="122"/>
    </row>
    <row r="605" spans="1:10" x14ac:dyDescent="0.25">
      <c r="A605" s="1370"/>
      <c r="B605" s="122"/>
      <c r="H605" s="122"/>
      <c r="J605" s="122"/>
    </row>
    <row r="606" spans="1:10" x14ac:dyDescent="0.25">
      <c r="A606" s="1370"/>
      <c r="B606" s="122"/>
      <c r="H606" s="122"/>
      <c r="J606" s="122"/>
    </row>
    <row r="607" spans="1:10" x14ac:dyDescent="0.25">
      <c r="A607" s="1370"/>
      <c r="B607" s="122"/>
      <c r="H607" s="122"/>
      <c r="J607" s="122"/>
    </row>
    <row r="608" spans="1:10" x14ac:dyDescent="0.25">
      <c r="A608" s="1370"/>
      <c r="B608" s="122"/>
      <c r="H608" s="122"/>
      <c r="J608" s="122"/>
    </row>
    <row r="609" spans="1:10" x14ac:dyDescent="0.25">
      <c r="A609" s="1370"/>
      <c r="B609" s="122"/>
      <c r="H609" s="122"/>
      <c r="J609" s="122"/>
    </row>
    <row r="610" spans="1:10" x14ac:dyDescent="0.25">
      <c r="A610" s="1370"/>
      <c r="B610" s="122"/>
      <c r="H610" s="122"/>
      <c r="J610" s="122"/>
    </row>
    <row r="611" spans="1:10" x14ac:dyDescent="0.25">
      <c r="A611" s="1370"/>
      <c r="B611" s="122"/>
      <c r="H611" s="122"/>
      <c r="J611" s="122"/>
    </row>
    <row r="612" spans="1:10" x14ac:dyDescent="0.25">
      <c r="A612" s="1370"/>
      <c r="B612" s="122"/>
      <c r="H612" s="122"/>
      <c r="J612" s="122"/>
    </row>
    <row r="613" spans="1:10" x14ac:dyDescent="0.25">
      <c r="A613" s="1370"/>
      <c r="B613" s="122"/>
      <c r="H613" s="122"/>
      <c r="J613" s="122"/>
    </row>
    <row r="614" spans="1:10" x14ac:dyDescent="0.25">
      <c r="A614" s="1370"/>
      <c r="B614" s="122"/>
      <c r="H614" s="122"/>
      <c r="J614" s="122"/>
    </row>
    <row r="615" spans="1:10" x14ac:dyDescent="0.25">
      <c r="A615" s="1370"/>
      <c r="B615" s="122"/>
      <c r="H615" s="122"/>
      <c r="J615" s="122"/>
    </row>
    <row r="616" spans="1:10" x14ac:dyDescent="0.25">
      <c r="A616" s="1370"/>
      <c r="B616" s="122"/>
      <c r="H616" s="122"/>
      <c r="J616" s="122"/>
    </row>
    <row r="617" spans="1:10" x14ac:dyDescent="0.25">
      <c r="A617" s="1370"/>
      <c r="B617" s="122"/>
      <c r="H617" s="122"/>
      <c r="J617" s="122"/>
    </row>
    <row r="618" spans="1:10" x14ac:dyDescent="0.25">
      <c r="A618" s="1370"/>
      <c r="B618" s="122"/>
      <c r="H618" s="122"/>
      <c r="J618" s="122"/>
    </row>
    <row r="619" spans="1:10" x14ac:dyDescent="0.25">
      <c r="A619" s="1370"/>
      <c r="B619" s="122"/>
      <c r="H619" s="122"/>
      <c r="J619" s="122"/>
    </row>
    <row r="620" spans="1:10" x14ac:dyDescent="0.25">
      <c r="A620" s="1370"/>
      <c r="B620" s="122"/>
      <c r="H620" s="122"/>
      <c r="J620" s="122"/>
    </row>
    <row r="621" spans="1:10" x14ac:dyDescent="0.25">
      <c r="A621" s="1370"/>
      <c r="B621" s="122"/>
      <c r="H621" s="122"/>
      <c r="J621" s="122"/>
    </row>
    <row r="622" spans="1:10" x14ac:dyDescent="0.25">
      <c r="A622" s="1370"/>
      <c r="B622" s="122"/>
      <c r="H622" s="122"/>
      <c r="J622" s="122"/>
    </row>
    <row r="623" spans="1:10" x14ac:dyDescent="0.25">
      <c r="A623" s="1370"/>
      <c r="B623" s="122"/>
      <c r="H623" s="122"/>
      <c r="J623" s="122"/>
    </row>
    <row r="624" spans="1:10" x14ac:dyDescent="0.25">
      <c r="A624" s="1370"/>
      <c r="B624" s="122"/>
      <c r="H624" s="122"/>
      <c r="J624" s="122"/>
    </row>
    <row r="625" spans="1:10" x14ac:dyDescent="0.25">
      <c r="A625" s="1370"/>
      <c r="B625" s="122"/>
      <c r="H625" s="122"/>
      <c r="J625" s="122"/>
    </row>
    <row r="626" spans="1:10" x14ac:dyDescent="0.25">
      <c r="A626" s="1370"/>
      <c r="B626" s="122"/>
      <c r="H626" s="122"/>
      <c r="J626" s="122"/>
    </row>
    <row r="627" spans="1:10" x14ac:dyDescent="0.25">
      <c r="A627" s="1370"/>
      <c r="B627" s="122"/>
      <c r="H627" s="122"/>
      <c r="J627" s="122"/>
    </row>
    <row r="628" spans="1:10" x14ac:dyDescent="0.25">
      <c r="A628" s="1370"/>
      <c r="B628" s="122"/>
      <c r="H628" s="122"/>
      <c r="J628" s="122"/>
    </row>
    <row r="629" spans="1:10" x14ac:dyDescent="0.25">
      <c r="A629" s="1370"/>
      <c r="B629" s="122"/>
      <c r="H629" s="122"/>
      <c r="J629" s="122"/>
    </row>
    <row r="630" spans="1:10" x14ac:dyDescent="0.25">
      <c r="A630" s="1370"/>
      <c r="B630" s="122"/>
      <c r="H630" s="122"/>
      <c r="J630" s="122"/>
    </row>
    <row r="631" spans="1:10" x14ac:dyDescent="0.25">
      <c r="A631" s="1370"/>
      <c r="B631" s="122"/>
      <c r="H631" s="122"/>
      <c r="J631" s="122"/>
    </row>
    <row r="632" spans="1:10" x14ac:dyDescent="0.25">
      <c r="A632" s="1370"/>
      <c r="B632" s="122"/>
      <c r="H632" s="122"/>
      <c r="J632" s="122"/>
    </row>
    <row r="633" spans="1:10" x14ac:dyDescent="0.25">
      <c r="A633" s="1370"/>
      <c r="B633" s="122"/>
      <c r="H633" s="122"/>
      <c r="J633" s="122"/>
    </row>
    <row r="634" spans="1:10" x14ac:dyDescent="0.25">
      <c r="A634" s="1370"/>
      <c r="B634" s="122"/>
      <c r="H634" s="122"/>
      <c r="J634" s="122"/>
    </row>
    <row r="635" spans="1:10" x14ac:dyDescent="0.25">
      <c r="A635" s="1370"/>
      <c r="B635" s="122"/>
      <c r="H635" s="122"/>
      <c r="J635" s="122"/>
    </row>
    <row r="636" spans="1:10" x14ac:dyDescent="0.25">
      <c r="A636" s="1370"/>
      <c r="B636" s="122"/>
      <c r="H636" s="122"/>
      <c r="J636" s="122"/>
    </row>
    <row r="637" spans="1:10" x14ac:dyDescent="0.25">
      <c r="A637" s="1370"/>
      <c r="B637" s="122"/>
      <c r="H637" s="122"/>
      <c r="J637" s="122"/>
    </row>
    <row r="638" spans="1:10" x14ac:dyDescent="0.25">
      <c r="A638" s="1370"/>
      <c r="B638" s="122"/>
      <c r="H638" s="122"/>
      <c r="J638" s="122"/>
    </row>
    <row r="639" spans="1:10" x14ac:dyDescent="0.25">
      <c r="A639" s="1370"/>
      <c r="B639" s="122"/>
      <c r="H639" s="122"/>
      <c r="J639" s="122"/>
    </row>
    <row r="640" spans="1:10" x14ac:dyDescent="0.25">
      <c r="A640" s="1370"/>
      <c r="B640" s="122"/>
      <c r="H640" s="122"/>
      <c r="J640" s="122"/>
    </row>
    <row r="641" spans="1:10" x14ac:dyDescent="0.25">
      <c r="A641" s="1370"/>
      <c r="B641" s="122"/>
      <c r="H641" s="122"/>
      <c r="J641" s="122"/>
    </row>
    <row r="642" spans="1:10" x14ac:dyDescent="0.25">
      <c r="A642" s="1370"/>
      <c r="B642" s="122"/>
      <c r="H642" s="122"/>
      <c r="J642" s="122"/>
    </row>
    <row r="643" spans="1:10" x14ac:dyDescent="0.25">
      <c r="A643" s="1370"/>
      <c r="B643" s="122"/>
      <c r="H643" s="122"/>
      <c r="J643" s="122"/>
    </row>
    <row r="644" spans="1:10" x14ac:dyDescent="0.25">
      <c r="A644" s="1370"/>
      <c r="B644" s="122"/>
      <c r="H644" s="122"/>
      <c r="J644" s="122"/>
    </row>
    <row r="645" spans="1:10" x14ac:dyDescent="0.25">
      <c r="A645" s="1370"/>
      <c r="B645" s="122"/>
      <c r="H645" s="122"/>
      <c r="J645" s="122"/>
    </row>
    <row r="646" spans="1:10" x14ac:dyDescent="0.25">
      <c r="A646" s="1370"/>
      <c r="B646" s="122"/>
      <c r="H646" s="122"/>
      <c r="J646" s="122"/>
    </row>
    <row r="647" spans="1:10" x14ac:dyDescent="0.25">
      <c r="A647" s="1370"/>
      <c r="B647" s="122"/>
      <c r="H647" s="122"/>
      <c r="J647" s="122"/>
    </row>
    <row r="648" spans="1:10" x14ac:dyDescent="0.25">
      <c r="A648" s="1370"/>
      <c r="B648" s="122"/>
      <c r="H648" s="122"/>
      <c r="J648" s="122"/>
    </row>
    <row r="649" spans="1:10" x14ac:dyDescent="0.25">
      <c r="A649" s="1370"/>
      <c r="B649" s="122"/>
      <c r="H649" s="122"/>
      <c r="J649" s="122"/>
    </row>
    <row r="650" spans="1:10" x14ac:dyDescent="0.25">
      <c r="A650" s="1370"/>
      <c r="B650" s="122"/>
      <c r="H650" s="122"/>
      <c r="J650" s="122"/>
    </row>
    <row r="651" spans="1:10" x14ac:dyDescent="0.25">
      <c r="A651" s="1370"/>
      <c r="B651" s="122"/>
      <c r="H651" s="122"/>
      <c r="J651" s="122"/>
    </row>
    <row r="652" spans="1:10" x14ac:dyDescent="0.25">
      <c r="A652" s="1370"/>
      <c r="B652" s="122"/>
      <c r="H652" s="122"/>
      <c r="J652" s="122"/>
    </row>
    <row r="653" spans="1:10" x14ac:dyDescent="0.25">
      <c r="A653" s="1370"/>
      <c r="B653" s="122"/>
      <c r="H653" s="122"/>
      <c r="J653" s="122"/>
    </row>
    <row r="654" spans="1:10" x14ac:dyDescent="0.25">
      <c r="A654" s="1370"/>
      <c r="B654" s="122"/>
      <c r="H654" s="122"/>
      <c r="J654" s="122"/>
    </row>
    <row r="655" spans="1:10" x14ac:dyDescent="0.25">
      <c r="A655" s="1370"/>
      <c r="B655" s="122"/>
      <c r="H655" s="122"/>
      <c r="J655" s="122"/>
    </row>
    <row r="656" spans="1:10" x14ac:dyDescent="0.25">
      <c r="A656" s="1370"/>
      <c r="B656" s="122"/>
      <c r="H656" s="122"/>
      <c r="J656" s="122"/>
    </row>
    <row r="657" spans="1:10" x14ac:dyDescent="0.25">
      <c r="A657" s="1370"/>
      <c r="B657" s="122"/>
      <c r="H657" s="122"/>
      <c r="J657" s="122"/>
    </row>
    <row r="658" spans="1:10" x14ac:dyDescent="0.25">
      <c r="A658" s="1370"/>
      <c r="B658" s="122"/>
      <c r="H658" s="122"/>
      <c r="J658" s="122"/>
    </row>
    <row r="659" spans="1:10" x14ac:dyDescent="0.25">
      <c r="A659" s="1370"/>
      <c r="B659" s="122"/>
      <c r="H659" s="122"/>
      <c r="J659" s="122"/>
    </row>
    <row r="660" spans="1:10" x14ac:dyDescent="0.25">
      <c r="A660" s="1370"/>
      <c r="B660" s="122"/>
      <c r="H660" s="122"/>
      <c r="J660" s="122"/>
    </row>
    <row r="661" spans="1:10" x14ac:dyDescent="0.25">
      <c r="A661" s="1370"/>
      <c r="B661" s="122"/>
      <c r="H661" s="122"/>
      <c r="J661" s="122"/>
    </row>
    <row r="662" spans="1:10" x14ac:dyDescent="0.25">
      <c r="A662" s="1370"/>
      <c r="B662" s="122"/>
      <c r="H662" s="122"/>
      <c r="J662" s="122"/>
    </row>
    <row r="663" spans="1:10" x14ac:dyDescent="0.25">
      <c r="A663" s="1370"/>
      <c r="B663" s="122"/>
      <c r="H663" s="122"/>
      <c r="J663" s="122"/>
    </row>
    <row r="664" spans="1:10" x14ac:dyDescent="0.25">
      <c r="A664" s="1370"/>
      <c r="B664" s="122"/>
      <c r="H664" s="122"/>
      <c r="J664" s="122"/>
    </row>
    <row r="665" spans="1:10" x14ac:dyDescent="0.25">
      <c r="A665" s="1370"/>
      <c r="B665" s="122"/>
      <c r="H665" s="122"/>
      <c r="J665" s="122"/>
    </row>
    <row r="666" spans="1:10" x14ac:dyDescent="0.25">
      <c r="A666" s="1370"/>
      <c r="B666" s="122"/>
      <c r="H666" s="122"/>
      <c r="J666" s="122"/>
    </row>
    <row r="667" spans="1:10" x14ac:dyDescent="0.25">
      <c r="A667" s="1370"/>
      <c r="B667" s="122"/>
      <c r="H667" s="122"/>
      <c r="J667" s="122"/>
    </row>
    <row r="668" spans="1:10" x14ac:dyDescent="0.25">
      <c r="A668" s="1370"/>
      <c r="B668" s="122"/>
      <c r="H668" s="122"/>
      <c r="J668" s="122"/>
    </row>
    <row r="669" spans="1:10" x14ac:dyDescent="0.25">
      <c r="A669" s="1370"/>
      <c r="B669" s="122"/>
      <c r="H669" s="122"/>
      <c r="J669" s="122"/>
    </row>
    <row r="670" spans="1:10" x14ac:dyDescent="0.25">
      <c r="A670" s="1370"/>
      <c r="B670" s="122"/>
      <c r="H670" s="122"/>
      <c r="J670" s="122"/>
    </row>
    <row r="671" spans="1:10" x14ac:dyDescent="0.25">
      <c r="A671" s="1370"/>
      <c r="B671" s="122"/>
      <c r="H671" s="122"/>
      <c r="J671" s="122"/>
    </row>
    <row r="672" spans="1:10" x14ac:dyDescent="0.25">
      <c r="A672" s="1370"/>
      <c r="B672" s="122"/>
      <c r="H672" s="122"/>
      <c r="J672" s="122"/>
    </row>
    <row r="673" spans="1:10" x14ac:dyDescent="0.25">
      <c r="A673" s="1370"/>
      <c r="B673" s="122"/>
      <c r="H673" s="122"/>
      <c r="J673" s="122"/>
    </row>
    <row r="674" spans="1:10" x14ac:dyDescent="0.25">
      <c r="A674" s="1370"/>
      <c r="B674" s="122"/>
      <c r="H674" s="122"/>
      <c r="J674" s="122"/>
    </row>
    <row r="675" spans="1:10" x14ac:dyDescent="0.25">
      <c r="A675" s="1370"/>
      <c r="B675" s="122"/>
      <c r="H675" s="122"/>
      <c r="J675" s="122"/>
    </row>
    <row r="676" spans="1:10" x14ac:dyDescent="0.25">
      <c r="A676" s="1370"/>
      <c r="B676" s="122"/>
      <c r="H676" s="122"/>
      <c r="J676" s="122"/>
    </row>
    <row r="677" spans="1:10" x14ac:dyDescent="0.25">
      <c r="A677" s="1370"/>
      <c r="B677" s="122"/>
      <c r="H677" s="122"/>
      <c r="J677" s="122"/>
    </row>
    <row r="678" spans="1:10" x14ac:dyDescent="0.25">
      <c r="A678" s="1370"/>
      <c r="B678" s="122"/>
      <c r="H678" s="122"/>
      <c r="J678" s="122"/>
    </row>
    <row r="679" spans="1:10" x14ac:dyDescent="0.25">
      <c r="A679" s="1370"/>
      <c r="B679" s="122"/>
      <c r="H679" s="122"/>
      <c r="J679" s="122"/>
    </row>
    <row r="680" spans="1:10" x14ac:dyDescent="0.25">
      <c r="A680" s="1370"/>
      <c r="B680" s="122"/>
      <c r="H680" s="122"/>
      <c r="J680" s="122"/>
    </row>
    <row r="681" spans="1:10" x14ac:dyDescent="0.25">
      <c r="A681" s="1370"/>
      <c r="B681" s="122"/>
      <c r="H681" s="122"/>
      <c r="J681" s="122"/>
    </row>
    <row r="682" spans="1:10" x14ac:dyDescent="0.25">
      <c r="A682" s="1370"/>
      <c r="B682" s="122"/>
      <c r="H682" s="122"/>
      <c r="J682" s="122"/>
    </row>
    <row r="683" spans="1:10" x14ac:dyDescent="0.25">
      <c r="A683" s="1370"/>
      <c r="B683" s="122"/>
      <c r="H683" s="122"/>
      <c r="J683" s="122"/>
    </row>
    <row r="684" spans="1:10" x14ac:dyDescent="0.25">
      <c r="A684" s="1370"/>
      <c r="B684" s="122"/>
      <c r="H684" s="122"/>
      <c r="J684" s="122"/>
    </row>
    <row r="685" spans="1:10" x14ac:dyDescent="0.25">
      <c r="A685" s="1370"/>
      <c r="B685" s="122"/>
      <c r="H685" s="122"/>
      <c r="J685" s="122"/>
    </row>
    <row r="686" spans="1:10" x14ac:dyDescent="0.25">
      <c r="A686" s="1370"/>
      <c r="B686" s="122"/>
      <c r="H686" s="122"/>
      <c r="J686" s="122"/>
    </row>
    <row r="687" spans="1:10" x14ac:dyDescent="0.25">
      <c r="A687" s="1370"/>
      <c r="B687" s="122"/>
      <c r="H687" s="122"/>
      <c r="J687" s="122"/>
    </row>
    <row r="688" spans="1:10" x14ac:dyDescent="0.25">
      <c r="A688" s="1370"/>
      <c r="B688" s="122"/>
      <c r="H688" s="122"/>
      <c r="J688" s="122"/>
    </row>
    <row r="689" spans="1:10" x14ac:dyDescent="0.25">
      <c r="A689" s="1370"/>
      <c r="B689" s="122"/>
      <c r="H689" s="122"/>
      <c r="J689" s="122"/>
    </row>
    <row r="690" spans="1:10" x14ac:dyDescent="0.25">
      <c r="A690" s="1370"/>
      <c r="B690" s="122"/>
      <c r="H690" s="122"/>
      <c r="J690" s="122"/>
    </row>
    <row r="691" spans="1:10" x14ac:dyDescent="0.25">
      <c r="A691" s="1370"/>
      <c r="B691" s="122"/>
      <c r="H691" s="122"/>
      <c r="J691" s="122"/>
    </row>
    <row r="692" spans="1:10" x14ac:dyDescent="0.25">
      <c r="A692" s="1370"/>
      <c r="B692" s="122"/>
      <c r="H692" s="122"/>
      <c r="J692" s="122"/>
    </row>
    <row r="693" spans="1:10" x14ac:dyDescent="0.25">
      <c r="A693" s="1370"/>
      <c r="B693" s="122"/>
      <c r="H693" s="122"/>
      <c r="J693" s="122"/>
    </row>
    <row r="694" spans="1:10" x14ac:dyDescent="0.25">
      <c r="A694" s="1370"/>
      <c r="B694" s="122"/>
      <c r="H694" s="122"/>
      <c r="J694" s="122"/>
    </row>
    <row r="695" spans="1:10" x14ac:dyDescent="0.25">
      <c r="A695" s="1370"/>
      <c r="B695" s="122"/>
      <c r="H695" s="122"/>
      <c r="J695" s="122"/>
    </row>
    <row r="696" spans="1:10" x14ac:dyDescent="0.25">
      <c r="A696" s="1370"/>
      <c r="B696" s="122"/>
      <c r="H696" s="122"/>
      <c r="J696" s="122"/>
    </row>
    <row r="697" spans="1:10" x14ac:dyDescent="0.25">
      <c r="A697" s="1370"/>
      <c r="B697" s="122"/>
      <c r="H697" s="122"/>
      <c r="J697" s="122"/>
    </row>
    <row r="698" spans="1:10" x14ac:dyDescent="0.25">
      <c r="A698" s="1370"/>
      <c r="B698" s="122"/>
      <c r="H698" s="122"/>
      <c r="J698" s="122"/>
    </row>
    <row r="699" spans="1:10" x14ac:dyDescent="0.25">
      <c r="A699" s="1370"/>
      <c r="B699" s="122"/>
      <c r="H699" s="122"/>
      <c r="J699" s="122"/>
    </row>
    <row r="700" spans="1:10" x14ac:dyDescent="0.25">
      <c r="A700" s="1370"/>
      <c r="B700" s="122"/>
      <c r="H700" s="122"/>
      <c r="J700" s="122"/>
    </row>
    <row r="701" spans="1:10" x14ac:dyDescent="0.25">
      <c r="A701" s="1370"/>
      <c r="B701" s="122"/>
      <c r="H701" s="122"/>
      <c r="J701" s="122"/>
    </row>
    <row r="702" spans="1:10" x14ac:dyDescent="0.25">
      <c r="A702" s="1370"/>
      <c r="B702" s="122"/>
      <c r="H702" s="122"/>
      <c r="J702" s="122"/>
    </row>
    <row r="703" spans="1:10" x14ac:dyDescent="0.25">
      <c r="A703" s="1370"/>
      <c r="B703" s="122"/>
      <c r="H703" s="122"/>
      <c r="J703" s="122"/>
    </row>
    <row r="704" spans="1:10" x14ac:dyDescent="0.25">
      <c r="A704" s="1370"/>
      <c r="B704" s="122"/>
      <c r="H704" s="122"/>
      <c r="J704" s="122"/>
    </row>
    <row r="705" spans="1:10" x14ac:dyDescent="0.25">
      <c r="A705" s="1370"/>
      <c r="B705" s="122"/>
      <c r="H705" s="122"/>
      <c r="J705" s="122"/>
    </row>
    <row r="706" spans="1:10" x14ac:dyDescent="0.25">
      <c r="A706" s="1370"/>
      <c r="B706" s="122"/>
      <c r="H706" s="122"/>
      <c r="J706" s="122"/>
    </row>
    <row r="707" spans="1:10" x14ac:dyDescent="0.25">
      <c r="A707" s="1370"/>
      <c r="B707" s="122"/>
      <c r="H707" s="122"/>
      <c r="J707" s="122"/>
    </row>
    <row r="708" spans="1:10" x14ac:dyDescent="0.25">
      <c r="A708" s="1370"/>
      <c r="B708" s="122"/>
      <c r="H708" s="122"/>
      <c r="J708" s="122"/>
    </row>
    <row r="709" spans="1:10" x14ac:dyDescent="0.25">
      <c r="A709" s="1370"/>
      <c r="B709" s="122"/>
      <c r="H709" s="122"/>
      <c r="J709" s="122"/>
    </row>
    <row r="710" spans="1:10" x14ac:dyDescent="0.25">
      <c r="A710" s="1370"/>
      <c r="B710" s="122"/>
      <c r="H710" s="122"/>
      <c r="J710" s="122"/>
    </row>
    <row r="711" spans="1:10" x14ac:dyDescent="0.25">
      <c r="A711" s="1370"/>
      <c r="B711" s="122"/>
      <c r="H711" s="122"/>
      <c r="J711" s="122"/>
    </row>
    <row r="712" spans="1:10" x14ac:dyDescent="0.25">
      <c r="A712" s="1370"/>
      <c r="B712" s="122"/>
      <c r="H712" s="122"/>
      <c r="J712" s="122"/>
    </row>
    <row r="713" spans="1:10" x14ac:dyDescent="0.25">
      <c r="A713" s="1370"/>
      <c r="B713" s="122"/>
      <c r="H713" s="122"/>
      <c r="J713" s="122"/>
    </row>
    <row r="714" spans="1:10" x14ac:dyDescent="0.25">
      <c r="A714" s="1370"/>
      <c r="B714" s="122"/>
      <c r="H714" s="122"/>
      <c r="J714" s="122"/>
    </row>
    <row r="715" spans="1:10" x14ac:dyDescent="0.25">
      <c r="A715" s="1370"/>
      <c r="B715" s="122"/>
      <c r="H715" s="122"/>
      <c r="J715" s="122"/>
    </row>
    <row r="716" spans="1:10" x14ac:dyDescent="0.25">
      <c r="A716" s="1370"/>
      <c r="B716" s="122"/>
      <c r="H716" s="122"/>
      <c r="J716" s="122"/>
    </row>
    <row r="717" spans="1:10" x14ac:dyDescent="0.25">
      <c r="A717" s="1370"/>
      <c r="B717" s="122"/>
      <c r="H717" s="122"/>
      <c r="J717" s="122"/>
    </row>
    <row r="718" spans="1:10" x14ac:dyDescent="0.25">
      <c r="A718" s="1370"/>
      <c r="B718" s="122"/>
      <c r="H718" s="122"/>
      <c r="J718" s="122"/>
    </row>
    <row r="719" spans="1:10" x14ac:dyDescent="0.25">
      <c r="A719" s="1370"/>
      <c r="B719" s="122"/>
      <c r="H719" s="122"/>
      <c r="J719" s="122"/>
    </row>
    <row r="720" spans="1:10" x14ac:dyDescent="0.25">
      <c r="A720" s="1370"/>
      <c r="B720" s="122"/>
      <c r="H720" s="122"/>
      <c r="J720" s="122"/>
    </row>
    <row r="721" spans="1:10" x14ac:dyDescent="0.25">
      <c r="A721" s="1370"/>
      <c r="B721" s="122"/>
      <c r="H721" s="122"/>
      <c r="J721" s="122"/>
    </row>
    <row r="722" spans="1:10" x14ac:dyDescent="0.25">
      <c r="A722" s="1370"/>
      <c r="B722" s="122"/>
      <c r="H722" s="122"/>
      <c r="J722" s="122"/>
    </row>
    <row r="723" spans="1:10" x14ac:dyDescent="0.25">
      <c r="A723" s="1370"/>
      <c r="B723" s="122"/>
      <c r="H723" s="122"/>
      <c r="J723" s="122"/>
    </row>
    <row r="724" spans="1:10" x14ac:dyDescent="0.25">
      <c r="A724" s="1370"/>
      <c r="B724" s="122"/>
      <c r="H724" s="122"/>
      <c r="J724" s="122"/>
    </row>
    <row r="725" spans="1:10" x14ac:dyDescent="0.25">
      <c r="A725" s="1370"/>
      <c r="B725" s="122"/>
      <c r="H725" s="122"/>
      <c r="J725" s="122"/>
    </row>
    <row r="726" spans="1:10" x14ac:dyDescent="0.25">
      <c r="A726" s="1370"/>
      <c r="B726" s="122"/>
      <c r="H726" s="122"/>
      <c r="J726" s="122"/>
    </row>
    <row r="727" spans="1:10" x14ac:dyDescent="0.25">
      <c r="A727" s="1370"/>
      <c r="B727" s="122"/>
      <c r="H727" s="122"/>
      <c r="J727" s="122"/>
    </row>
    <row r="728" spans="1:10" x14ac:dyDescent="0.25">
      <c r="A728" s="1370"/>
      <c r="B728" s="122"/>
      <c r="H728" s="122"/>
      <c r="J728" s="122"/>
    </row>
    <row r="729" spans="1:10" x14ac:dyDescent="0.25">
      <c r="A729" s="1370"/>
      <c r="B729" s="122"/>
      <c r="H729" s="122"/>
      <c r="J729" s="122"/>
    </row>
    <row r="730" spans="1:10" x14ac:dyDescent="0.25">
      <c r="A730" s="1370"/>
      <c r="B730" s="122"/>
      <c r="H730" s="122"/>
      <c r="J730" s="122"/>
    </row>
    <row r="731" spans="1:10" x14ac:dyDescent="0.25">
      <c r="A731" s="1370"/>
      <c r="B731" s="122"/>
      <c r="H731" s="122"/>
      <c r="J731" s="122"/>
    </row>
    <row r="732" spans="1:10" x14ac:dyDescent="0.25">
      <c r="A732" s="1370"/>
      <c r="B732" s="122"/>
      <c r="H732" s="122"/>
      <c r="J732" s="122"/>
    </row>
    <row r="733" spans="1:10" x14ac:dyDescent="0.25">
      <c r="A733" s="1370"/>
      <c r="B733" s="122"/>
      <c r="H733" s="122"/>
      <c r="J733" s="122"/>
    </row>
    <row r="734" spans="1:10" x14ac:dyDescent="0.25">
      <c r="A734" s="1370"/>
      <c r="B734" s="122"/>
      <c r="H734" s="122"/>
      <c r="J734" s="122"/>
    </row>
    <row r="735" spans="1:10" x14ac:dyDescent="0.25">
      <c r="A735" s="1370"/>
      <c r="B735" s="122"/>
      <c r="H735" s="122"/>
      <c r="J735" s="122"/>
    </row>
    <row r="736" spans="1:10" x14ac:dyDescent="0.25">
      <c r="A736" s="1370"/>
      <c r="B736" s="122"/>
      <c r="H736" s="122"/>
      <c r="J736" s="122"/>
    </row>
    <row r="737" spans="1:10" x14ac:dyDescent="0.25">
      <c r="A737" s="1370"/>
      <c r="B737" s="122"/>
      <c r="H737" s="122"/>
      <c r="J737" s="122"/>
    </row>
    <row r="738" spans="1:10" x14ac:dyDescent="0.25">
      <c r="A738" s="1370"/>
      <c r="B738" s="122"/>
      <c r="H738" s="122"/>
      <c r="J738" s="122"/>
    </row>
    <row r="739" spans="1:10" x14ac:dyDescent="0.25">
      <c r="A739" s="1370"/>
      <c r="B739" s="122"/>
      <c r="H739" s="122"/>
      <c r="J739" s="122"/>
    </row>
    <row r="740" spans="1:10" x14ac:dyDescent="0.25">
      <c r="A740" s="1370"/>
      <c r="B740" s="122"/>
      <c r="H740" s="122"/>
      <c r="J740" s="122"/>
    </row>
    <row r="741" spans="1:10" x14ac:dyDescent="0.25">
      <c r="A741" s="1370"/>
      <c r="B741" s="122"/>
      <c r="H741" s="122"/>
      <c r="J741" s="122"/>
    </row>
    <row r="742" spans="1:10" x14ac:dyDescent="0.25">
      <c r="A742" s="1370"/>
      <c r="B742" s="122"/>
      <c r="H742" s="122"/>
      <c r="J742" s="122"/>
    </row>
    <row r="743" spans="1:10" x14ac:dyDescent="0.25">
      <c r="A743" s="1370"/>
      <c r="B743" s="122"/>
      <c r="H743" s="122"/>
      <c r="J743" s="122"/>
    </row>
    <row r="744" spans="1:10" x14ac:dyDescent="0.25">
      <c r="A744" s="1370"/>
      <c r="B744" s="122"/>
      <c r="H744" s="122"/>
      <c r="J744" s="122"/>
    </row>
    <row r="745" spans="1:10" x14ac:dyDescent="0.25">
      <c r="A745" s="1370"/>
      <c r="B745" s="122"/>
      <c r="H745" s="122"/>
      <c r="J745" s="122"/>
    </row>
    <row r="746" spans="1:10" x14ac:dyDescent="0.25">
      <c r="A746" s="1370"/>
      <c r="B746" s="122"/>
      <c r="H746" s="122"/>
      <c r="J746" s="122"/>
    </row>
    <row r="747" spans="1:10" x14ac:dyDescent="0.25">
      <c r="A747" s="1370"/>
      <c r="B747" s="122"/>
      <c r="H747" s="122"/>
      <c r="J747" s="122"/>
    </row>
    <row r="748" spans="1:10" x14ac:dyDescent="0.25">
      <c r="A748" s="1370"/>
      <c r="B748" s="122"/>
      <c r="H748" s="122"/>
      <c r="J748" s="122"/>
    </row>
    <row r="749" spans="1:10" x14ac:dyDescent="0.25">
      <c r="A749" s="1370"/>
      <c r="B749" s="122"/>
      <c r="H749" s="122"/>
      <c r="J749" s="122"/>
    </row>
    <row r="750" spans="1:10" x14ac:dyDescent="0.25">
      <c r="A750" s="1370"/>
      <c r="B750" s="122"/>
      <c r="H750" s="122"/>
      <c r="J750" s="122"/>
    </row>
    <row r="751" spans="1:10" x14ac:dyDescent="0.25">
      <c r="A751" s="1370"/>
      <c r="B751" s="122"/>
      <c r="H751" s="122"/>
      <c r="J751" s="122"/>
    </row>
    <row r="752" spans="1:10" x14ac:dyDescent="0.25">
      <c r="A752" s="1370"/>
      <c r="B752" s="122"/>
      <c r="H752" s="122"/>
      <c r="J752" s="122"/>
    </row>
    <row r="753" spans="1:10" x14ac:dyDescent="0.25">
      <c r="A753" s="1370"/>
      <c r="B753" s="122"/>
      <c r="H753" s="122"/>
      <c r="J753" s="122"/>
    </row>
    <row r="754" spans="1:10" x14ac:dyDescent="0.25">
      <c r="A754" s="1370"/>
      <c r="B754" s="122"/>
      <c r="H754" s="122"/>
      <c r="J754" s="122"/>
    </row>
    <row r="755" spans="1:10" x14ac:dyDescent="0.25">
      <c r="A755" s="1370"/>
      <c r="B755" s="122"/>
      <c r="H755" s="122"/>
      <c r="J755" s="122"/>
    </row>
    <row r="756" spans="1:10" x14ac:dyDescent="0.25">
      <c r="A756" s="1370"/>
      <c r="B756" s="122"/>
      <c r="H756" s="122"/>
      <c r="J756" s="122"/>
    </row>
    <row r="757" spans="1:10" x14ac:dyDescent="0.25">
      <c r="A757" s="1370"/>
      <c r="B757" s="122"/>
      <c r="H757" s="122"/>
      <c r="J757" s="122"/>
    </row>
    <row r="758" spans="1:10" x14ac:dyDescent="0.25">
      <c r="A758" s="1370"/>
      <c r="B758" s="122"/>
      <c r="H758" s="122"/>
      <c r="J758" s="122"/>
    </row>
    <row r="759" spans="1:10" x14ac:dyDescent="0.25">
      <c r="A759" s="1370"/>
      <c r="B759" s="122"/>
      <c r="H759" s="122"/>
      <c r="J759" s="122"/>
    </row>
    <row r="760" spans="1:10" x14ac:dyDescent="0.25">
      <c r="A760" s="1370"/>
      <c r="B760" s="122"/>
      <c r="H760" s="122"/>
      <c r="J760" s="122"/>
    </row>
    <row r="761" spans="1:10" x14ac:dyDescent="0.25">
      <c r="A761" s="1370"/>
      <c r="B761" s="122"/>
      <c r="H761" s="122"/>
      <c r="J761" s="122"/>
    </row>
    <row r="762" spans="1:10" x14ac:dyDescent="0.25">
      <c r="A762" s="1370"/>
      <c r="B762" s="122"/>
      <c r="H762" s="122"/>
      <c r="J762" s="122"/>
    </row>
    <row r="763" spans="1:10" x14ac:dyDescent="0.25">
      <c r="A763" s="1370"/>
      <c r="B763" s="122"/>
      <c r="H763" s="122"/>
      <c r="J763" s="122"/>
    </row>
    <row r="764" spans="1:10" x14ac:dyDescent="0.25">
      <c r="A764" s="1370"/>
      <c r="B764" s="122"/>
      <c r="H764" s="122"/>
      <c r="J764" s="122"/>
    </row>
    <row r="765" spans="1:10" x14ac:dyDescent="0.25">
      <c r="A765" s="1370"/>
      <c r="B765" s="122"/>
      <c r="H765" s="122"/>
      <c r="J765" s="122"/>
    </row>
    <row r="766" spans="1:10" x14ac:dyDescent="0.25">
      <c r="A766" s="1370"/>
      <c r="B766" s="122"/>
      <c r="H766" s="122"/>
      <c r="J766" s="122"/>
    </row>
    <row r="767" spans="1:10" x14ac:dyDescent="0.25">
      <c r="A767" s="1370"/>
      <c r="B767" s="122"/>
      <c r="H767" s="122"/>
      <c r="J767" s="122"/>
    </row>
    <row r="768" spans="1:10" x14ac:dyDescent="0.25">
      <c r="A768" s="1370"/>
      <c r="B768" s="122"/>
      <c r="H768" s="122"/>
      <c r="J768" s="122"/>
    </row>
    <row r="769" spans="1:10" x14ac:dyDescent="0.25">
      <c r="A769" s="1370"/>
      <c r="B769" s="122"/>
      <c r="H769" s="122"/>
      <c r="J769" s="122"/>
    </row>
    <row r="770" spans="1:10" x14ac:dyDescent="0.25">
      <c r="A770" s="1370"/>
      <c r="B770" s="122"/>
      <c r="H770" s="122"/>
      <c r="J770" s="122"/>
    </row>
    <row r="771" spans="1:10" x14ac:dyDescent="0.25">
      <c r="A771" s="1370"/>
      <c r="B771" s="122"/>
      <c r="H771" s="122"/>
      <c r="J771" s="122"/>
    </row>
    <row r="772" spans="1:10" x14ac:dyDescent="0.25">
      <c r="A772" s="1370"/>
      <c r="B772" s="122"/>
      <c r="H772" s="122"/>
      <c r="J772" s="122"/>
    </row>
    <row r="773" spans="1:10" x14ac:dyDescent="0.25">
      <c r="A773" s="1370"/>
      <c r="B773" s="122"/>
      <c r="H773" s="122"/>
      <c r="J773" s="122"/>
    </row>
    <row r="774" spans="1:10" x14ac:dyDescent="0.25">
      <c r="A774" s="1370"/>
      <c r="B774" s="122"/>
      <c r="H774" s="122"/>
      <c r="J774" s="122"/>
    </row>
    <row r="775" spans="1:10" x14ac:dyDescent="0.25">
      <c r="A775" s="1370"/>
      <c r="B775" s="122"/>
      <c r="H775" s="122"/>
      <c r="J775" s="122"/>
    </row>
    <row r="776" spans="1:10" x14ac:dyDescent="0.25">
      <c r="A776" s="1370"/>
      <c r="B776" s="122"/>
      <c r="H776" s="122"/>
      <c r="J776" s="122"/>
    </row>
    <row r="777" spans="1:10" x14ac:dyDescent="0.25">
      <c r="A777" s="1370"/>
      <c r="B777" s="122"/>
      <c r="H777" s="122"/>
      <c r="J777" s="122"/>
    </row>
    <row r="778" spans="1:10" x14ac:dyDescent="0.25">
      <c r="A778" s="1370"/>
      <c r="B778" s="122"/>
      <c r="H778" s="122"/>
      <c r="J778" s="122"/>
    </row>
    <row r="779" spans="1:10" x14ac:dyDescent="0.25">
      <c r="A779" s="1370"/>
      <c r="B779" s="122"/>
      <c r="H779" s="122"/>
      <c r="J779" s="122"/>
    </row>
    <row r="780" spans="1:10" x14ac:dyDescent="0.25">
      <c r="A780" s="1370"/>
      <c r="B780" s="122"/>
      <c r="H780" s="122"/>
      <c r="J780" s="122"/>
    </row>
    <row r="781" spans="1:10" x14ac:dyDescent="0.25">
      <c r="A781" s="1370"/>
      <c r="B781" s="122"/>
      <c r="H781" s="122"/>
      <c r="J781" s="122"/>
    </row>
    <row r="782" spans="1:10" x14ac:dyDescent="0.25">
      <c r="A782" s="1370"/>
      <c r="B782" s="122"/>
      <c r="H782" s="122"/>
      <c r="J782" s="122"/>
    </row>
    <row r="783" spans="1:10" x14ac:dyDescent="0.25">
      <c r="A783" s="1370"/>
      <c r="B783" s="122"/>
      <c r="H783" s="122"/>
      <c r="J783" s="122"/>
    </row>
    <row r="784" spans="1:10" x14ac:dyDescent="0.25">
      <c r="A784" s="1370"/>
      <c r="B784" s="122"/>
      <c r="H784" s="122"/>
      <c r="J784" s="122"/>
    </row>
    <row r="785" spans="1:10" x14ac:dyDescent="0.25">
      <c r="A785" s="1370"/>
      <c r="B785" s="122"/>
      <c r="H785" s="122"/>
      <c r="J785" s="122"/>
    </row>
    <row r="786" spans="1:10" x14ac:dyDescent="0.25">
      <c r="A786" s="1370"/>
      <c r="B786" s="122"/>
      <c r="H786" s="122"/>
      <c r="J786" s="122"/>
    </row>
    <row r="787" spans="1:10" x14ac:dyDescent="0.25">
      <c r="A787" s="1370"/>
      <c r="B787" s="122"/>
      <c r="H787" s="122"/>
      <c r="J787" s="122"/>
    </row>
    <row r="788" spans="1:10" x14ac:dyDescent="0.25">
      <c r="A788" s="1370"/>
      <c r="B788" s="122"/>
      <c r="H788" s="122"/>
      <c r="J788" s="122"/>
    </row>
    <row r="789" spans="1:10" x14ac:dyDescent="0.25">
      <c r="A789" s="1370"/>
      <c r="B789" s="122"/>
      <c r="H789" s="122"/>
      <c r="J789" s="122"/>
    </row>
    <row r="790" spans="1:10" x14ac:dyDescent="0.25">
      <c r="A790" s="1370"/>
      <c r="B790" s="122"/>
      <c r="H790" s="122"/>
      <c r="J790" s="122"/>
    </row>
    <row r="791" spans="1:10" x14ac:dyDescent="0.25">
      <c r="A791" s="1370"/>
      <c r="B791" s="122"/>
      <c r="H791" s="122"/>
      <c r="J791" s="122"/>
    </row>
    <row r="792" spans="1:10" x14ac:dyDescent="0.25">
      <c r="A792" s="1370"/>
      <c r="B792" s="122"/>
      <c r="H792" s="122"/>
      <c r="J792" s="122"/>
    </row>
    <row r="793" spans="1:10" x14ac:dyDescent="0.25">
      <c r="A793" s="1370"/>
      <c r="B793" s="122"/>
      <c r="H793" s="122"/>
      <c r="J793" s="122"/>
    </row>
    <row r="794" spans="1:10" x14ac:dyDescent="0.25">
      <c r="A794" s="1370"/>
      <c r="B794" s="122"/>
      <c r="H794" s="122"/>
      <c r="J794" s="122"/>
    </row>
    <row r="795" spans="1:10" x14ac:dyDescent="0.25">
      <c r="A795" s="1370"/>
      <c r="B795" s="122"/>
      <c r="H795" s="122"/>
      <c r="J795" s="122"/>
    </row>
    <row r="796" spans="1:10" x14ac:dyDescent="0.25">
      <c r="A796" s="1370"/>
      <c r="B796" s="122"/>
      <c r="H796" s="122"/>
      <c r="J796" s="122"/>
    </row>
    <row r="797" spans="1:10" x14ac:dyDescent="0.25">
      <c r="A797" s="1370"/>
      <c r="B797" s="122"/>
      <c r="H797" s="122"/>
      <c r="J797" s="122"/>
    </row>
    <row r="798" spans="1:10" x14ac:dyDescent="0.25">
      <c r="A798" s="1370"/>
      <c r="B798" s="122"/>
      <c r="H798" s="122"/>
      <c r="J798" s="122"/>
    </row>
    <row r="799" spans="1:10" x14ac:dyDescent="0.25">
      <c r="A799" s="1370"/>
      <c r="B799" s="122"/>
      <c r="H799" s="122"/>
      <c r="J799" s="122"/>
    </row>
    <row r="800" spans="1:10" x14ac:dyDescent="0.25">
      <c r="A800" s="1370"/>
      <c r="B800" s="122"/>
      <c r="H800" s="122"/>
      <c r="J800" s="122"/>
    </row>
    <row r="801" spans="1:10" x14ac:dyDescent="0.25">
      <c r="A801" s="1370"/>
      <c r="B801" s="122"/>
      <c r="H801" s="122"/>
      <c r="J801" s="122"/>
    </row>
    <row r="802" spans="1:10" x14ac:dyDescent="0.25">
      <c r="A802" s="1370"/>
      <c r="B802" s="122"/>
      <c r="H802" s="122"/>
      <c r="J802" s="122"/>
    </row>
    <row r="803" spans="1:10" x14ac:dyDescent="0.25">
      <c r="A803" s="1370"/>
      <c r="B803" s="122"/>
      <c r="H803" s="122"/>
      <c r="J803" s="122"/>
    </row>
    <row r="804" spans="1:10" x14ac:dyDescent="0.25">
      <c r="A804" s="1370"/>
      <c r="B804" s="122"/>
      <c r="H804" s="122"/>
      <c r="J804" s="122"/>
    </row>
    <row r="805" spans="1:10" x14ac:dyDescent="0.25">
      <c r="A805" s="1370"/>
      <c r="B805" s="122"/>
      <c r="H805" s="122"/>
      <c r="J805" s="122"/>
    </row>
    <row r="806" spans="1:10" x14ac:dyDescent="0.25">
      <c r="A806" s="1370"/>
      <c r="B806" s="122"/>
      <c r="H806" s="122"/>
      <c r="J806" s="122"/>
    </row>
    <row r="807" spans="1:10" x14ac:dyDescent="0.25">
      <c r="A807" s="1370"/>
      <c r="B807" s="122"/>
      <c r="H807" s="122"/>
      <c r="J807" s="122"/>
    </row>
    <row r="808" spans="1:10" x14ac:dyDescent="0.25">
      <c r="A808" s="1370"/>
      <c r="B808" s="122"/>
      <c r="H808" s="122"/>
      <c r="J808" s="122"/>
    </row>
    <row r="809" spans="1:10" x14ac:dyDescent="0.25">
      <c r="A809" s="1370"/>
      <c r="B809" s="122"/>
      <c r="H809" s="122"/>
      <c r="J809" s="122"/>
    </row>
    <row r="810" spans="1:10" x14ac:dyDescent="0.25">
      <c r="A810" s="1370"/>
      <c r="B810" s="122"/>
      <c r="H810" s="122"/>
      <c r="J810" s="122"/>
    </row>
    <row r="811" spans="1:10" x14ac:dyDescent="0.25">
      <c r="A811" s="1370"/>
      <c r="B811" s="122"/>
      <c r="H811" s="122"/>
      <c r="J811" s="122"/>
    </row>
    <row r="812" spans="1:10" x14ac:dyDescent="0.25">
      <c r="A812" s="1370"/>
      <c r="B812" s="122"/>
      <c r="H812" s="122"/>
      <c r="J812" s="122"/>
    </row>
    <row r="813" spans="1:10" x14ac:dyDescent="0.25">
      <c r="A813" s="1370"/>
      <c r="B813" s="122"/>
      <c r="H813" s="122"/>
      <c r="J813" s="122"/>
    </row>
    <row r="814" spans="1:10" x14ac:dyDescent="0.25">
      <c r="A814" s="1370"/>
      <c r="B814" s="122"/>
      <c r="H814" s="122"/>
      <c r="J814" s="122"/>
    </row>
    <row r="815" spans="1:10" x14ac:dyDescent="0.25">
      <c r="A815" s="1370"/>
      <c r="B815" s="122"/>
      <c r="H815" s="122"/>
      <c r="J815" s="122"/>
    </row>
    <row r="816" spans="1:10" x14ac:dyDescent="0.25">
      <c r="A816" s="1370"/>
      <c r="B816" s="122"/>
      <c r="H816" s="122"/>
      <c r="J816" s="122"/>
    </row>
    <row r="817" spans="1:10" x14ac:dyDescent="0.25">
      <c r="A817" s="1370"/>
      <c r="B817" s="122"/>
      <c r="H817" s="122"/>
      <c r="J817" s="122"/>
    </row>
    <row r="818" spans="1:10" x14ac:dyDescent="0.25">
      <c r="A818" s="1370"/>
      <c r="B818" s="122"/>
      <c r="H818" s="122"/>
      <c r="J818" s="122"/>
    </row>
    <row r="819" spans="1:10" x14ac:dyDescent="0.25">
      <c r="A819" s="1370"/>
      <c r="B819" s="122"/>
      <c r="H819" s="122"/>
      <c r="J819" s="122"/>
    </row>
    <row r="820" spans="1:10" x14ac:dyDescent="0.25">
      <c r="A820" s="1370"/>
      <c r="B820" s="122"/>
      <c r="H820" s="122"/>
      <c r="J820" s="122"/>
    </row>
    <row r="821" spans="1:10" x14ac:dyDescent="0.25">
      <c r="A821" s="1370"/>
      <c r="B821" s="122"/>
      <c r="H821" s="122"/>
      <c r="J821" s="122"/>
    </row>
    <row r="822" spans="1:10" x14ac:dyDescent="0.25">
      <c r="A822" s="1370"/>
      <c r="B822" s="122"/>
      <c r="H822" s="122"/>
      <c r="J822" s="122"/>
    </row>
    <row r="823" spans="1:10" x14ac:dyDescent="0.25">
      <c r="A823" s="1370"/>
      <c r="B823" s="122"/>
      <c r="H823" s="122"/>
      <c r="J823" s="122"/>
    </row>
    <row r="824" spans="1:10" x14ac:dyDescent="0.25">
      <c r="A824" s="1370"/>
      <c r="B824" s="122"/>
      <c r="H824" s="122"/>
      <c r="J824" s="122"/>
    </row>
    <row r="825" spans="1:10" x14ac:dyDescent="0.25">
      <c r="A825" s="1370"/>
      <c r="B825" s="122"/>
      <c r="H825" s="122"/>
      <c r="J825" s="122"/>
    </row>
    <row r="826" spans="1:10" x14ac:dyDescent="0.25">
      <c r="A826" s="1370"/>
      <c r="B826" s="122"/>
      <c r="H826" s="122"/>
      <c r="J826" s="122"/>
    </row>
    <row r="827" spans="1:10" x14ac:dyDescent="0.25">
      <c r="A827" s="1370"/>
      <c r="B827" s="122"/>
      <c r="H827" s="122"/>
      <c r="J827" s="122"/>
    </row>
    <row r="828" spans="1:10" x14ac:dyDescent="0.25">
      <c r="A828" s="1370"/>
      <c r="B828" s="122"/>
      <c r="H828" s="122"/>
      <c r="J828" s="122"/>
    </row>
    <row r="829" spans="1:10" x14ac:dyDescent="0.25">
      <c r="A829" s="1370"/>
      <c r="B829" s="122"/>
      <c r="H829" s="122"/>
      <c r="J829" s="122"/>
    </row>
    <row r="830" spans="1:10" x14ac:dyDescent="0.25">
      <c r="A830" s="1370"/>
      <c r="B830" s="122"/>
      <c r="H830" s="122"/>
      <c r="J830" s="122"/>
    </row>
    <row r="831" spans="1:10" x14ac:dyDescent="0.25">
      <c r="A831" s="1370"/>
      <c r="B831" s="122"/>
      <c r="H831" s="122"/>
      <c r="J831" s="122"/>
    </row>
    <row r="832" spans="1:10" x14ac:dyDescent="0.25">
      <c r="A832" s="1370"/>
      <c r="B832" s="122"/>
      <c r="H832" s="122"/>
      <c r="J832" s="122"/>
    </row>
    <row r="833" spans="1:10" x14ac:dyDescent="0.25">
      <c r="A833" s="1370"/>
      <c r="B833" s="122"/>
      <c r="H833" s="122"/>
      <c r="J833" s="122"/>
    </row>
    <row r="834" spans="1:10" x14ac:dyDescent="0.25">
      <c r="A834" s="1370"/>
      <c r="B834" s="122"/>
      <c r="H834" s="122"/>
      <c r="J834" s="122"/>
    </row>
    <row r="835" spans="1:10" x14ac:dyDescent="0.25">
      <c r="A835" s="1370"/>
      <c r="B835" s="122"/>
      <c r="H835" s="122"/>
      <c r="J835" s="122"/>
    </row>
    <row r="836" spans="1:10" x14ac:dyDescent="0.25">
      <c r="A836" s="1370"/>
      <c r="B836" s="122"/>
      <c r="H836" s="122"/>
      <c r="J836" s="122"/>
    </row>
    <row r="837" spans="1:10" x14ac:dyDescent="0.25">
      <c r="A837" s="1370"/>
      <c r="B837" s="122"/>
      <c r="H837" s="122"/>
      <c r="J837" s="122"/>
    </row>
    <row r="838" spans="1:10" x14ac:dyDescent="0.25">
      <c r="A838" s="1370"/>
      <c r="B838" s="122"/>
      <c r="H838" s="122"/>
      <c r="J838" s="122"/>
    </row>
    <row r="839" spans="1:10" x14ac:dyDescent="0.25">
      <c r="A839" s="1370"/>
      <c r="B839" s="122"/>
      <c r="H839" s="122"/>
      <c r="J839" s="122"/>
    </row>
    <row r="840" spans="1:10" x14ac:dyDescent="0.25">
      <c r="A840" s="1370"/>
      <c r="B840" s="122"/>
      <c r="H840" s="122"/>
      <c r="J840" s="122"/>
    </row>
    <row r="841" spans="1:10" x14ac:dyDescent="0.25">
      <c r="A841" s="1370"/>
      <c r="B841" s="122"/>
      <c r="H841" s="122"/>
      <c r="J841" s="122"/>
    </row>
    <row r="842" spans="1:10" x14ac:dyDescent="0.25">
      <c r="A842" s="1370"/>
      <c r="B842" s="122"/>
      <c r="H842" s="122"/>
      <c r="J842" s="122"/>
    </row>
    <row r="843" spans="1:10" x14ac:dyDescent="0.25">
      <c r="A843" s="1370"/>
      <c r="B843" s="122"/>
      <c r="H843" s="122"/>
      <c r="J843" s="122"/>
    </row>
    <row r="844" spans="1:10" x14ac:dyDescent="0.25">
      <c r="A844" s="1370"/>
      <c r="B844" s="122"/>
      <c r="H844" s="122"/>
      <c r="J844" s="122"/>
    </row>
    <row r="845" spans="1:10" x14ac:dyDescent="0.25">
      <c r="A845" s="1370"/>
      <c r="B845" s="122"/>
      <c r="H845" s="122"/>
      <c r="J845" s="122"/>
    </row>
    <row r="846" spans="1:10" x14ac:dyDescent="0.25">
      <c r="A846" s="1370"/>
      <c r="B846" s="122"/>
      <c r="H846" s="122"/>
      <c r="J846" s="122"/>
    </row>
    <row r="847" spans="1:10" x14ac:dyDescent="0.25">
      <c r="A847" s="1370"/>
      <c r="B847" s="122"/>
      <c r="H847" s="122"/>
      <c r="J847" s="122"/>
    </row>
    <row r="848" spans="1:10" x14ac:dyDescent="0.25">
      <c r="A848" s="1370"/>
      <c r="B848" s="122"/>
      <c r="H848" s="122"/>
      <c r="J848" s="122"/>
    </row>
    <row r="849" spans="1:10" x14ac:dyDescent="0.25">
      <c r="A849" s="1370"/>
      <c r="B849" s="122"/>
      <c r="H849" s="122"/>
      <c r="J849" s="122"/>
    </row>
    <row r="850" spans="1:10" x14ac:dyDescent="0.25">
      <c r="A850" s="1370"/>
      <c r="B850" s="122"/>
      <c r="H850" s="122"/>
      <c r="J850" s="122"/>
    </row>
    <row r="851" spans="1:10" x14ac:dyDescent="0.25">
      <c r="A851" s="1370"/>
      <c r="B851" s="122"/>
      <c r="H851" s="122"/>
      <c r="J851" s="122"/>
    </row>
    <row r="852" spans="1:10" x14ac:dyDescent="0.25">
      <c r="A852" s="1370"/>
      <c r="B852" s="122"/>
      <c r="H852" s="122"/>
      <c r="J852" s="122"/>
    </row>
    <row r="853" spans="1:10" x14ac:dyDescent="0.25">
      <c r="A853" s="1370"/>
      <c r="B853" s="122"/>
      <c r="H853" s="122"/>
      <c r="J853" s="122"/>
    </row>
    <row r="854" spans="1:10" x14ac:dyDescent="0.25">
      <c r="A854" s="1370"/>
      <c r="B854" s="122"/>
      <c r="H854" s="122"/>
      <c r="J854" s="122"/>
    </row>
    <row r="855" spans="1:10" x14ac:dyDescent="0.25">
      <c r="A855" s="1370"/>
      <c r="B855" s="122"/>
      <c r="H855" s="122"/>
      <c r="J855" s="122"/>
    </row>
    <row r="856" spans="1:10" x14ac:dyDescent="0.25">
      <c r="A856" s="1370"/>
      <c r="B856" s="122"/>
      <c r="H856" s="122"/>
      <c r="J856" s="122"/>
    </row>
    <row r="857" spans="1:10" x14ac:dyDescent="0.25">
      <c r="A857" s="1370"/>
      <c r="B857" s="122"/>
      <c r="H857" s="122"/>
      <c r="J857" s="122"/>
    </row>
    <row r="858" spans="1:10" x14ac:dyDescent="0.25">
      <c r="A858" s="1370"/>
      <c r="B858" s="122"/>
      <c r="H858" s="122"/>
      <c r="J858" s="122"/>
    </row>
    <row r="859" spans="1:10" x14ac:dyDescent="0.25">
      <c r="A859" s="1370"/>
      <c r="B859" s="122"/>
      <c r="H859" s="122"/>
      <c r="J859" s="122"/>
    </row>
    <row r="860" spans="1:10" x14ac:dyDescent="0.25">
      <c r="A860" s="1370"/>
      <c r="B860" s="122"/>
      <c r="H860" s="122"/>
      <c r="J860" s="122"/>
    </row>
    <row r="861" spans="1:10" x14ac:dyDescent="0.25">
      <c r="A861" s="1370"/>
      <c r="B861" s="122"/>
      <c r="H861" s="122"/>
      <c r="J861" s="122"/>
    </row>
    <row r="862" spans="1:10" x14ac:dyDescent="0.25">
      <c r="A862" s="1370"/>
      <c r="B862" s="122"/>
      <c r="H862" s="122"/>
      <c r="J862" s="122"/>
    </row>
    <row r="863" spans="1:10" x14ac:dyDescent="0.25">
      <c r="A863" s="1370"/>
      <c r="B863" s="122"/>
      <c r="H863" s="122"/>
      <c r="J863" s="122"/>
    </row>
    <row r="864" spans="1:10" x14ac:dyDescent="0.25">
      <c r="A864" s="1370"/>
      <c r="B864" s="122"/>
      <c r="H864" s="122"/>
      <c r="J864" s="122"/>
    </row>
    <row r="865" spans="1:10" x14ac:dyDescent="0.25">
      <c r="A865" s="1370"/>
      <c r="B865" s="122"/>
      <c r="H865" s="122"/>
      <c r="J865" s="122"/>
    </row>
    <row r="866" spans="1:10" x14ac:dyDescent="0.25">
      <c r="A866" s="1370"/>
      <c r="B866" s="122"/>
      <c r="H866" s="122"/>
      <c r="J866" s="122"/>
    </row>
    <row r="867" spans="1:10" x14ac:dyDescent="0.25">
      <c r="A867" s="1370"/>
      <c r="B867" s="122"/>
      <c r="H867" s="122"/>
      <c r="J867" s="122"/>
    </row>
    <row r="868" spans="1:10" x14ac:dyDescent="0.25">
      <c r="A868" s="1370"/>
      <c r="B868" s="122"/>
      <c r="H868" s="122"/>
      <c r="J868" s="122"/>
    </row>
    <row r="869" spans="1:10" x14ac:dyDescent="0.25">
      <c r="A869" s="1370"/>
      <c r="B869" s="122"/>
      <c r="H869" s="122"/>
      <c r="J869" s="122"/>
    </row>
    <row r="870" spans="1:10" x14ac:dyDescent="0.25">
      <c r="A870" s="1370"/>
      <c r="B870" s="122"/>
      <c r="H870" s="122"/>
      <c r="J870" s="122"/>
    </row>
    <row r="871" spans="1:10" x14ac:dyDescent="0.25">
      <c r="A871" s="1370"/>
      <c r="B871" s="122"/>
      <c r="H871" s="122"/>
      <c r="J871" s="122"/>
    </row>
    <row r="872" spans="1:10" x14ac:dyDescent="0.25">
      <c r="A872" s="1370"/>
      <c r="B872" s="122"/>
      <c r="H872" s="122"/>
      <c r="J872" s="122"/>
    </row>
    <row r="873" spans="1:10" x14ac:dyDescent="0.25">
      <c r="A873" s="1370"/>
      <c r="B873" s="122"/>
      <c r="H873" s="122"/>
      <c r="J873" s="122"/>
    </row>
    <row r="874" spans="1:10" x14ac:dyDescent="0.25">
      <c r="A874" s="1370"/>
      <c r="B874" s="122"/>
      <c r="H874" s="122"/>
      <c r="J874" s="122"/>
    </row>
    <row r="875" spans="1:10" x14ac:dyDescent="0.25">
      <c r="A875" s="1370"/>
      <c r="B875" s="122"/>
      <c r="H875" s="122"/>
      <c r="J875" s="122"/>
    </row>
    <row r="876" spans="1:10" x14ac:dyDescent="0.25">
      <c r="A876" s="1370"/>
      <c r="B876" s="122"/>
      <c r="H876" s="122"/>
      <c r="J876" s="122"/>
    </row>
    <row r="877" spans="1:10" x14ac:dyDescent="0.25">
      <c r="A877" s="1370"/>
      <c r="B877" s="122"/>
      <c r="H877" s="122"/>
      <c r="J877" s="122"/>
    </row>
    <row r="878" spans="1:10" x14ac:dyDescent="0.25">
      <c r="A878" s="1370"/>
      <c r="B878" s="122"/>
      <c r="H878" s="122"/>
      <c r="J878" s="122"/>
    </row>
    <row r="879" spans="1:10" x14ac:dyDescent="0.25">
      <c r="A879" s="1370"/>
      <c r="B879" s="122"/>
      <c r="H879" s="122"/>
      <c r="J879" s="122"/>
    </row>
    <row r="880" spans="1:10" x14ac:dyDescent="0.25">
      <c r="A880" s="1370"/>
      <c r="B880" s="122"/>
      <c r="H880" s="122"/>
      <c r="J880" s="122"/>
    </row>
    <row r="881" spans="1:10" x14ac:dyDescent="0.25">
      <c r="A881" s="1370"/>
      <c r="B881" s="122"/>
      <c r="H881" s="122"/>
      <c r="J881" s="122"/>
    </row>
    <row r="882" spans="1:10" x14ac:dyDescent="0.25">
      <c r="A882" s="1370"/>
      <c r="B882" s="122"/>
      <c r="H882" s="122"/>
      <c r="J882" s="122"/>
    </row>
    <row r="883" spans="1:10" x14ac:dyDescent="0.25">
      <c r="A883" s="1370"/>
      <c r="B883" s="122"/>
      <c r="H883" s="122"/>
      <c r="J883" s="122"/>
    </row>
    <row r="884" spans="1:10" x14ac:dyDescent="0.25">
      <c r="A884" s="1370"/>
      <c r="B884" s="122"/>
      <c r="H884" s="122"/>
      <c r="J884" s="122"/>
    </row>
    <row r="885" spans="1:10" x14ac:dyDescent="0.25">
      <c r="A885" s="1370"/>
      <c r="B885" s="122"/>
      <c r="H885" s="122"/>
      <c r="J885" s="122"/>
    </row>
    <row r="886" spans="1:10" x14ac:dyDescent="0.25">
      <c r="A886" s="1370"/>
      <c r="B886" s="122"/>
      <c r="H886" s="122"/>
      <c r="J886" s="122"/>
    </row>
    <row r="887" spans="1:10" x14ac:dyDescent="0.25">
      <c r="A887" s="1370"/>
      <c r="B887" s="122"/>
      <c r="H887" s="122"/>
      <c r="J887" s="122"/>
    </row>
    <row r="888" spans="1:10" x14ac:dyDescent="0.25">
      <c r="A888" s="1370"/>
      <c r="B888" s="122"/>
      <c r="H888" s="122"/>
      <c r="J888" s="122"/>
    </row>
    <row r="889" spans="1:10" x14ac:dyDescent="0.25">
      <c r="A889" s="1370"/>
      <c r="B889" s="122"/>
      <c r="H889" s="122"/>
      <c r="J889" s="122"/>
    </row>
    <row r="890" spans="1:10" x14ac:dyDescent="0.25">
      <c r="A890" s="1370"/>
      <c r="B890" s="122"/>
      <c r="H890" s="122"/>
      <c r="J890" s="122"/>
    </row>
    <row r="891" spans="1:10" x14ac:dyDescent="0.25">
      <c r="A891" s="1370"/>
      <c r="B891" s="122"/>
      <c r="H891" s="122"/>
      <c r="J891" s="122"/>
    </row>
    <row r="892" spans="1:10" x14ac:dyDescent="0.25">
      <c r="A892" s="1370"/>
      <c r="B892" s="122"/>
      <c r="H892" s="122"/>
      <c r="J892" s="122"/>
    </row>
    <row r="893" spans="1:10" x14ac:dyDescent="0.25">
      <c r="A893" s="1370"/>
      <c r="B893" s="122"/>
      <c r="H893" s="122"/>
      <c r="J893" s="122"/>
    </row>
    <row r="894" spans="1:10" x14ac:dyDescent="0.25">
      <c r="A894" s="1370"/>
      <c r="B894" s="122"/>
      <c r="H894" s="122"/>
      <c r="J894" s="122"/>
    </row>
    <row r="895" spans="1:10" x14ac:dyDescent="0.25">
      <c r="A895" s="1370"/>
      <c r="B895" s="122"/>
      <c r="H895" s="122"/>
      <c r="J895" s="122"/>
    </row>
    <row r="896" spans="1:10" x14ac:dyDescent="0.25">
      <c r="A896" s="1370"/>
      <c r="B896" s="122"/>
      <c r="H896" s="122"/>
      <c r="J896" s="122"/>
    </row>
    <row r="897" spans="1:10" x14ac:dyDescent="0.25">
      <c r="A897" s="1370"/>
      <c r="B897" s="122"/>
      <c r="H897" s="122"/>
      <c r="J897" s="122"/>
    </row>
    <row r="898" spans="1:10" x14ac:dyDescent="0.25">
      <c r="A898" s="1370"/>
      <c r="B898" s="122"/>
      <c r="H898" s="122"/>
      <c r="J898" s="122"/>
    </row>
    <row r="899" spans="1:10" x14ac:dyDescent="0.25">
      <c r="A899" s="1370"/>
      <c r="B899" s="122"/>
      <c r="H899" s="122"/>
      <c r="J899" s="122"/>
    </row>
    <row r="900" spans="1:10" x14ac:dyDescent="0.25">
      <c r="A900" s="1370"/>
      <c r="B900" s="122"/>
      <c r="H900" s="122"/>
      <c r="J900" s="122"/>
    </row>
    <row r="901" spans="1:10" x14ac:dyDescent="0.25">
      <c r="A901" s="1370"/>
      <c r="B901" s="122"/>
      <c r="H901" s="122"/>
      <c r="J901" s="122"/>
    </row>
    <row r="902" spans="1:10" x14ac:dyDescent="0.25">
      <c r="A902" s="1370"/>
      <c r="B902" s="122"/>
      <c r="H902" s="122"/>
      <c r="J902" s="122"/>
    </row>
    <row r="903" spans="1:10" x14ac:dyDescent="0.25">
      <c r="A903" s="1370"/>
      <c r="B903" s="122"/>
      <c r="H903" s="122"/>
      <c r="J903" s="122"/>
    </row>
    <row r="904" spans="1:10" x14ac:dyDescent="0.25">
      <c r="A904" s="1370"/>
      <c r="B904" s="122"/>
      <c r="H904" s="122"/>
      <c r="J904" s="122"/>
    </row>
    <row r="905" spans="1:10" x14ac:dyDescent="0.25">
      <c r="A905" s="1370"/>
      <c r="B905" s="122"/>
      <c r="H905" s="122"/>
      <c r="J905" s="122"/>
    </row>
    <row r="906" spans="1:10" x14ac:dyDescent="0.25">
      <c r="A906" s="1370"/>
      <c r="B906" s="122"/>
      <c r="H906" s="122"/>
      <c r="J906" s="122"/>
    </row>
    <row r="907" spans="1:10" x14ac:dyDescent="0.25">
      <c r="A907" s="1370"/>
      <c r="B907" s="122"/>
      <c r="H907" s="122"/>
      <c r="J907" s="122"/>
    </row>
    <row r="908" spans="1:10" x14ac:dyDescent="0.25">
      <c r="A908" s="1370"/>
      <c r="B908" s="122"/>
      <c r="H908" s="122"/>
      <c r="J908" s="122"/>
    </row>
    <row r="909" spans="1:10" x14ac:dyDescent="0.25">
      <c r="A909" s="1370"/>
      <c r="B909" s="122"/>
      <c r="H909" s="122"/>
      <c r="J909" s="122"/>
    </row>
    <row r="910" spans="1:10" x14ac:dyDescent="0.25">
      <c r="A910" s="1370"/>
      <c r="B910" s="122"/>
      <c r="H910" s="122"/>
      <c r="J910" s="122"/>
    </row>
    <row r="911" spans="1:10" x14ac:dyDescent="0.25">
      <c r="A911" s="1370"/>
      <c r="B911" s="122"/>
      <c r="H911" s="122"/>
      <c r="J911" s="122"/>
    </row>
    <row r="912" spans="1:10" x14ac:dyDescent="0.25">
      <c r="A912" s="1370"/>
      <c r="B912" s="122"/>
      <c r="H912" s="122"/>
      <c r="J912" s="122"/>
    </row>
    <row r="913" spans="1:10" x14ac:dyDescent="0.25">
      <c r="A913" s="1370"/>
      <c r="B913" s="122"/>
      <c r="H913" s="122"/>
      <c r="J913" s="122"/>
    </row>
    <row r="914" spans="1:10" x14ac:dyDescent="0.25">
      <c r="A914" s="1370"/>
      <c r="B914" s="122"/>
      <c r="H914" s="122"/>
      <c r="J914" s="122"/>
    </row>
    <row r="915" spans="1:10" x14ac:dyDescent="0.25">
      <c r="A915" s="1370"/>
      <c r="B915" s="122"/>
      <c r="H915" s="122"/>
      <c r="J915" s="122"/>
    </row>
    <row r="916" spans="1:10" x14ac:dyDescent="0.25">
      <c r="A916" s="1370"/>
      <c r="B916" s="122"/>
      <c r="H916" s="122"/>
      <c r="J916" s="122"/>
    </row>
    <row r="917" spans="1:10" x14ac:dyDescent="0.25">
      <c r="A917" s="1370"/>
      <c r="B917" s="122"/>
      <c r="H917" s="122"/>
      <c r="J917" s="122"/>
    </row>
    <row r="918" spans="1:10" x14ac:dyDescent="0.25">
      <c r="A918" s="1370"/>
      <c r="B918" s="122"/>
      <c r="H918" s="122"/>
      <c r="J918" s="122"/>
    </row>
    <row r="919" spans="1:10" x14ac:dyDescent="0.25">
      <c r="A919" s="1370"/>
      <c r="B919" s="122"/>
      <c r="H919" s="122"/>
      <c r="J919" s="122"/>
    </row>
    <row r="920" spans="1:10" x14ac:dyDescent="0.25">
      <c r="A920" s="1370"/>
      <c r="B920" s="122"/>
      <c r="H920" s="122"/>
      <c r="J920" s="122"/>
    </row>
    <row r="921" spans="1:10" x14ac:dyDescent="0.25">
      <c r="A921" s="1370"/>
      <c r="B921" s="122"/>
      <c r="H921" s="122"/>
      <c r="J921" s="122"/>
    </row>
    <row r="922" spans="1:10" x14ac:dyDescent="0.25">
      <c r="A922" s="1370"/>
      <c r="B922" s="122"/>
      <c r="H922" s="122"/>
      <c r="J922" s="122"/>
    </row>
    <row r="923" spans="1:10" x14ac:dyDescent="0.25">
      <c r="A923" s="1370"/>
      <c r="B923" s="122"/>
      <c r="H923" s="122"/>
      <c r="J923" s="122"/>
    </row>
    <row r="924" spans="1:10" x14ac:dyDescent="0.25">
      <c r="A924" s="1370"/>
      <c r="B924" s="122"/>
      <c r="H924" s="122"/>
      <c r="J924" s="122"/>
    </row>
    <row r="925" spans="1:10" x14ac:dyDescent="0.25">
      <c r="A925" s="1370"/>
      <c r="B925" s="122"/>
      <c r="H925" s="122"/>
      <c r="J925" s="122"/>
    </row>
    <row r="926" spans="1:10" x14ac:dyDescent="0.25">
      <c r="A926" s="1370"/>
      <c r="B926" s="122"/>
      <c r="H926" s="122"/>
      <c r="J926" s="122"/>
    </row>
    <row r="927" spans="1:10" x14ac:dyDescent="0.25">
      <c r="A927" s="1370"/>
      <c r="B927" s="122"/>
      <c r="H927" s="122"/>
      <c r="J927" s="122"/>
    </row>
    <row r="928" spans="1:10" x14ac:dyDescent="0.25">
      <c r="A928" s="1370"/>
      <c r="B928" s="122"/>
      <c r="H928" s="122"/>
      <c r="J928" s="122"/>
    </row>
    <row r="929" spans="1:10" x14ac:dyDescent="0.25">
      <c r="A929" s="1370"/>
      <c r="B929" s="122"/>
      <c r="H929" s="122"/>
      <c r="J929" s="122"/>
    </row>
    <row r="930" spans="1:10" x14ac:dyDescent="0.25">
      <c r="A930" s="1370"/>
      <c r="B930" s="122"/>
      <c r="H930" s="122"/>
      <c r="J930" s="122"/>
    </row>
    <row r="931" spans="1:10" x14ac:dyDescent="0.25">
      <c r="A931" s="1370"/>
      <c r="B931" s="122"/>
      <c r="H931" s="122"/>
      <c r="J931" s="122"/>
    </row>
    <row r="932" spans="1:10" x14ac:dyDescent="0.25">
      <c r="A932" s="1370"/>
      <c r="B932" s="122"/>
      <c r="H932" s="122"/>
      <c r="J932" s="122"/>
    </row>
    <row r="933" spans="1:10" x14ac:dyDescent="0.25">
      <c r="A933" s="1370"/>
      <c r="B933" s="122"/>
      <c r="H933" s="122"/>
      <c r="J933" s="122"/>
    </row>
    <row r="934" spans="1:10" x14ac:dyDescent="0.25">
      <c r="A934" s="1370"/>
      <c r="B934" s="122"/>
      <c r="H934" s="122"/>
      <c r="J934" s="122"/>
    </row>
    <row r="935" spans="1:10" x14ac:dyDescent="0.25">
      <c r="A935" s="1370"/>
      <c r="B935" s="122"/>
      <c r="H935" s="122"/>
      <c r="J935" s="122"/>
    </row>
    <row r="936" spans="1:10" x14ac:dyDescent="0.25">
      <c r="A936" s="1370"/>
      <c r="B936" s="122"/>
      <c r="H936" s="122"/>
      <c r="J936" s="122"/>
    </row>
    <row r="937" spans="1:10" x14ac:dyDescent="0.25">
      <c r="A937" s="1370"/>
      <c r="B937" s="122"/>
      <c r="H937" s="122"/>
      <c r="J937" s="122"/>
    </row>
    <row r="938" spans="1:10" x14ac:dyDescent="0.25">
      <c r="A938" s="1370"/>
      <c r="B938" s="122"/>
      <c r="H938" s="122"/>
      <c r="J938" s="122"/>
    </row>
    <row r="939" spans="1:10" x14ac:dyDescent="0.25">
      <c r="A939" s="1370"/>
      <c r="B939" s="122"/>
      <c r="H939" s="122"/>
      <c r="J939" s="122"/>
    </row>
    <row r="940" spans="1:10" x14ac:dyDescent="0.25">
      <c r="A940" s="1370"/>
      <c r="B940" s="122"/>
      <c r="H940" s="122"/>
      <c r="J940" s="122"/>
    </row>
    <row r="941" spans="1:10" x14ac:dyDescent="0.25">
      <c r="A941" s="1370"/>
      <c r="B941" s="122"/>
      <c r="H941" s="122"/>
      <c r="J941" s="122"/>
    </row>
    <row r="942" spans="1:10" x14ac:dyDescent="0.25">
      <c r="A942" s="1370"/>
      <c r="B942" s="122"/>
      <c r="H942" s="122"/>
      <c r="J942" s="122"/>
    </row>
    <row r="943" spans="1:10" x14ac:dyDescent="0.25">
      <c r="A943" s="1370"/>
      <c r="B943" s="122"/>
      <c r="H943" s="122"/>
      <c r="J943" s="122"/>
    </row>
    <row r="944" spans="1:10" x14ac:dyDescent="0.25">
      <c r="A944" s="1370"/>
      <c r="B944" s="122"/>
      <c r="H944" s="122"/>
      <c r="J944" s="122"/>
    </row>
    <row r="945" spans="1:10" x14ac:dyDescent="0.25">
      <c r="A945" s="1370"/>
      <c r="B945" s="122"/>
      <c r="H945" s="122"/>
      <c r="J945" s="122"/>
    </row>
    <row r="946" spans="1:10" x14ac:dyDescent="0.25">
      <c r="A946" s="1370"/>
      <c r="B946" s="122"/>
      <c r="H946" s="122"/>
      <c r="J946" s="122"/>
    </row>
    <row r="947" spans="1:10" x14ac:dyDescent="0.25">
      <c r="A947" s="1370"/>
      <c r="B947" s="122"/>
      <c r="H947" s="122"/>
      <c r="J947" s="122"/>
    </row>
    <row r="948" spans="1:10" x14ac:dyDescent="0.25">
      <c r="A948" s="1370"/>
      <c r="B948" s="122"/>
      <c r="H948" s="122"/>
      <c r="J948" s="122"/>
    </row>
    <row r="949" spans="1:10" x14ac:dyDescent="0.25">
      <c r="A949" s="1370"/>
      <c r="B949" s="122"/>
      <c r="H949" s="122"/>
      <c r="J949" s="122"/>
    </row>
    <row r="950" spans="1:10" x14ac:dyDescent="0.25">
      <c r="A950" s="1370"/>
      <c r="B950" s="122"/>
      <c r="H950" s="122"/>
      <c r="J950" s="122"/>
    </row>
    <row r="951" spans="1:10" x14ac:dyDescent="0.25">
      <c r="A951" s="1370"/>
      <c r="B951" s="122"/>
      <c r="H951" s="122"/>
      <c r="J951" s="122"/>
    </row>
    <row r="952" spans="1:10" x14ac:dyDescent="0.25">
      <c r="A952" s="1370"/>
      <c r="B952" s="122"/>
      <c r="H952" s="122"/>
      <c r="J952" s="122"/>
    </row>
    <row r="953" spans="1:10" x14ac:dyDescent="0.25">
      <c r="A953" s="1370"/>
      <c r="B953" s="122"/>
      <c r="H953" s="122"/>
      <c r="J953" s="122"/>
    </row>
    <row r="954" spans="1:10" x14ac:dyDescent="0.25">
      <c r="A954" s="1370"/>
      <c r="B954" s="122"/>
      <c r="H954" s="122"/>
      <c r="J954" s="122"/>
    </row>
    <row r="955" spans="1:10" x14ac:dyDescent="0.25">
      <c r="A955" s="1370"/>
      <c r="B955" s="122"/>
      <c r="H955" s="122"/>
      <c r="J955" s="122"/>
    </row>
    <row r="956" spans="1:10" x14ac:dyDescent="0.25">
      <c r="A956" s="1370"/>
      <c r="B956" s="122"/>
      <c r="H956" s="122"/>
      <c r="J956" s="122"/>
    </row>
    <row r="957" spans="1:10" x14ac:dyDescent="0.25">
      <c r="A957" s="1370"/>
      <c r="B957" s="122"/>
      <c r="H957" s="122"/>
      <c r="J957" s="122"/>
    </row>
    <row r="958" spans="1:10" x14ac:dyDescent="0.25">
      <c r="A958" s="1370"/>
      <c r="B958" s="122"/>
      <c r="H958" s="122"/>
      <c r="J958" s="122"/>
    </row>
    <row r="959" spans="1:10" x14ac:dyDescent="0.25">
      <c r="A959" s="1370"/>
      <c r="B959" s="122"/>
      <c r="H959" s="122"/>
      <c r="J959" s="122"/>
    </row>
    <row r="960" spans="1:10" x14ac:dyDescent="0.25">
      <c r="A960" s="1370"/>
      <c r="B960" s="122"/>
      <c r="H960" s="122"/>
      <c r="J960" s="122"/>
    </row>
    <row r="961" spans="1:10" x14ac:dyDescent="0.25">
      <c r="A961" s="1370"/>
      <c r="B961" s="122"/>
      <c r="H961" s="122"/>
      <c r="J961" s="122"/>
    </row>
    <row r="962" spans="1:10" x14ac:dyDescent="0.25">
      <c r="A962" s="1370"/>
      <c r="B962" s="122"/>
      <c r="H962" s="122"/>
      <c r="J962" s="122"/>
    </row>
    <row r="963" spans="1:10" x14ac:dyDescent="0.25">
      <c r="A963" s="1370"/>
      <c r="B963" s="122"/>
      <c r="H963" s="122"/>
      <c r="J963" s="122"/>
    </row>
    <row r="964" spans="1:10" x14ac:dyDescent="0.25">
      <c r="A964" s="1370"/>
      <c r="B964" s="122"/>
      <c r="H964" s="122"/>
      <c r="J964" s="122"/>
    </row>
    <row r="965" spans="1:10" x14ac:dyDescent="0.25">
      <c r="A965" s="1370"/>
      <c r="B965" s="122"/>
      <c r="H965" s="122"/>
      <c r="J965" s="122"/>
    </row>
    <row r="966" spans="1:10" x14ac:dyDescent="0.25">
      <c r="A966" s="1370"/>
      <c r="B966" s="122"/>
      <c r="H966" s="122"/>
      <c r="J966" s="122"/>
    </row>
    <row r="967" spans="1:10" x14ac:dyDescent="0.25">
      <c r="A967" s="1370"/>
      <c r="B967" s="122"/>
      <c r="H967" s="122"/>
      <c r="J967" s="122"/>
    </row>
    <row r="968" spans="1:10" x14ac:dyDescent="0.25">
      <c r="A968" s="1370"/>
      <c r="B968" s="122"/>
      <c r="H968" s="122"/>
      <c r="J968" s="122"/>
    </row>
    <row r="969" spans="1:10" x14ac:dyDescent="0.25">
      <c r="A969" s="1370"/>
      <c r="B969" s="122"/>
      <c r="H969" s="122"/>
      <c r="J969" s="122"/>
    </row>
    <row r="970" spans="1:10" x14ac:dyDescent="0.25">
      <c r="A970" s="1370"/>
      <c r="B970" s="122"/>
      <c r="H970" s="122"/>
      <c r="J970" s="122"/>
    </row>
    <row r="971" spans="1:10" x14ac:dyDescent="0.25">
      <c r="A971" s="1370"/>
      <c r="B971" s="122"/>
      <c r="H971" s="122"/>
      <c r="J971" s="122"/>
    </row>
    <row r="972" spans="1:10" x14ac:dyDescent="0.25">
      <c r="A972" s="1370"/>
      <c r="B972" s="122"/>
      <c r="H972" s="122"/>
      <c r="J972" s="122"/>
    </row>
    <row r="973" spans="1:10" x14ac:dyDescent="0.25">
      <c r="A973" s="1370"/>
      <c r="B973" s="122"/>
      <c r="H973" s="122"/>
      <c r="J973" s="122"/>
    </row>
    <row r="974" spans="1:10" x14ac:dyDescent="0.25">
      <c r="A974" s="1370"/>
      <c r="B974" s="122"/>
      <c r="H974" s="122"/>
      <c r="J974" s="122"/>
    </row>
    <row r="975" spans="1:10" x14ac:dyDescent="0.25">
      <c r="A975" s="1370"/>
      <c r="B975" s="122"/>
      <c r="H975" s="122"/>
      <c r="J975" s="122"/>
    </row>
    <row r="976" spans="1:10" x14ac:dyDescent="0.25">
      <c r="A976" s="1370"/>
      <c r="B976" s="122"/>
      <c r="H976" s="122"/>
      <c r="J976" s="122"/>
    </row>
    <row r="977" spans="1:10" x14ac:dyDescent="0.25">
      <c r="A977" s="1370"/>
      <c r="B977" s="122"/>
      <c r="H977" s="122"/>
      <c r="J977" s="122"/>
    </row>
    <row r="978" spans="1:10" x14ac:dyDescent="0.25">
      <c r="A978" s="1370"/>
      <c r="B978" s="122"/>
      <c r="H978" s="122"/>
      <c r="J978" s="122"/>
    </row>
    <row r="979" spans="1:10" x14ac:dyDescent="0.25">
      <c r="A979" s="1370"/>
      <c r="B979" s="122"/>
      <c r="H979" s="122"/>
      <c r="J979" s="122"/>
    </row>
    <row r="980" spans="1:10" x14ac:dyDescent="0.25">
      <c r="A980" s="1370"/>
      <c r="B980" s="122"/>
      <c r="H980" s="122"/>
      <c r="J980" s="122"/>
    </row>
    <row r="981" spans="1:10" x14ac:dyDescent="0.25">
      <c r="A981" s="1370"/>
      <c r="B981" s="122"/>
      <c r="H981" s="122"/>
      <c r="J981" s="122"/>
    </row>
    <row r="982" spans="1:10" x14ac:dyDescent="0.25">
      <c r="A982" s="1370"/>
      <c r="B982" s="122"/>
      <c r="H982" s="122"/>
      <c r="J982" s="122"/>
    </row>
    <row r="983" spans="1:10" x14ac:dyDescent="0.25">
      <c r="A983" s="1370"/>
      <c r="B983" s="122"/>
      <c r="H983" s="122"/>
      <c r="J983" s="122"/>
    </row>
    <row r="984" spans="1:10" x14ac:dyDescent="0.25">
      <c r="A984" s="1370"/>
      <c r="B984" s="122"/>
      <c r="H984" s="122"/>
      <c r="J984" s="122"/>
    </row>
    <row r="985" spans="1:10" x14ac:dyDescent="0.25">
      <c r="A985" s="1370"/>
      <c r="B985" s="122"/>
      <c r="H985" s="122"/>
      <c r="J985" s="122"/>
    </row>
    <row r="986" spans="1:10" x14ac:dyDescent="0.25">
      <c r="A986" s="1370"/>
      <c r="B986" s="122"/>
      <c r="H986" s="122"/>
      <c r="J986" s="122"/>
    </row>
    <row r="987" spans="1:10" x14ac:dyDescent="0.25">
      <c r="A987" s="1370"/>
      <c r="B987" s="122"/>
      <c r="H987" s="122"/>
      <c r="J987" s="122"/>
    </row>
    <row r="988" spans="1:10" x14ac:dyDescent="0.25">
      <c r="A988" s="1370"/>
      <c r="B988" s="122"/>
      <c r="H988" s="122"/>
      <c r="J988" s="122"/>
    </row>
    <row r="989" spans="1:10" x14ac:dyDescent="0.25">
      <c r="A989" s="1370"/>
      <c r="B989" s="122"/>
      <c r="H989" s="122"/>
      <c r="J989" s="122"/>
    </row>
    <row r="990" spans="1:10" x14ac:dyDescent="0.25">
      <c r="A990" s="1370"/>
      <c r="B990" s="122"/>
      <c r="H990" s="122"/>
      <c r="J990" s="122"/>
    </row>
    <row r="991" spans="1:10" x14ac:dyDescent="0.25">
      <c r="A991" s="1370"/>
      <c r="B991" s="122"/>
      <c r="H991" s="122"/>
      <c r="J991" s="122"/>
    </row>
    <row r="992" spans="1:10" x14ac:dyDescent="0.25">
      <c r="A992" s="1370"/>
      <c r="B992" s="122"/>
      <c r="H992" s="122"/>
      <c r="J992" s="122"/>
    </row>
    <row r="993" spans="1:10" x14ac:dyDescent="0.25">
      <c r="A993" s="1370"/>
      <c r="B993" s="122"/>
      <c r="H993" s="122"/>
      <c r="J993" s="122"/>
    </row>
    <row r="994" spans="1:10" x14ac:dyDescent="0.25">
      <c r="A994" s="1370"/>
      <c r="B994" s="122"/>
      <c r="H994" s="122"/>
      <c r="J994" s="122"/>
    </row>
    <row r="995" spans="1:10" x14ac:dyDescent="0.25">
      <c r="A995" s="1370"/>
      <c r="B995" s="122"/>
      <c r="H995" s="122"/>
      <c r="J995" s="122"/>
    </row>
    <row r="996" spans="1:10" x14ac:dyDescent="0.25">
      <c r="A996" s="1370"/>
      <c r="B996" s="122"/>
      <c r="H996" s="122"/>
      <c r="J996" s="122"/>
    </row>
    <row r="997" spans="1:10" x14ac:dyDescent="0.25">
      <c r="A997" s="1370"/>
      <c r="B997" s="122"/>
      <c r="H997" s="122"/>
      <c r="J997" s="122"/>
    </row>
    <row r="998" spans="1:10" x14ac:dyDescent="0.25">
      <c r="A998" s="1370"/>
      <c r="B998" s="122"/>
      <c r="H998" s="122"/>
      <c r="J998" s="122"/>
    </row>
    <row r="999" spans="1:10" x14ac:dyDescent="0.25">
      <c r="A999" s="1370"/>
      <c r="B999" s="122"/>
      <c r="H999" s="122"/>
      <c r="J999" s="122"/>
    </row>
    <row r="1000" spans="1:10" x14ac:dyDescent="0.25">
      <c r="A1000" s="1370"/>
      <c r="B1000" s="122"/>
      <c r="H1000" s="122"/>
      <c r="J1000" s="122"/>
    </row>
    <row r="1001" spans="1:10" x14ac:dyDescent="0.25">
      <c r="A1001" s="1370"/>
      <c r="B1001" s="122"/>
      <c r="H1001" s="122"/>
      <c r="J1001" s="122"/>
    </row>
    <row r="1002" spans="1:10" x14ac:dyDescent="0.25">
      <c r="A1002" s="1370"/>
      <c r="B1002" s="122"/>
      <c r="H1002" s="122"/>
      <c r="J1002" s="122"/>
    </row>
    <row r="1003" spans="1:10" x14ac:dyDescent="0.25">
      <c r="A1003" s="1370"/>
      <c r="B1003" s="122"/>
      <c r="H1003" s="122"/>
      <c r="J1003" s="122"/>
    </row>
    <row r="1004" spans="1:10" x14ac:dyDescent="0.25">
      <c r="A1004" s="1370"/>
      <c r="B1004" s="122"/>
      <c r="H1004" s="122"/>
      <c r="J1004" s="122"/>
    </row>
    <row r="1005" spans="1:10" x14ac:dyDescent="0.25">
      <c r="A1005" s="1370"/>
      <c r="B1005" s="122"/>
      <c r="H1005" s="122"/>
      <c r="J1005" s="122"/>
    </row>
    <row r="1006" spans="1:10" x14ac:dyDescent="0.25">
      <c r="A1006" s="1370"/>
      <c r="B1006" s="122"/>
      <c r="H1006" s="122"/>
      <c r="J1006" s="122"/>
    </row>
    <row r="1007" spans="1:10" x14ac:dyDescent="0.25">
      <c r="A1007" s="1370"/>
      <c r="B1007" s="122"/>
      <c r="H1007" s="122"/>
      <c r="J1007" s="122"/>
    </row>
    <row r="1008" spans="1:10" x14ac:dyDescent="0.25">
      <c r="A1008" s="1370"/>
      <c r="B1008" s="122"/>
      <c r="H1008" s="122"/>
      <c r="J1008" s="122"/>
    </row>
    <row r="1009" spans="1:10" x14ac:dyDescent="0.25">
      <c r="A1009" s="1370"/>
      <c r="B1009" s="122"/>
      <c r="H1009" s="122"/>
      <c r="J1009" s="122"/>
    </row>
    <row r="1010" spans="1:10" x14ac:dyDescent="0.25">
      <c r="A1010" s="1370"/>
      <c r="B1010" s="122"/>
      <c r="H1010" s="122"/>
      <c r="J1010" s="122"/>
    </row>
    <row r="1011" spans="1:10" x14ac:dyDescent="0.25">
      <c r="A1011" s="1370"/>
      <c r="B1011" s="122"/>
      <c r="H1011" s="122"/>
      <c r="J1011" s="122"/>
    </row>
    <row r="1012" spans="1:10" x14ac:dyDescent="0.25">
      <c r="A1012" s="1370"/>
      <c r="B1012" s="122"/>
      <c r="H1012" s="122"/>
      <c r="J1012" s="122"/>
    </row>
    <row r="1013" spans="1:10" x14ac:dyDescent="0.25">
      <c r="A1013" s="1370"/>
      <c r="B1013" s="122"/>
      <c r="H1013" s="122"/>
      <c r="J1013" s="122"/>
    </row>
    <row r="1014" spans="1:10" x14ac:dyDescent="0.25">
      <c r="A1014" s="1370"/>
      <c r="B1014" s="122"/>
      <c r="H1014" s="122"/>
      <c r="J1014" s="122"/>
    </row>
    <row r="1015" spans="1:10" x14ac:dyDescent="0.25">
      <c r="A1015" s="1370"/>
      <c r="B1015" s="122"/>
      <c r="H1015" s="122"/>
      <c r="J1015" s="122"/>
    </row>
    <row r="1016" spans="1:10" x14ac:dyDescent="0.25">
      <c r="A1016" s="1370"/>
      <c r="B1016" s="122"/>
      <c r="H1016" s="122"/>
      <c r="J1016" s="122"/>
    </row>
    <row r="1017" spans="1:10" x14ac:dyDescent="0.25">
      <c r="A1017" s="1370"/>
      <c r="B1017" s="122"/>
      <c r="H1017" s="122"/>
      <c r="J1017" s="122"/>
    </row>
    <row r="1018" spans="1:10" x14ac:dyDescent="0.25">
      <c r="A1018" s="1370"/>
      <c r="B1018" s="122"/>
      <c r="H1018" s="122"/>
      <c r="J1018" s="122"/>
    </row>
    <row r="1019" spans="1:10" x14ac:dyDescent="0.25">
      <c r="A1019" s="1370"/>
      <c r="B1019" s="122"/>
      <c r="H1019" s="122"/>
      <c r="J1019" s="122"/>
    </row>
    <row r="1020" spans="1:10" x14ac:dyDescent="0.25">
      <c r="A1020" s="1370"/>
      <c r="B1020" s="122"/>
      <c r="H1020" s="122"/>
      <c r="J1020" s="122"/>
    </row>
    <row r="1021" spans="1:10" x14ac:dyDescent="0.25">
      <c r="A1021" s="1370"/>
      <c r="B1021" s="122"/>
      <c r="H1021" s="122"/>
      <c r="J1021" s="122"/>
    </row>
    <row r="1022" spans="1:10" x14ac:dyDescent="0.25">
      <c r="A1022" s="1370"/>
      <c r="B1022" s="122"/>
      <c r="H1022" s="122"/>
      <c r="J1022" s="122"/>
    </row>
    <row r="1023" spans="1:10" x14ac:dyDescent="0.25">
      <c r="A1023" s="1370"/>
      <c r="B1023" s="122"/>
      <c r="H1023" s="122"/>
      <c r="J1023" s="122"/>
    </row>
    <row r="1024" spans="1:10" x14ac:dyDescent="0.25">
      <c r="A1024" s="1370"/>
      <c r="B1024" s="122"/>
      <c r="H1024" s="122"/>
      <c r="J1024" s="122"/>
    </row>
    <row r="1025" spans="1:10" x14ac:dyDescent="0.25">
      <c r="A1025" s="1370"/>
      <c r="B1025" s="122"/>
      <c r="H1025" s="122"/>
      <c r="J1025" s="122"/>
    </row>
    <row r="1026" spans="1:10" x14ac:dyDescent="0.25">
      <c r="A1026" s="1370"/>
      <c r="B1026" s="122"/>
      <c r="H1026" s="122"/>
      <c r="J1026" s="122"/>
    </row>
    <row r="1027" spans="1:10" x14ac:dyDescent="0.25">
      <c r="A1027" s="1370"/>
      <c r="B1027" s="122"/>
      <c r="H1027" s="122"/>
      <c r="J1027" s="122"/>
    </row>
    <row r="1028" spans="1:10" x14ac:dyDescent="0.25">
      <c r="A1028" s="1370"/>
      <c r="B1028" s="122"/>
      <c r="H1028" s="122"/>
      <c r="J1028" s="122"/>
    </row>
    <row r="1029" spans="1:10" x14ac:dyDescent="0.25">
      <c r="A1029" s="1370"/>
      <c r="B1029" s="122"/>
      <c r="H1029" s="122"/>
      <c r="J1029" s="122"/>
    </row>
    <row r="1030" spans="1:10" x14ac:dyDescent="0.25">
      <c r="A1030" s="1370"/>
      <c r="B1030" s="122"/>
      <c r="H1030" s="122"/>
      <c r="J1030" s="122"/>
    </row>
    <row r="1031" spans="1:10" x14ac:dyDescent="0.25">
      <c r="A1031" s="1370"/>
      <c r="B1031" s="122"/>
      <c r="H1031" s="122"/>
      <c r="J1031" s="122"/>
    </row>
    <row r="1032" spans="1:10" x14ac:dyDescent="0.25">
      <c r="A1032" s="1370"/>
      <c r="B1032" s="122"/>
      <c r="H1032" s="122"/>
      <c r="J1032" s="122"/>
    </row>
    <row r="1033" spans="1:10" x14ac:dyDescent="0.25">
      <c r="A1033" s="1370"/>
      <c r="B1033" s="122"/>
      <c r="H1033" s="122"/>
      <c r="J1033" s="122"/>
    </row>
    <row r="1034" spans="1:10" x14ac:dyDescent="0.25">
      <c r="A1034" s="1370"/>
      <c r="B1034" s="122"/>
      <c r="H1034" s="122"/>
      <c r="J1034" s="122"/>
    </row>
    <row r="1035" spans="1:10" x14ac:dyDescent="0.25">
      <c r="A1035" s="1370"/>
      <c r="B1035" s="122"/>
      <c r="H1035" s="122"/>
      <c r="J1035" s="122"/>
    </row>
    <row r="1036" spans="1:10" x14ac:dyDescent="0.25">
      <c r="A1036" s="1370"/>
      <c r="B1036" s="122"/>
      <c r="H1036" s="122"/>
      <c r="J1036" s="122"/>
    </row>
    <row r="1037" spans="1:10" x14ac:dyDescent="0.25">
      <c r="A1037" s="1370"/>
      <c r="B1037" s="122"/>
      <c r="H1037" s="122"/>
      <c r="J1037" s="122"/>
    </row>
    <row r="1038" spans="1:10" x14ac:dyDescent="0.25">
      <c r="A1038" s="1370"/>
      <c r="B1038" s="122"/>
      <c r="H1038" s="122"/>
      <c r="J1038" s="122"/>
    </row>
    <row r="1039" spans="1:10" x14ac:dyDescent="0.25">
      <c r="A1039" s="1370"/>
      <c r="B1039" s="122"/>
      <c r="H1039" s="122"/>
      <c r="J1039" s="122"/>
    </row>
    <row r="1040" spans="1:10" x14ac:dyDescent="0.25">
      <c r="A1040" s="1370"/>
      <c r="B1040" s="122"/>
      <c r="H1040" s="122"/>
      <c r="J1040" s="122"/>
    </row>
    <row r="1041" spans="1:10" x14ac:dyDescent="0.25">
      <c r="A1041" s="1370"/>
      <c r="B1041" s="122"/>
      <c r="H1041" s="122"/>
      <c r="J1041" s="122"/>
    </row>
    <row r="1042" spans="1:10" x14ac:dyDescent="0.25">
      <c r="A1042" s="1370"/>
      <c r="B1042" s="122"/>
      <c r="H1042" s="122"/>
      <c r="J1042" s="122"/>
    </row>
    <row r="1043" spans="1:10" x14ac:dyDescent="0.25">
      <c r="A1043" s="1370"/>
      <c r="B1043" s="122"/>
      <c r="H1043" s="122"/>
      <c r="J1043" s="122"/>
    </row>
    <row r="1044" spans="1:10" x14ac:dyDescent="0.25">
      <c r="A1044" s="1370"/>
      <c r="B1044" s="122"/>
      <c r="H1044" s="122"/>
      <c r="J1044" s="122"/>
    </row>
    <row r="1045" spans="1:10" x14ac:dyDescent="0.25">
      <c r="A1045" s="1370"/>
      <c r="B1045" s="122"/>
      <c r="H1045" s="122"/>
      <c r="J1045" s="122"/>
    </row>
    <row r="1046" spans="1:10" x14ac:dyDescent="0.25">
      <c r="A1046" s="1370"/>
      <c r="B1046" s="122"/>
      <c r="H1046" s="122"/>
      <c r="J1046" s="122"/>
    </row>
    <row r="1047" spans="1:10" x14ac:dyDescent="0.25">
      <c r="A1047" s="1370"/>
      <c r="B1047" s="122"/>
      <c r="H1047" s="122"/>
      <c r="J1047" s="122"/>
    </row>
    <row r="1048" spans="1:10" x14ac:dyDescent="0.25">
      <c r="A1048" s="1370"/>
      <c r="B1048" s="122"/>
      <c r="H1048" s="122"/>
      <c r="J1048" s="122"/>
    </row>
    <row r="1049" spans="1:10" x14ac:dyDescent="0.25">
      <c r="A1049" s="1370"/>
      <c r="B1049" s="122"/>
      <c r="H1049" s="122"/>
      <c r="J1049" s="122"/>
    </row>
    <row r="1050" spans="1:10" x14ac:dyDescent="0.25">
      <c r="A1050" s="1370"/>
      <c r="B1050" s="122"/>
      <c r="H1050" s="122"/>
      <c r="J1050" s="122"/>
    </row>
    <row r="1051" spans="1:10" x14ac:dyDescent="0.25">
      <c r="A1051" s="1370"/>
      <c r="B1051" s="122"/>
      <c r="H1051" s="122"/>
      <c r="J1051" s="122"/>
    </row>
    <row r="1052" spans="1:10" x14ac:dyDescent="0.25">
      <c r="A1052" s="1370"/>
      <c r="B1052" s="122"/>
      <c r="H1052" s="122"/>
      <c r="J1052" s="122"/>
    </row>
    <row r="1053" spans="1:10" x14ac:dyDescent="0.25">
      <c r="A1053" s="1370"/>
      <c r="B1053" s="122"/>
      <c r="H1053" s="122"/>
      <c r="J1053" s="122"/>
    </row>
    <row r="1054" spans="1:10" x14ac:dyDescent="0.25">
      <c r="A1054" s="1370"/>
      <c r="B1054" s="122"/>
      <c r="H1054" s="122"/>
      <c r="J1054" s="122"/>
    </row>
    <row r="1055" spans="1:10" x14ac:dyDescent="0.25">
      <c r="A1055" s="1370"/>
      <c r="B1055" s="122"/>
      <c r="H1055" s="122"/>
      <c r="J1055" s="122"/>
    </row>
    <row r="1056" spans="1:10" x14ac:dyDescent="0.25">
      <c r="A1056" s="1370"/>
      <c r="B1056" s="122"/>
      <c r="H1056" s="122"/>
      <c r="J1056" s="122"/>
    </row>
    <row r="1057" spans="1:10" x14ac:dyDescent="0.25">
      <c r="A1057" s="1370"/>
      <c r="B1057" s="122"/>
      <c r="H1057" s="122"/>
      <c r="J1057" s="122"/>
    </row>
    <row r="1058" spans="1:10" x14ac:dyDescent="0.25">
      <c r="A1058" s="1370"/>
      <c r="B1058" s="122"/>
      <c r="H1058" s="122"/>
      <c r="J1058" s="122"/>
    </row>
    <row r="1059" spans="1:10" x14ac:dyDescent="0.25">
      <c r="A1059" s="1370"/>
      <c r="B1059" s="122"/>
      <c r="H1059" s="122"/>
      <c r="J1059" s="122"/>
    </row>
    <row r="1060" spans="1:10" x14ac:dyDescent="0.25">
      <c r="A1060" s="1370"/>
      <c r="B1060" s="122"/>
      <c r="H1060" s="122"/>
      <c r="J1060" s="122"/>
    </row>
    <row r="1061" spans="1:10" x14ac:dyDescent="0.25">
      <c r="A1061" s="1370"/>
      <c r="B1061" s="122"/>
      <c r="H1061" s="122"/>
      <c r="J1061" s="122"/>
    </row>
    <row r="1062" spans="1:10" x14ac:dyDescent="0.25">
      <c r="A1062" s="1370"/>
      <c r="B1062" s="122"/>
      <c r="H1062" s="122"/>
      <c r="J1062" s="122"/>
    </row>
    <row r="1063" spans="1:10" x14ac:dyDescent="0.25">
      <c r="A1063" s="1370"/>
      <c r="B1063" s="122"/>
      <c r="H1063" s="122"/>
      <c r="J1063" s="122"/>
    </row>
    <row r="1064" spans="1:10" x14ac:dyDescent="0.25">
      <c r="A1064" s="1370"/>
      <c r="B1064" s="122"/>
      <c r="H1064" s="122"/>
      <c r="J1064" s="122"/>
    </row>
    <row r="1065" spans="1:10" x14ac:dyDescent="0.25">
      <c r="A1065" s="1370"/>
      <c r="B1065" s="122"/>
      <c r="H1065" s="122"/>
      <c r="J1065" s="122"/>
    </row>
    <row r="1066" spans="1:10" x14ac:dyDescent="0.25">
      <c r="A1066" s="1370"/>
      <c r="B1066" s="122"/>
      <c r="H1066" s="122"/>
      <c r="J1066" s="122"/>
    </row>
    <row r="1067" spans="1:10" x14ac:dyDescent="0.25">
      <c r="A1067" s="1370"/>
      <c r="B1067" s="122"/>
      <c r="H1067" s="122"/>
      <c r="J1067" s="122"/>
    </row>
    <row r="1068" spans="1:10" x14ac:dyDescent="0.25">
      <c r="A1068" s="1370"/>
      <c r="B1068" s="122"/>
      <c r="H1068" s="122"/>
      <c r="J1068" s="122"/>
    </row>
    <row r="1069" spans="1:10" x14ac:dyDescent="0.25">
      <c r="A1069" s="1370"/>
      <c r="B1069" s="122"/>
      <c r="H1069" s="122"/>
      <c r="J1069" s="122"/>
    </row>
    <row r="1070" spans="1:10" x14ac:dyDescent="0.25">
      <c r="A1070" s="1370"/>
      <c r="B1070" s="122"/>
      <c r="H1070" s="122"/>
      <c r="J1070" s="122"/>
    </row>
    <row r="1071" spans="1:10" x14ac:dyDescent="0.25">
      <c r="A1071" s="1370"/>
      <c r="B1071" s="122"/>
      <c r="H1071" s="122"/>
      <c r="J1071" s="122"/>
    </row>
    <row r="1072" spans="1:10" x14ac:dyDescent="0.25">
      <c r="A1072" s="1370"/>
      <c r="B1072" s="122"/>
      <c r="H1072" s="122"/>
      <c r="J1072" s="122"/>
    </row>
    <row r="1073" spans="1:10" x14ac:dyDescent="0.25">
      <c r="A1073" s="1370"/>
      <c r="B1073" s="122"/>
      <c r="H1073" s="122"/>
      <c r="J1073" s="122"/>
    </row>
    <row r="1074" spans="1:10" x14ac:dyDescent="0.25">
      <c r="A1074" s="1370"/>
      <c r="B1074" s="122"/>
      <c r="H1074" s="122"/>
      <c r="J1074" s="122"/>
    </row>
    <row r="1075" spans="1:10" x14ac:dyDescent="0.25">
      <c r="A1075" s="1370"/>
      <c r="B1075" s="122"/>
      <c r="H1075" s="122"/>
      <c r="J1075" s="122"/>
    </row>
    <row r="1076" spans="1:10" x14ac:dyDescent="0.25">
      <c r="A1076" s="1370"/>
      <c r="B1076" s="122"/>
      <c r="H1076" s="122"/>
      <c r="J1076" s="122"/>
    </row>
    <row r="1077" spans="1:10" x14ac:dyDescent="0.25">
      <c r="A1077" s="1370"/>
      <c r="B1077" s="122"/>
      <c r="H1077" s="122"/>
      <c r="J1077" s="122"/>
    </row>
    <row r="1078" spans="1:10" x14ac:dyDescent="0.25">
      <c r="A1078" s="1370"/>
      <c r="B1078" s="122"/>
      <c r="H1078" s="122"/>
      <c r="J1078" s="122"/>
    </row>
    <row r="1079" spans="1:10" x14ac:dyDescent="0.25">
      <c r="A1079" s="1370"/>
      <c r="B1079" s="122"/>
      <c r="H1079" s="122"/>
      <c r="J1079" s="122"/>
    </row>
    <row r="1080" spans="1:10" x14ac:dyDescent="0.25">
      <c r="A1080" s="1370"/>
      <c r="B1080" s="122"/>
      <c r="H1080" s="122"/>
      <c r="J1080" s="122"/>
    </row>
    <row r="1081" spans="1:10" x14ac:dyDescent="0.25">
      <c r="A1081" s="1370"/>
      <c r="B1081" s="122"/>
      <c r="H1081" s="122"/>
      <c r="J1081" s="122"/>
    </row>
    <row r="1082" spans="1:10" x14ac:dyDescent="0.25">
      <c r="A1082" s="1370"/>
      <c r="B1082" s="122"/>
      <c r="H1082" s="122"/>
      <c r="J1082" s="122"/>
    </row>
    <row r="1083" spans="1:10" x14ac:dyDescent="0.25">
      <c r="A1083" s="1370"/>
      <c r="B1083" s="122"/>
      <c r="H1083" s="122"/>
      <c r="J1083" s="122"/>
    </row>
    <row r="1084" spans="1:10" x14ac:dyDescent="0.25">
      <c r="A1084" s="1370"/>
      <c r="B1084" s="122"/>
      <c r="H1084" s="122"/>
      <c r="J1084" s="122"/>
    </row>
    <row r="1085" spans="1:10" x14ac:dyDescent="0.25">
      <c r="A1085" s="1370"/>
      <c r="B1085" s="122"/>
      <c r="H1085" s="122"/>
      <c r="J1085" s="122"/>
    </row>
    <row r="1086" spans="1:10" x14ac:dyDescent="0.25">
      <c r="A1086" s="1370"/>
      <c r="B1086" s="122"/>
      <c r="H1086" s="122"/>
      <c r="J1086" s="122"/>
    </row>
    <row r="1087" spans="1:10" x14ac:dyDescent="0.25">
      <c r="A1087" s="1370"/>
      <c r="B1087" s="122"/>
      <c r="H1087" s="122"/>
      <c r="J1087" s="122"/>
    </row>
    <row r="1088" spans="1:10" x14ac:dyDescent="0.25">
      <c r="A1088" s="1370"/>
      <c r="B1088" s="122"/>
      <c r="H1088" s="122"/>
      <c r="J1088" s="122"/>
    </row>
    <row r="1089" spans="1:10" x14ac:dyDescent="0.25">
      <c r="A1089" s="1370"/>
      <c r="B1089" s="122"/>
      <c r="H1089" s="122"/>
      <c r="J1089" s="122"/>
    </row>
    <row r="1090" spans="1:10" x14ac:dyDescent="0.25">
      <c r="A1090" s="1370"/>
      <c r="B1090" s="122"/>
      <c r="H1090" s="122"/>
      <c r="J1090" s="122"/>
    </row>
    <row r="1091" spans="1:10" x14ac:dyDescent="0.25">
      <c r="A1091" s="1370"/>
      <c r="B1091" s="122"/>
      <c r="H1091" s="122"/>
      <c r="J1091" s="122"/>
    </row>
    <row r="1092" spans="1:10" x14ac:dyDescent="0.25">
      <c r="A1092" s="1370"/>
      <c r="B1092" s="122"/>
      <c r="H1092" s="122"/>
      <c r="J1092" s="122"/>
    </row>
    <row r="1093" spans="1:10" x14ac:dyDescent="0.25">
      <c r="A1093" s="1370"/>
      <c r="B1093" s="122"/>
      <c r="H1093" s="122"/>
      <c r="J1093" s="122"/>
    </row>
    <row r="1094" spans="1:10" x14ac:dyDescent="0.25">
      <c r="A1094" s="1370"/>
      <c r="B1094" s="122"/>
      <c r="H1094" s="122"/>
      <c r="J1094" s="122"/>
    </row>
    <row r="1095" spans="1:10" x14ac:dyDescent="0.25">
      <c r="A1095" s="1370"/>
      <c r="B1095" s="122"/>
      <c r="H1095" s="122"/>
      <c r="J1095" s="122"/>
    </row>
    <row r="1096" spans="1:10" x14ac:dyDescent="0.25">
      <c r="A1096" s="1370"/>
      <c r="B1096" s="122"/>
      <c r="H1096" s="122"/>
      <c r="J1096" s="122"/>
    </row>
    <row r="1097" spans="1:10" x14ac:dyDescent="0.25">
      <c r="A1097" s="1370"/>
      <c r="B1097" s="122"/>
      <c r="H1097" s="122"/>
      <c r="J1097" s="122"/>
    </row>
    <row r="1098" spans="1:10" x14ac:dyDescent="0.25">
      <c r="A1098" s="1370"/>
      <c r="B1098" s="122"/>
      <c r="H1098" s="122"/>
      <c r="J1098" s="122"/>
    </row>
    <row r="1099" spans="1:10" x14ac:dyDescent="0.25">
      <c r="A1099" s="1370"/>
      <c r="B1099" s="122"/>
      <c r="H1099" s="122"/>
      <c r="J1099" s="122"/>
    </row>
    <row r="1100" spans="1:10" x14ac:dyDescent="0.25">
      <c r="A1100" s="1370"/>
      <c r="B1100" s="122"/>
      <c r="H1100" s="122"/>
      <c r="J1100" s="122"/>
    </row>
    <row r="1101" spans="1:10" x14ac:dyDescent="0.25">
      <c r="A1101" s="1370"/>
      <c r="B1101" s="122"/>
      <c r="H1101" s="122"/>
      <c r="J1101" s="122"/>
    </row>
    <row r="1102" spans="1:10" x14ac:dyDescent="0.25">
      <c r="A1102" s="1370"/>
      <c r="B1102" s="122"/>
      <c r="H1102" s="122"/>
      <c r="J1102" s="122"/>
    </row>
    <row r="1103" spans="1:10" x14ac:dyDescent="0.25">
      <c r="A1103" s="1370"/>
      <c r="B1103" s="122"/>
      <c r="H1103" s="122"/>
      <c r="J1103" s="122"/>
    </row>
    <row r="1104" spans="1:10" x14ac:dyDescent="0.25">
      <c r="A1104" s="1370"/>
      <c r="B1104" s="122"/>
      <c r="H1104" s="122"/>
      <c r="J1104" s="122"/>
    </row>
    <row r="1105" spans="1:10" x14ac:dyDescent="0.25">
      <c r="A1105" s="1370"/>
      <c r="B1105" s="122"/>
      <c r="H1105" s="122"/>
      <c r="J1105" s="122"/>
    </row>
    <row r="1106" spans="1:10" x14ac:dyDescent="0.25">
      <c r="A1106" s="1370"/>
      <c r="B1106" s="122"/>
      <c r="H1106" s="122"/>
      <c r="J1106" s="122"/>
    </row>
    <row r="1107" spans="1:10" x14ac:dyDescent="0.25">
      <c r="A1107" s="1370"/>
      <c r="B1107" s="122"/>
      <c r="H1107" s="122"/>
      <c r="J1107" s="122"/>
    </row>
    <row r="1108" spans="1:10" x14ac:dyDescent="0.25">
      <c r="A1108" s="1370"/>
      <c r="B1108" s="122"/>
      <c r="H1108" s="122"/>
      <c r="J1108" s="122"/>
    </row>
    <row r="1109" spans="1:10" x14ac:dyDescent="0.25">
      <c r="A1109" s="1370"/>
      <c r="B1109" s="122"/>
      <c r="H1109" s="122"/>
      <c r="J1109" s="122"/>
    </row>
    <row r="1110" spans="1:10" x14ac:dyDescent="0.25">
      <c r="A1110" s="1370"/>
      <c r="B1110" s="122"/>
      <c r="H1110" s="122"/>
      <c r="J1110" s="122"/>
    </row>
    <row r="1111" spans="1:10" x14ac:dyDescent="0.25">
      <c r="A1111" s="1370"/>
      <c r="B1111" s="122"/>
      <c r="H1111" s="122"/>
      <c r="J1111" s="122"/>
    </row>
    <row r="1112" spans="1:10" x14ac:dyDescent="0.25">
      <c r="A1112" s="1370"/>
      <c r="B1112" s="122"/>
      <c r="H1112" s="122"/>
      <c r="J1112" s="122"/>
    </row>
    <row r="1113" spans="1:10" x14ac:dyDescent="0.25">
      <c r="A1113" s="1370"/>
      <c r="B1113" s="122"/>
      <c r="H1113" s="122"/>
      <c r="J1113" s="122"/>
    </row>
    <row r="1114" spans="1:10" x14ac:dyDescent="0.25">
      <c r="A1114" s="1370"/>
      <c r="B1114" s="122"/>
      <c r="H1114" s="122"/>
      <c r="J1114" s="122"/>
    </row>
    <row r="1115" spans="1:10" x14ac:dyDescent="0.25">
      <c r="A1115" s="1370"/>
      <c r="B1115" s="122"/>
      <c r="H1115" s="122"/>
      <c r="J1115" s="122"/>
    </row>
    <row r="1116" spans="1:10" x14ac:dyDescent="0.25">
      <c r="A1116" s="1370"/>
      <c r="B1116" s="122"/>
      <c r="H1116" s="122"/>
      <c r="J1116" s="122"/>
    </row>
    <row r="1117" spans="1:10" x14ac:dyDescent="0.25">
      <c r="A1117" s="1370"/>
      <c r="B1117" s="122"/>
      <c r="H1117" s="122"/>
      <c r="J1117" s="122"/>
    </row>
    <row r="1118" spans="1:10" x14ac:dyDescent="0.25">
      <c r="A1118" s="1370"/>
      <c r="B1118" s="122"/>
      <c r="H1118" s="122"/>
      <c r="J1118" s="122"/>
    </row>
    <row r="1119" spans="1:10" x14ac:dyDescent="0.25">
      <c r="A1119" s="1370"/>
      <c r="B1119" s="122"/>
      <c r="H1119" s="122"/>
      <c r="J1119" s="122"/>
    </row>
    <row r="1120" spans="1:10" x14ac:dyDescent="0.25">
      <c r="A1120" s="1370"/>
      <c r="B1120" s="122"/>
      <c r="H1120" s="122"/>
      <c r="J1120" s="122"/>
    </row>
    <row r="1121" spans="1:10" x14ac:dyDescent="0.25">
      <c r="A1121" s="1370"/>
      <c r="B1121" s="122"/>
      <c r="H1121" s="122"/>
      <c r="J1121" s="122"/>
    </row>
    <row r="1122" spans="1:10" x14ac:dyDescent="0.25">
      <c r="A1122" s="1370"/>
      <c r="B1122" s="122"/>
      <c r="H1122" s="122"/>
      <c r="J1122" s="122"/>
    </row>
    <row r="1123" spans="1:10" x14ac:dyDescent="0.25">
      <c r="A1123" s="1370"/>
      <c r="B1123" s="122"/>
      <c r="H1123" s="122"/>
      <c r="J1123" s="122"/>
    </row>
    <row r="1124" spans="1:10" x14ac:dyDescent="0.25">
      <c r="A1124" s="1370"/>
      <c r="B1124" s="122"/>
      <c r="H1124" s="122"/>
      <c r="J1124" s="122"/>
    </row>
    <row r="1125" spans="1:10" x14ac:dyDescent="0.25">
      <c r="A1125" s="1370"/>
      <c r="B1125" s="122"/>
      <c r="H1125" s="122"/>
      <c r="J1125" s="122"/>
    </row>
    <row r="1126" spans="1:10" x14ac:dyDescent="0.25">
      <c r="A1126" s="1370"/>
      <c r="B1126" s="122"/>
      <c r="H1126" s="122"/>
      <c r="J1126" s="122"/>
    </row>
    <row r="1127" spans="1:10" x14ac:dyDescent="0.25">
      <c r="A1127" s="1370"/>
      <c r="B1127" s="122"/>
      <c r="H1127" s="122"/>
      <c r="J1127" s="122"/>
    </row>
    <row r="1128" spans="1:10" x14ac:dyDescent="0.25">
      <c r="A1128" s="1370"/>
      <c r="B1128" s="122"/>
      <c r="H1128" s="122"/>
      <c r="J1128" s="122"/>
    </row>
    <row r="1129" spans="1:10" x14ac:dyDescent="0.25">
      <c r="A1129" s="1370"/>
      <c r="B1129" s="122"/>
      <c r="H1129" s="122"/>
      <c r="J1129" s="122"/>
    </row>
    <row r="1130" spans="1:10" x14ac:dyDescent="0.25">
      <c r="A1130" s="1370"/>
      <c r="B1130" s="122"/>
      <c r="H1130" s="122"/>
      <c r="J1130" s="122"/>
    </row>
    <row r="1131" spans="1:10" x14ac:dyDescent="0.25">
      <c r="A1131" s="1370"/>
      <c r="B1131" s="122"/>
      <c r="H1131" s="122"/>
      <c r="J1131" s="122"/>
    </row>
    <row r="1132" spans="1:10" x14ac:dyDescent="0.25">
      <c r="A1132" s="1370"/>
      <c r="B1132" s="122"/>
      <c r="H1132" s="122"/>
      <c r="J1132" s="122"/>
    </row>
    <row r="1133" spans="1:10" x14ac:dyDescent="0.25">
      <c r="A1133" s="1370"/>
      <c r="B1133" s="122"/>
      <c r="H1133" s="122"/>
      <c r="J1133" s="122"/>
    </row>
    <row r="1134" spans="1:10" x14ac:dyDescent="0.25">
      <c r="A1134" s="1370"/>
      <c r="B1134" s="122"/>
      <c r="H1134" s="122"/>
      <c r="J1134" s="122"/>
    </row>
    <row r="1135" spans="1:10" x14ac:dyDescent="0.25">
      <c r="A1135" s="1370"/>
      <c r="B1135" s="122"/>
      <c r="H1135" s="122"/>
      <c r="J1135" s="122"/>
    </row>
    <row r="1136" spans="1:10" x14ac:dyDescent="0.25">
      <c r="A1136" s="1370"/>
      <c r="B1136" s="122"/>
      <c r="H1136" s="122"/>
      <c r="J1136" s="122"/>
    </row>
    <row r="1137" spans="1:10" x14ac:dyDescent="0.25">
      <c r="A1137" s="1370"/>
      <c r="B1137" s="122"/>
      <c r="H1137" s="122"/>
      <c r="J1137" s="122"/>
    </row>
    <row r="1138" spans="1:10" x14ac:dyDescent="0.25">
      <c r="A1138" s="1370"/>
      <c r="B1138" s="122"/>
      <c r="H1138" s="122"/>
      <c r="J1138" s="122"/>
    </row>
    <row r="1139" spans="1:10" x14ac:dyDescent="0.25">
      <c r="A1139" s="1370"/>
      <c r="B1139" s="122"/>
      <c r="H1139" s="122"/>
      <c r="J1139" s="122"/>
    </row>
    <row r="1140" spans="1:10" x14ac:dyDescent="0.25">
      <c r="A1140" s="1370"/>
      <c r="B1140" s="122"/>
      <c r="H1140" s="122"/>
      <c r="J1140" s="122"/>
    </row>
    <row r="1141" spans="1:10" x14ac:dyDescent="0.25">
      <c r="A1141" s="1370"/>
      <c r="B1141" s="122"/>
      <c r="H1141" s="122"/>
      <c r="J1141" s="122"/>
    </row>
    <row r="1142" spans="1:10" x14ac:dyDescent="0.25">
      <c r="A1142" s="1370"/>
      <c r="B1142" s="122"/>
      <c r="H1142" s="122"/>
      <c r="J1142" s="122"/>
    </row>
    <row r="1143" spans="1:10" x14ac:dyDescent="0.25">
      <c r="A1143" s="1370"/>
      <c r="B1143" s="122"/>
      <c r="H1143" s="122"/>
      <c r="J1143" s="122"/>
    </row>
    <row r="1144" spans="1:10" x14ac:dyDescent="0.25">
      <c r="A1144" s="1370"/>
      <c r="B1144" s="122"/>
      <c r="H1144" s="122"/>
      <c r="J1144" s="122"/>
    </row>
    <row r="1145" spans="1:10" x14ac:dyDescent="0.25">
      <c r="A1145" s="1370"/>
      <c r="B1145" s="122"/>
      <c r="H1145" s="122"/>
      <c r="J1145" s="122"/>
    </row>
    <row r="1146" spans="1:10" x14ac:dyDescent="0.25">
      <c r="A1146" s="1370"/>
      <c r="B1146" s="122"/>
      <c r="H1146" s="122"/>
      <c r="J1146" s="122"/>
    </row>
    <row r="1147" spans="1:10" x14ac:dyDescent="0.25">
      <c r="A1147" s="1370"/>
      <c r="B1147" s="122"/>
      <c r="H1147" s="122"/>
      <c r="J1147" s="122"/>
    </row>
    <row r="1148" spans="1:10" x14ac:dyDescent="0.25">
      <c r="A1148" s="1370"/>
      <c r="B1148" s="122"/>
      <c r="H1148" s="122"/>
      <c r="J1148" s="122"/>
    </row>
    <row r="1149" spans="1:10" x14ac:dyDescent="0.25">
      <c r="A1149" s="1370"/>
      <c r="B1149" s="122"/>
      <c r="H1149" s="122"/>
      <c r="J1149" s="122"/>
    </row>
    <row r="1150" spans="1:10" x14ac:dyDescent="0.25">
      <c r="A1150" s="1370"/>
      <c r="B1150" s="122"/>
      <c r="H1150" s="122"/>
      <c r="J1150" s="122"/>
    </row>
    <row r="1151" spans="1:10" x14ac:dyDescent="0.25">
      <c r="A1151" s="1370"/>
      <c r="B1151" s="122"/>
      <c r="H1151" s="122"/>
      <c r="J1151" s="122"/>
    </row>
    <row r="1152" spans="1:10" x14ac:dyDescent="0.25">
      <c r="A1152" s="1370"/>
      <c r="B1152" s="122"/>
      <c r="H1152" s="122"/>
      <c r="J1152" s="122"/>
    </row>
    <row r="1153" spans="1:10" x14ac:dyDescent="0.25">
      <c r="A1153" s="1370"/>
      <c r="B1153" s="122"/>
      <c r="H1153" s="122"/>
      <c r="J1153" s="122"/>
    </row>
    <row r="1154" spans="1:10" x14ac:dyDescent="0.25">
      <c r="A1154" s="1370"/>
      <c r="B1154" s="122"/>
      <c r="H1154" s="122"/>
      <c r="J1154" s="122"/>
    </row>
    <row r="1155" spans="1:10" x14ac:dyDescent="0.25">
      <c r="A1155" s="1370"/>
      <c r="B1155" s="122"/>
      <c r="H1155" s="122"/>
      <c r="J1155" s="122"/>
    </row>
    <row r="1156" spans="1:10" x14ac:dyDescent="0.25">
      <c r="A1156" s="1370"/>
      <c r="B1156" s="122"/>
      <c r="H1156" s="122"/>
      <c r="J1156" s="122"/>
    </row>
    <row r="1157" spans="1:10" x14ac:dyDescent="0.25">
      <c r="A1157" s="1370"/>
      <c r="B1157" s="122"/>
      <c r="H1157" s="122"/>
      <c r="J1157" s="122"/>
    </row>
    <row r="1158" spans="1:10" x14ac:dyDescent="0.25">
      <c r="A1158" s="1370"/>
      <c r="B1158" s="122"/>
      <c r="H1158" s="122"/>
      <c r="J1158" s="122"/>
    </row>
    <row r="1159" spans="1:10" x14ac:dyDescent="0.25">
      <c r="A1159" s="1370"/>
      <c r="B1159" s="122"/>
      <c r="H1159" s="122"/>
      <c r="J1159" s="122"/>
    </row>
    <row r="1160" spans="1:10" x14ac:dyDescent="0.25">
      <c r="A1160" s="1370"/>
      <c r="B1160" s="122"/>
      <c r="H1160" s="122"/>
      <c r="J1160" s="122"/>
    </row>
    <row r="1161" spans="1:10" x14ac:dyDescent="0.25">
      <c r="A1161" s="1370"/>
      <c r="B1161" s="122"/>
      <c r="H1161" s="122"/>
      <c r="J1161" s="122"/>
    </row>
    <row r="1162" spans="1:10" x14ac:dyDescent="0.25">
      <c r="A1162" s="1370"/>
      <c r="B1162" s="122"/>
      <c r="H1162" s="122"/>
      <c r="J1162" s="122"/>
    </row>
    <row r="1163" spans="1:10" x14ac:dyDescent="0.25">
      <c r="A1163" s="1370"/>
      <c r="B1163" s="122"/>
      <c r="H1163" s="122"/>
      <c r="J1163" s="122"/>
    </row>
    <row r="1164" spans="1:10" x14ac:dyDescent="0.25">
      <c r="A1164" s="1370"/>
      <c r="B1164" s="122"/>
      <c r="H1164" s="122"/>
      <c r="J1164" s="122"/>
    </row>
    <row r="1165" spans="1:10" x14ac:dyDescent="0.25">
      <c r="A1165" s="1370"/>
      <c r="B1165" s="122"/>
      <c r="H1165" s="122"/>
      <c r="J1165" s="122"/>
    </row>
    <row r="1166" spans="1:10" x14ac:dyDescent="0.25">
      <c r="A1166" s="1370"/>
      <c r="B1166" s="122"/>
      <c r="H1166" s="122"/>
      <c r="J1166" s="122"/>
    </row>
    <row r="1167" spans="1:10" x14ac:dyDescent="0.25">
      <c r="A1167" s="1370"/>
      <c r="B1167" s="122"/>
      <c r="H1167" s="122"/>
      <c r="J1167" s="122"/>
    </row>
    <row r="1168" spans="1:10" x14ac:dyDescent="0.25">
      <c r="A1168" s="1370"/>
      <c r="B1168" s="122"/>
      <c r="H1168" s="122"/>
      <c r="J1168" s="122"/>
    </row>
    <row r="1169" spans="1:10" x14ac:dyDescent="0.25">
      <c r="A1169" s="1370"/>
      <c r="B1169" s="122"/>
      <c r="H1169" s="122"/>
      <c r="J1169" s="122"/>
    </row>
    <row r="1170" spans="1:10" x14ac:dyDescent="0.25">
      <c r="A1170" s="1370"/>
      <c r="B1170" s="122"/>
      <c r="H1170" s="122"/>
      <c r="J1170" s="122"/>
    </row>
    <row r="1171" spans="1:10" x14ac:dyDescent="0.25">
      <c r="A1171" s="1370"/>
      <c r="B1171" s="122"/>
      <c r="H1171" s="122"/>
      <c r="J1171" s="122"/>
    </row>
    <row r="1172" spans="1:10" x14ac:dyDescent="0.25">
      <c r="A1172" s="1370"/>
      <c r="B1172" s="122"/>
      <c r="H1172" s="122"/>
      <c r="J1172" s="122"/>
    </row>
    <row r="1173" spans="1:10" x14ac:dyDescent="0.25">
      <c r="A1173" s="1370"/>
      <c r="B1173" s="122"/>
      <c r="H1173" s="122"/>
      <c r="J1173" s="122"/>
    </row>
    <row r="1174" spans="1:10" x14ac:dyDescent="0.25">
      <c r="A1174" s="1370"/>
      <c r="B1174" s="122"/>
      <c r="H1174" s="122"/>
      <c r="J1174" s="122"/>
    </row>
    <row r="1175" spans="1:10" x14ac:dyDescent="0.25">
      <c r="A1175" s="1370"/>
      <c r="B1175" s="122"/>
      <c r="H1175" s="122"/>
      <c r="J1175" s="122"/>
    </row>
    <row r="1176" spans="1:10" x14ac:dyDescent="0.25">
      <c r="A1176" s="1370"/>
      <c r="B1176" s="122"/>
      <c r="H1176" s="122"/>
      <c r="J1176" s="122"/>
    </row>
    <row r="1177" spans="1:10" x14ac:dyDescent="0.25">
      <c r="A1177" s="1370"/>
      <c r="B1177" s="122"/>
      <c r="H1177" s="122"/>
      <c r="J1177" s="122"/>
    </row>
    <row r="1178" spans="1:10" x14ac:dyDescent="0.25">
      <c r="A1178" s="1370"/>
      <c r="B1178" s="122"/>
      <c r="H1178" s="122"/>
      <c r="J1178" s="122"/>
    </row>
    <row r="1179" spans="1:10" x14ac:dyDescent="0.25">
      <c r="A1179" s="1370"/>
      <c r="B1179" s="122"/>
      <c r="H1179" s="122"/>
      <c r="J1179" s="122"/>
    </row>
    <row r="1180" spans="1:10" x14ac:dyDescent="0.25">
      <c r="A1180" s="1370"/>
      <c r="B1180" s="122"/>
      <c r="H1180" s="122"/>
      <c r="J1180" s="122"/>
    </row>
    <row r="1181" spans="1:10" x14ac:dyDescent="0.25">
      <c r="A1181" s="1370"/>
      <c r="B1181" s="122"/>
      <c r="H1181" s="122"/>
      <c r="J1181" s="122"/>
    </row>
    <row r="1182" spans="1:10" x14ac:dyDescent="0.25">
      <c r="A1182" s="1370"/>
      <c r="B1182" s="122"/>
      <c r="H1182" s="122"/>
      <c r="J1182" s="122"/>
    </row>
    <row r="1183" spans="1:10" x14ac:dyDescent="0.25">
      <c r="A1183" s="1370"/>
      <c r="B1183" s="122"/>
      <c r="H1183" s="122"/>
      <c r="J1183" s="122"/>
    </row>
    <row r="1184" spans="1:10" x14ac:dyDescent="0.25">
      <c r="A1184" s="1370"/>
      <c r="B1184" s="122"/>
      <c r="H1184" s="122"/>
      <c r="J1184" s="122"/>
    </row>
    <row r="1185" spans="1:10" x14ac:dyDescent="0.25">
      <c r="A1185" s="1370"/>
      <c r="B1185" s="122"/>
      <c r="H1185" s="122"/>
      <c r="J1185" s="122"/>
    </row>
    <row r="1186" spans="1:10" x14ac:dyDescent="0.25">
      <c r="A1186" s="1370"/>
      <c r="B1186" s="122"/>
      <c r="H1186" s="122"/>
      <c r="J1186" s="122"/>
    </row>
    <row r="1187" spans="1:10" x14ac:dyDescent="0.25">
      <c r="A1187" s="1370"/>
      <c r="B1187" s="122"/>
      <c r="H1187" s="122"/>
      <c r="J1187" s="122"/>
    </row>
    <row r="1188" spans="1:10" x14ac:dyDescent="0.25">
      <c r="A1188" s="1370"/>
      <c r="B1188" s="122"/>
      <c r="H1188" s="122"/>
      <c r="J1188" s="122"/>
    </row>
    <row r="1189" spans="1:10" x14ac:dyDescent="0.25">
      <c r="A1189" s="1370"/>
      <c r="B1189" s="122"/>
      <c r="H1189" s="122"/>
      <c r="J1189" s="122"/>
    </row>
    <row r="1190" spans="1:10" x14ac:dyDescent="0.25">
      <c r="A1190" s="1370"/>
      <c r="B1190" s="122"/>
      <c r="H1190" s="122"/>
      <c r="J1190" s="122"/>
    </row>
    <row r="1191" spans="1:10" x14ac:dyDescent="0.25">
      <c r="A1191" s="1370"/>
      <c r="B1191" s="122"/>
      <c r="H1191" s="122"/>
      <c r="J1191" s="122"/>
    </row>
    <row r="1192" spans="1:10" x14ac:dyDescent="0.25">
      <c r="A1192" s="1370"/>
      <c r="B1192" s="122"/>
      <c r="H1192" s="122"/>
      <c r="J1192" s="122"/>
    </row>
    <row r="1193" spans="1:10" x14ac:dyDescent="0.25">
      <c r="A1193" s="1370"/>
      <c r="B1193" s="122"/>
      <c r="H1193" s="122"/>
      <c r="J1193" s="122"/>
    </row>
    <row r="1194" spans="1:10" x14ac:dyDescent="0.25">
      <c r="A1194" s="1370"/>
      <c r="B1194" s="122"/>
      <c r="H1194" s="122"/>
      <c r="J1194" s="122"/>
    </row>
    <row r="1195" spans="1:10" x14ac:dyDescent="0.25">
      <c r="A1195" s="1370"/>
      <c r="B1195" s="122"/>
      <c r="H1195" s="122"/>
      <c r="J1195" s="122"/>
    </row>
    <row r="1196" spans="1:10" x14ac:dyDescent="0.25">
      <c r="A1196" s="1370"/>
      <c r="B1196" s="122"/>
      <c r="H1196" s="122"/>
      <c r="J1196" s="122"/>
    </row>
    <row r="1197" spans="1:10" x14ac:dyDescent="0.25">
      <c r="A1197" s="1370"/>
      <c r="B1197" s="122"/>
      <c r="H1197" s="122"/>
      <c r="J1197" s="122"/>
    </row>
    <row r="1198" spans="1:10" x14ac:dyDescent="0.25">
      <c r="A1198" s="1370"/>
      <c r="B1198" s="122"/>
      <c r="H1198" s="122"/>
      <c r="J1198" s="122"/>
    </row>
    <row r="1199" spans="1:10" x14ac:dyDescent="0.25">
      <c r="A1199" s="1370"/>
      <c r="B1199" s="122"/>
      <c r="H1199" s="122"/>
      <c r="J1199" s="122"/>
    </row>
    <row r="1200" spans="1:10" x14ac:dyDescent="0.25">
      <c r="A1200" s="1370"/>
      <c r="B1200" s="122"/>
      <c r="H1200" s="122"/>
      <c r="J1200" s="122"/>
    </row>
    <row r="1201" spans="1:10" x14ac:dyDescent="0.25">
      <c r="A1201" s="1370"/>
      <c r="B1201" s="122"/>
      <c r="H1201" s="122"/>
      <c r="J1201" s="122"/>
    </row>
    <row r="1202" spans="1:10" x14ac:dyDescent="0.25">
      <c r="A1202" s="1370"/>
      <c r="B1202" s="122"/>
      <c r="H1202" s="122"/>
      <c r="J1202" s="122"/>
    </row>
    <row r="1203" spans="1:10" x14ac:dyDescent="0.25">
      <c r="A1203" s="1370"/>
      <c r="B1203" s="122"/>
      <c r="H1203" s="122"/>
      <c r="J1203" s="122"/>
    </row>
    <row r="1204" spans="1:10" x14ac:dyDescent="0.25">
      <c r="A1204" s="1370"/>
      <c r="B1204" s="122"/>
      <c r="H1204" s="122"/>
      <c r="J1204" s="122"/>
    </row>
    <row r="1205" spans="1:10" x14ac:dyDescent="0.25">
      <c r="A1205" s="1370"/>
      <c r="B1205" s="122"/>
      <c r="H1205" s="122"/>
      <c r="J1205" s="122"/>
    </row>
    <row r="1206" spans="1:10" x14ac:dyDescent="0.25">
      <c r="A1206" s="1370"/>
      <c r="B1206" s="122"/>
      <c r="H1206" s="122"/>
      <c r="J1206" s="122"/>
    </row>
    <row r="1207" spans="1:10" x14ac:dyDescent="0.25">
      <c r="A1207" s="1370"/>
      <c r="B1207" s="122"/>
      <c r="H1207" s="122"/>
      <c r="J1207" s="122"/>
    </row>
    <row r="1208" spans="1:10" x14ac:dyDescent="0.25">
      <c r="A1208" s="1370"/>
      <c r="B1208" s="122"/>
      <c r="H1208" s="122"/>
      <c r="J1208" s="122"/>
    </row>
    <row r="1209" spans="1:10" x14ac:dyDescent="0.25">
      <c r="A1209" s="1370"/>
      <c r="B1209" s="122"/>
      <c r="H1209" s="122"/>
      <c r="J1209" s="122"/>
    </row>
    <row r="1210" spans="1:10" x14ac:dyDescent="0.25">
      <c r="A1210" s="1370"/>
      <c r="B1210" s="122"/>
      <c r="H1210" s="122"/>
      <c r="J1210" s="122"/>
    </row>
    <row r="1211" spans="1:10" x14ac:dyDescent="0.25">
      <c r="A1211" s="1370"/>
      <c r="B1211" s="122"/>
      <c r="H1211" s="122"/>
      <c r="J1211" s="122"/>
    </row>
    <row r="1212" spans="1:10" x14ac:dyDescent="0.25">
      <c r="A1212" s="1370"/>
      <c r="B1212" s="122"/>
      <c r="H1212" s="122"/>
      <c r="J1212" s="122"/>
    </row>
    <row r="1213" spans="1:10" x14ac:dyDescent="0.25">
      <c r="A1213" s="1370"/>
      <c r="B1213" s="122"/>
      <c r="H1213" s="122"/>
      <c r="J1213" s="122"/>
    </row>
    <row r="1214" spans="1:10" x14ac:dyDescent="0.25">
      <c r="A1214" s="1370"/>
      <c r="B1214" s="122"/>
      <c r="H1214" s="122"/>
      <c r="J1214" s="122"/>
    </row>
    <row r="1215" spans="1:10" x14ac:dyDescent="0.25">
      <c r="A1215" s="1370"/>
      <c r="B1215" s="122"/>
      <c r="H1215" s="122"/>
      <c r="J1215" s="122"/>
    </row>
    <row r="1216" spans="1:10" x14ac:dyDescent="0.25">
      <c r="A1216" s="1370"/>
      <c r="B1216" s="122"/>
      <c r="H1216" s="122"/>
      <c r="J1216" s="122"/>
    </row>
    <row r="1217" spans="1:10" x14ac:dyDescent="0.25">
      <c r="A1217" s="1370"/>
      <c r="B1217" s="122"/>
      <c r="H1217" s="122"/>
      <c r="J1217" s="122"/>
    </row>
    <row r="1218" spans="1:10" x14ac:dyDescent="0.25">
      <c r="A1218" s="1370"/>
      <c r="B1218" s="122"/>
      <c r="H1218" s="122"/>
      <c r="J1218" s="122"/>
    </row>
    <row r="1219" spans="1:10" x14ac:dyDescent="0.25">
      <c r="A1219" s="1370"/>
      <c r="B1219" s="122"/>
      <c r="H1219" s="122"/>
      <c r="J1219" s="122"/>
    </row>
    <row r="1220" spans="1:10" x14ac:dyDescent="0.25">
      <c r="A1220" s="1370"/>
      <c r="B1220" s="122"/>
      <c r="H1220" s="122"/>
      <c r="J1220" s="122"/>
    </row>
    <row r="1221" spans="1:10" x14ac:dyDescent="0.25">
      <c r="A1221" s="1370"/>
      <c r="B1221" s="122"/>
      <c r="H1221" s="122"/>
      <c r="J1221" s="122"/>
    </row>
    <row r="1222" spans="1:10" x14ac:dyDescent="0.25">
      <c r="A1222" s="1370"/>
      <c r="B1222" s="122"/>
      <c r="H1222" s="122"/>
      <c r="J1222" s="122"/>
    </row>
    <row r="1223" spans="1:10" x14ac:dyDescent="0.25">
      <c r="A1223" s="1370"/>
      <c r="B1223" s="122"/>
      <c r="H1223" s="122"/>
      <c r="J1223" s="122"/>
    </row>
    <row r="1224" spans="1:10" x14ac:dyDescent="0.25">
      <c r="A1224" s="1370"/>
      <c r="B1224" s="122"/>
      <c r="H1224" s="122"/>
      <c r="J1224" s="122"/>
    </row>
    <row r="1225" spans="1:10" x14ac:dyDescent="0.25">
      <c r="A1225" s="1370"/>
      <c r="B1225" s="122"/>
      <c r="H1225" s="122"/>
      <c r="J1225" s="122"/>
    </row>
    <row r="1226" spans="1:10" x14ac:dyDescent="0.25">
      <c r="A1226" s="1370"/>
      <c r="B1226" s="122"/>
      <c r="H1226" s="122"/>
      <c r="J1226" s="122"/>
    </row>
    <row r="1227" spans="1:10" x14ac:dyDescent="0.25">
      <c r="A1227" s="1370"/>
      <c r="B1227" s="122"/>
      <c r="H1227" s="122"/>
      <c r="J1227" s="122"/>
    </row>
    <row r="1228" spans="1:10" x14ac:dyDescent="0.25">
      <c r="A1228" s="1370"/>
      <c r="B1228" s="122"/>
      <c r="H1228" s="122"/>
      <c r="J1228" s="122"/>
    </row>
    <row r="1229" spans="1:10" x14ac:dyDescent="0.25">
      <c r="A1229" s="1370"/>
      <c r="B1229" s="122"/>
      <c r="H1229" s="122"/>
      <c r="J1229" s="122"/>
    </row>
    <row r="1230" spans="1:10" x14ac:dyDescent="0.25">
      <c r="A1230" s="1370"/>
      <c r="B1230" s="122"/>
      <c r="H1230" s="122"/>
      <c r="J1230" s="122"/>
    </row>
    <row r="1231" spans="1:10" x14ac:dyDescent="0.25">
      <c r="A1231" s="1370"/>
      <c r="B1231" s="122"/>
      <c r="H1231" s="122"/>
      <c r="J1231" s="122"/>
    </row>
    <row r="1232" spans="1:10" x14ac:dyDescent="0.25">
      <c r="A1232" s="1370"/>
      <c r="B1232" s="122"/>
      <c r="H1232" s="122"/>
      <c r="J1232" s="122"/>
    </row>
    <row r="1233" spans="1:10" x14ac:dyDescent="0.25">
      <c r="A1233" s="1370"/>
      <c r="B1233" s="122"/>
      <c r="H1233" s="122"/>
      <c r="J1233" s="122"/>
    </row>
    <row r="1234" spans="1:10" x14ac:dyDescent="0.25">
      <c r="A1234" s="1370"/>
      <c r="B1234" s="122"/>
      <c r="H1234" s="122"/>
      <c r="J1234" s="122"/>
    </row>
    <row r="1235" spans="1:10" x14ac:dyDescent="0.25">
      <c r="A1235" s="1370"/>
      <c r="B1235" s="122"/>
      <c r="H1235" s="122"/>
      <c r="J1235" s="122"/>
    </row>
    <row r="1236" spans="1:10" x14ac:dyDescent="0.25">
      <c r="A1236" s="1370"/>
      <c r="B1236" s="122"/>
      <c r="H1236" s="122"/>
      <c r="J1236" s="122"/>
    </row>
    <row r="1237" spans="1:10" x14ac:dyDescent="0.25">
      <c r="A1237" s="1370"/>
      <c r="B1237" s="122"/>
      <c r="H1237" s="122"/>
      <c r="J1237" s="122"/>
    </row>
    <row r="1238" spans="1:10" x14ac:dyDescent="0.25">
      <c r="A1238" s="1370"/>
      <c r="B1238" s="122"/>
      <c r="H1238" s="122"/>
      <c r="J1238" s="122"/>
    </row>
    <row r="1239" spans="1:10" x14ac:dyDescent="0.25">
      <c r="A1239" s="1370"/>
      <c r="B1239" s="122"/>
      <c r="H1239" s="122"/>
      <c r="J1239" s="122"/>
    </row>
    <row r="1240" spans="1:10" x14ac:dyDescent="0.25">
      <c r="A1240" s="1370"/>
      <c r="B1240" s="122"/>
      <c r="H1240" s="122"/>
      <c r="J1240" s="122"/>
    </row>
    <row r="1241" spans="1:10" x14ac:dyDescent="0.25">
      <c r="A1241" s="1370"/>
      <c r="B1241" s="122"/>
      <c r="H1241" s="122"/>
      <c r="J1241" s="122"/>
    </row>
    <row r="1242" spans="1:10" x14ac:dyDescent="0.25">
      <c r="A1242" s="1370"/>
      <c r="B1242" s="122"/>
      <c r="H1242" s="122"/>
      <c r="J1242" s="122"/>
    </row>
    <row r="1243" spans="1:10" x14ac:dyDescent="0.25">
      <c r="A1243" s="1370"/>
      <c r="B1243" s="122"/>
      <c r="H1243" s="122"/>
      <c r="J1243" s="122"/>
    </row>
    <row r="1244" spans="1:10" x14ac:dyDescent="0.25">
      <c r="A1244" s="1370"/>
      <c r="B1244" s="122"/>
      <c r="H1244" s="122"/>
      <c r="J1244" s="122"/>
    </row>
    <row r="1245" spans="1:10" x14ac:dyDescent="0.25">
      <c r="A1245" s="1370"/>
      <c r="B1245" s="122"/>
      <c r="H1245" s="122"/>
      <c r="J1245" s="122"/>
    </row>
    <row r="1246" spans="1:10" x14ac:dyDescent="0.25">
      <c r="A1246" s="1370"/>
      <c r="B1246" s="122"/>
      <c r="H1246" s="122"/>
      <c r="J1246" s="122"/>
    </row>
    <row r="1247" spans="1:10" x14ac:dyDescent="0.25">
      <c r="A1247" s="1370"/>
      <c r="B1247" s="122"/>
      <c r="H1247" s="122"/>
      <c r="J1247" s="122"/>
    </row>
    <row r="1248" spans="1:10" x14ac:dyDescent="0.25">
      <c r="A1248" s="1370"/>
      <c r="B1248" s="122"/>
      <c r="H1248" s="122"/>
      <c r="J1248" s="122"/>
    </row>
    <row r="1249" spans="1:10" x14ac:dyDescent="0.25">
      <c r="A1249" s="1370"/>
      <c r="B1249" s="122"/>
      <c r="H1249" s="122"/>
      <c r="J1249" s="122"/>
    </row>
    <row r="1250" spans="1:10" x14ac:dyDescent="0.25">
      <c r="A1250" s="1370"/>
      <c r="B1250" s="122"/>
      <c r="H1250" s="122"/>
      <c r="J1250" s="122"/>
    </row>
    <row r="1251" spans="1:10" x14ac:dyDescent="0.25">
      <c r="A1251" s="1370"/>
      <c r="B1251" s="122"/>
      <c r="H1251" s="122"/>
      <c r="J1251" s="122"/>
    </row>
    <row r="1252" spans="1:10" x14ac:dyDescent="0.25">
      <c r="A1252" s="1370"/>
      <c r="B1252" s="122"/>
      <c r="H1252" s="122"/>
      <c r="J1252" s="122"/>
    </row>
    <row r="1253" spans="1:10" x14ac:dyDescent="0.25">
      <c r="A1253" s="1370"/>
      <c r="B1253" s="122"/>
      <c r="H1253" s="122"/>
      <c r="J1253" s="122"/>
    </row>
    <row r="1254" spans="1:10" x14ac:dyDescent="0.25">
      <c r="A1254" s="1370"/>
      <c r="B1254" s="122"/>
      <c r="H1254" s="122"/>
      <c r="J1254" s="122"/>
    </row>
    <row r="1255" spans="1:10" x14ac:dyDescent="0.25">
      <c r="A1255" s="1370"/>
      <c r="B1255" s="122"/>
      <c r="H1255" s="122"/>
      <c r="J1255" s="122"/>
    </row>
    <row r="1256" spans="1:10" x14ac:dyDescent="0.25">
      <c r="A1256" s="1370"/>
      <c r="B1256" s="122"/>
      <c r="H1256" s="122"/>
      <c r="J1256" s="122"/>
    </row>
    <row r="1257" spans="1:10" x14ac:dyDescent="0.25">
      <c r="A1257" s="1370"/>
      <c r="B1257" s="122"/>
      <c r="H1257" s="122"/>
      <c r="J1257" s="122"/>
    </row>
    <row r="1258" spans="1:10" x14ac:dyDescent="0.25">
      <c r="A1258" s="1370"/>
      <c r="B1258" s="122"/>
      <c r="H1258" s="122"/>
      <c r="J1258" s="122"/>
    </row>
    <row r="1259" spans="1:10" x14ac:dyDescent="0.25">
      <c r="A1259" s="1370"/>
      <c r="B1259" s="122"/>
      <c r="H1259" s="122"/>
      <c r="J1259" s="122"/>
    </row>
    <row r="1260" spans="1:10" x14ac:dyDescent="0.25">
      <c r="A1260" s="1370"/>
      <c r="B1260" s="122"/>
      <c r="H1260" s="122"/>
      <c r="J1260" s="122"/>
    </row>
    <row r="1261" spans="1:10" x14ac:dyDescent="0.25">
      <c r="A1261" s="1370"/>
      <c r="B1261" s="122"/>
      <c r="H1261" s="122"/>
      <c r="J1261" s="122"/>
    </row>
    <row r="1262" spans="1:10" x14ac:dyDescent="0.25">
      <c r="A1262" s="1370"/>
      <c r="B1262" s="122"/>
      <c r="H1262" s="122"/>
      <c r="J1262" s="122"/>
    </row>
    <row r="1263" spans="1:10" x14ac:dyDescent="0.25">
      <c r="A1263" s="1370"/>
      <c r="B1263" s="122"/>
      <c r="H1263" s="122"/>
      <c r="J1263" s="122"/>
    </row>
    <row r="1264" spans="1:10" x14ac:dyDescent="0.25">
      <c r="A1264" s="1370"/>
      <c r="B1264" s="122"/>
      <c r="H1264" s="122"/>
      <c r="J1264" s="122"/>
    </row>
    <row r="1265" spans="1:10" x14ac:dyDescent="0.25">
      <c r="A1265" s="1370"/>
      <c r="B1265" s="122"/>
      <c r="H1265" s="122"/>
      <c r="J1265" s="122"/>
    </row>
    <row r="1266" spans="1:10" x14ac:dyDescent="0.25">
      <c r="A1266" s="1370"/>
      <c r="B1266" s="122"/>
      <c r="H1266" s="122"/>
      <c r="J1266" s="122"/>
    </row>
    <row r="1267" spans="1:10" x14ac:dyDescent="0.25">
      <c r="A1267" s="1370"/>
      <c r="B1267" s="122"/>
      <c r="H1267" s="122"/>
      <c r="J1267" s="122"/>
    </row>
    <row r="1268" spans="1:10" x14ac:dyDescent="0.25">
      <c r="A1268" s="1370"/>
      <c r="B1268" s="122"/>
      <c r="H1268" s="122"/>
      <c r="J1268" s="122"/>
    </row>
    <row r="1269" spans="1:10" x14ac:dyDescent="0.25">
      <c r="A1269" s="1370"/>
      <c r="B1269" s="122"/>
      <c r="H1269" s="122"/>
      <c r="J1269" s="122"/>
    </row>
    <row r="1270" spans="1:10" x14ac:dyDescent="0.25">
      <c r="A1270" s="1370"/>
      <c r="B1270" s="122"/>
      <c r="H1270" s="122"/>
      <c r="J1270" s="122"/>
    </row>
    <row r="1271" spans="1:10" x14ac:dyDescent="0.25">
      <c r="A1271" s="1370"/>
      <c r="B1271" s="122"/>
      <c r="H1271" s="122"/>
      <c r="J1271" s="122"/>
    </row>
    <row r="1272" spans="1:10" x14ac:dyDescent="0.25">
      <c r="A1272" s="1370"/>
      <c r="B1272" s="122"/>
      <c r="H1272" s="122"/>
      <c r="J1272" s="122"/>
    </row>
    <row r="1273" spans="1:10" x14ac:dyDescent="0.25">
      <c r="A1273" s="1370"/>
      <c r="B1273" s="122"/>
      <c r="H1273" s="122"/>
      <c r="J1273" s="122"/>
    </row>
    <row r="1274" spans="1:10" x14ac:dyDescent="0.25">
      <c r="A1274" s="1370"/>
      <c r="B1274" s="122"/>
      <c r="H1274" s="122"/>
      <c r="J1274" s="122"/>
    </row>
    <row r="1275" spans="1:10" x14ac:dyDescent="0.25">
      <c r="A1275" s="1370"/>
      <c r="B1275" s="122"/>
      <c r="H1275" s="122"/>
      <c r="J1275" s="122"/>
    </row>
    <row r="1276" spans="1:10" x14ac:dyDescent="0.25">
      <c r="A1276" s="1370"/>
      <c r="B1276" s="122"/>
      <c r="H1276" s="122"/>
      <c r="J1276" s="122"/>
    </row>
    <row r="1277" spans="1:10" x14ac:dyDescent="0.25">
      <c r="A1277" s="1370"/>
      <c r="B1277" s="122"/>
      <c r="H1277" s="122"/>
      <c r="J1277" s="122"/>
    </row>
    <row r="1278" spans="1:10" x14ac:dyDescent="0.25">
      <c r="A1278" s="1370"/>
      <c r="B1278" s="122"/>
      <c r="H1278" s="122"/>
      <c r="J1278" s="122"/>
    </row>
    <row r="1279" spans="1:10" x14ac:dyDescent="0.25">
      <c r="A1279" s="1370"/>
      <c r="B1279" s="122"/>
      <c r="H1279" s="122"/>
      <c r="J1279" s="122"/>
    </row>
    <row r="1280" spans="1:10" x14ac:dyDescent="0.25">
      <c r="A1280" s="1370"/>
      <c r="B1280" s="122"/>
      <c r="H1280" s="122"/>
      <c r="J1280" s="122"/>
    </row>
    <row r="1281" spans="1:10" x14ac:dyDescent="0.25">
      <c r="A1281" s="1370"/>
      <c r="B1281" s="122"/>
      <c r="H1281" s="122"/>
      <c r="J1281" s="122"/>
    </row>
    <row r="1282" spans="1:10" x14ac:dyDescent="0.25">
      <c r="A1282" s="1370"/>
      <c r="B1282" s="122"/>
      <c r="H1282" s="122"/>
      <c r="J1282" s="122"/>
    </row>
    <row r="1283" spans="1:10" x14ac:dyDescent="0.25">
      <c r="A1283" s="1370"/>
      <c r="B1283" s="122"/>
      <c r="H1283" s="122"/>
      <c r="J1283" s="122"/>
    </row>
    <row r="1284" spans="1:10" x14ac:dyDescent="0.25">
      <c r="A1284" s="1370"/>
      <c r="B1284" s="122"/>
      <c r="H1284" s="122"/>
      <c r="J1284" s="122"/>
    </row>
    <row r="1285" spans="1:10" x14ac:dyDescent="0.25">
      <c r="A1285" s="1370"/>
      <c r="B1285" s="122"/>
      <c r="H1285" s="122"/>
      <c r="J1285" s="122"/>
    </row>
    <row r="1286" spans="1:10" x14ac:dyDescent="0.25">
      <c r="A1286" s="1370"/>
      <c r="B1286" s="122"/>
      <c r="H1286" s="122"/>
      <c r="J1286" s="122"/>
    </row>
    <row r="1287" spans="1:10" x14ac:dyDescent="0.25">
      <c r="A1287" s="1370"/>
      <c r="B1287" s="122"/>
      <c r="H1287" s="122"/>
      <c r="J1287" s="122"/>
    </row>
    <row r="1288" spans="1:10" x14ac:dyDescent="0.25">
      <c r="A1288" s="1370"/>
      <c r="B1288" s="122"/>
      <c r="H1288" s="122"/>
      <c r="J1288" s="122"/>
    </row>
    <row r="1289" spans="1:10" x14ac:dyDescent="0.25">
      <c r="A1289" s="1370"/>
      <c r="B1289" s="122"/>
      <c r="H1289" s="122"/>
      <c r="J1289" s="122"/>
    </row>
    <row r="1290" spans="1:10" x14ac:dyDescent="0.25">
      <c r="A1290" s="1370"/>
      <c r="B1290" s="122"/>
      <c r="H1290" s="122"/>
      <c r="J1290" s="122"/>
    </row>
    <row r="1291" spans="1:10" x14ac:dyDescent="0.25">
      <c r="A1291" s="1370"/>
      <c r="B1291" s="122"/>
      <c r="H1291" s="122"/>
      <c r="J1291" s="122"/>
    </row>
    <row r="1292" spans="1:10" x14ac:dyDescent="0.25">
      <c r="A1292" s="1370"/>
      <c r="B1292" s="122"/>
      <c r="H1292" s="122"/>
      <c r="J1292" s="122"/>
    </row>
    <row r="1293" spans="1:10" x14ac:dyDescent="0.25">
      <c r="A1293" s="1370"/>
      <c r="B1293" s="122"/>
      <c r="H1293" s="122"/>
      <c r="J1293" s="122"/>
    </row>
    <row r="1294" spans="1:10" x14ac:dyDescent="0.25">
      <c r="A1294" s="1370"/>
      <c r="B1294" s="122"/>
      <c r="H1294" s="122"/>
      <c r="J1294" s="122"/>
    </row>
    <row r="1295" spans="1:10" x14ac:dyDescent="0.25">
      <c r="A1295" s="1370"/>
      <c r="B1295" s="122"/>
      <c r="H1295" s="122"/>
      <c r="J1295" s="122"/>
    </row>
    <row r="1296" spans="1:10" x14ac:dyDescent="0.25">
      <c r="A1296" s="1370"/>
      <c r="B1296" s="122"/>
      <c r="H1296" s="122"/>
      <c r="J1296" s="122"/>
    </row>
    <row r="1297" spans="1:10" x14ac:dyDescent="0.25">
      <c r="A1297" s="1370"/>
      <c r="B1297" s="122"/>
      <c r="H1297" s="122"/>
      <c r="J1297" s="122"/>
    </row>
    <row r="1298" spans="1:10" x14ac:dyDescent="0.25">
      <c r="A1298" s="1370"/>
      <c r="B1298" s="122"/>
      <c r="H1298" s="122"/>
      <c r="J1298" s="122"/>
    </row>
    <row r="1299" spans="1:10" x14ac:dyDescent="0.25">
      <c r="A1299" s="1370"/>
      <c r="B1299" s="122"/>
      <c r="H1299" s="122"/>
      <c r="J1299" s="122"/>
    </row>
    <row r="1300" spans="1:10" x14ac:dyDescent="0.25">
      <c r="A1300" s="1370"/>
      <c r="B1300" s="122"/>
      <c r="H1300" s="122"/>
      <c r="J1300" s="122"/>
    </row>
    <row r="1301" spans="1:10" x14ac:dyDescent="0.25">
      <c r="A1301" s="1370"/>
      <c r="B1301" s="122"/>
      <c r="H1301" s="122"/>
      <c r="J1301" s="122"/>
    </row>
    <row r="1302" spans="1:10" x14ac:dyDescent="0.25">
      <c r="A1302" s="1370"/>
      <c r="B1302" s="122"/>
      <c r="H1302" s="122"/>
      <c r="J1302" s="122"/>
    </row>
    <row r="1303" spans="1:10" x14ac:dyDescent="0.25">
      <c r="A1303" s="1370"/>
      <c r="B1303" s="122"/>
      <c r="H1303" s="122"/>
      <c r="J1303" s="122"/>
    </row>
    <row r="1304" spans="1:10" x14ac:dyDescent="0.25">
      <c r="A1304" s="1370"/>
      <c r="B1304" s="122"/>
      <c r="H1304" s="122"/>
      <c r="J1304" s="122"/>
    </row>
    <row r="1305" spans="1:10" x14ac:dyDescent="0.25">
      <c r="A1305" s="1370"/>
      <c r="B1305" s="122"/>
      <c r="H1305" s="122"/>
      <c r="J1305" s="122"/>
    </row>
    <row r="1306" spans="1:10" x14ac:dyDescent="0.25">
      <c r="A1306" s="1370"/>
      <c r="B1306" s="122"/>
      <c r="H1306" s="122"/>
      <c r="J1306" s="122"/>
    </row>
    <row r="1307" spans="1:10" x14ac:dyDescent="0.25">
      <c r="A1307" s="1370"/>
      <c r="B1307" s="122"/>
      <c r="H1307" s="122"/>
      <c r="J1307" s="122"/>
    </row>
    <row r="1308" spans="1:10" x14ac:dyDescent="0.25">
      <c r="A1308" s="1370"/>
      <c r="B1308" s="122"/>
      <c r="H1308" s="122"/>
      <c r="J1308" s="122"/>
    </row>
    <row r="1309" spans="1:10" x14ac:dyDescent="0.25">
      <c r="A1309" s="1370"/>
      <c r="B1309" s="122"/>
      <c r="H1309" s="122"/>
      <c r="J1309" s="122"/>
    </row>
    <row r="1310" spans="1:10" x14ac:dyDescent="0.25">
      <c r="A1310" s="1370"/>
      <c r="B1310" s="122"/>
      <c r="H1310" s="122"/>
      <c r="J1310" s="122"/>
    </row>
    <row r="1311" spans="1:10" x14ac:dyDescent="0.25">
      <c r="A1311" s="1370"/>
      <c r="B1311" s="122"/>
      <c r="H1311" s="122"/>
      <c r="J1311" s="122"/>
    </row>
    <row r="1312" spans="1:10" x14ac:dyDescent="0.25">
      <c r="A1312" s="1370"/>
      <c r="B1312" s="122"/>
      <c r="H1312" s="122"/>
      <c r="J1312" s="122"/>
    </row>
    <row r="1313" spans="1:10" x14ac:dyDescent="0.25">
      <c r="A1313" s="1370"/>
      <c r="B1313" s="122"/>
      <c r="H1313" s="122"/>
      <c r="J1313" s="122"/>
    </row>
    <row r="1314" spans="1:10" x14ac:dyDescent="0.25">
      <c r="A1314" s="1370"/>
      <c r="B1314" s="122"/>
      <c r="H1314" s="122"/>
      <c r="J1314" s="122"/>
    </row>
    <row r="1315" spans="1:10" x14ac:dyDescent="0.25">
      <c r="A1315" s="1370"/>
      <c r="B1315" s="122"/>
      <c r="H1315" s="122"/>
      <c r="J1315" s="122"/>
    </row>
    <row r="1316" spans="1:10" x14ac:dyDescent="0.25">
      <c r="A1316" s="1370"/>
      <c r="B1316" s="122"/>
      <c r="H1316" s="122"/>
      <c r="J1316" s="122"/>
    </row>
    <row r="1317" spans="1:10" x14ac:dyDescent="0.25">
      <c r="A1317" s="1370"/>
      <c r="B1317" s="122"/>
      <c r="H1317" s="122"/>
      <c r="J1317" s="122"/>
    </row>
    <row r="1318" spans="1:10" x14ac:dyDescent="0.25">
      <c r="A1318" s="1370"/>
      <c r="B1318" s="122"/>
      <c r="H1318" s="122"/>
      <c r="J1318" s="122"/>
    </row>
    <row r="1319" spans="1:10" x14ac:dyDescent="0.25">
      <c r="A1319" s="1370"/>
      <c r="B1319" s="122"/>
      <c r="H1319" s="122"/>
      <c r="J1319" s="122"/>
    </row>
    <row r="1320" spans="1:10" x14ac:dyDescent="0.25">
      <c r="A1320" s="1370"/>
      <c r="B1320" s="122"/>
      <c r="H1320" s="122"/>
      <c r="J1320" s="122"/>
    </row>
    <row r="1321" spans="1:10" x14ac:dyDescent="0.25">
      <c r="A1321" s="1370"/>
      <c r="B1321" s="122"/>
      <c r="H1321" s="122"/>
      <c r="J1321" s="122"/>
    </row>
    <row r="1322" spans="1:10" x14ac:dyDescent="0.25">
      <c r="A1322" s="1370"/>
      <c r="B1322" s="122"/>
      <c r="H1322" s="122"/>
      <c r="J1322" s="122"/>
    </row>
    <row r="1323" spans="1:10" x14ac:dyDescent="0.25">
      <c r="A1323" s="1370"/>
      <c r="B1323" s="122"/>
      <c r="H1323" s="122"/>
      <c r="J1323" s="122"/>
    </row>
    <row r="1324" spans="1:10" x14ac:dyDescent="0.25">
      <c r="A1324" s="1370"/>
      <c r="B1324" s="122"/>
      <c r="H1324" s="122"/>
      <c r="J1324" s="122"/>
    </row>
    <row r="1325" spans="1:10" x14ac:dyDescent="0.25">
      <c r="A1325" s="1370"/>
      <c r="B1325" s="122"/>
      <c r="H1325" s="122"/>
      <c r="J1325" s="122"/>
    </row>
    <row r="1326" spans="1:10" x14ac:dyDescent="0.25">
      <c r="A1326" s="1370"/>
      <c r="B1326" s="122"/>
      <c r="H1326" s="122"/>
      <c r="J1326" s="122"/>
    </row>
    <row r="1327" spans="1:10" x14ac:dyDescent="0.25">
      <c r="A1327" s="1370"/>
      <c r="B1327" s="122"/>
      <c r="H1327" s="122"/>
      <c r="J1327" s="122"/>
    </row>
    <row r="1328" spans="1:10" x14ac:dyDescent="0.25">
      <c r="A1328" s="1370"/>
      <c r="B1328" s="122"/>
      <c r="H1328" s="122"/>
      <c r="J1328" s="122"/>
    </row>
    <row r="1329" spans="1:10" x14ac:dyDescent="0.25">
      <c r="A1329" s="1370"/>
      <c r="B1329" s="122"/>
      <c r="H1329" s="122"/>
      <c r="J1329" s="122"/>
    </row>
    <row r="1330" spans="1:10" x14ac:dyDescent="0.25">
      <c r="A1330" s="1370"/>
      <c r="B1330" s="122"/>
      <c r="H1330" s="122"/>
      <c r="J1330" s="122"/>
    </row>
    <row r="1331" spans="1:10" x14ac:dyDescent="0.25">
      <c r="A1331" s="1370"/>
      <c r="B1331" s="122"/>
      <c r="H1331" s="122"/>
      <c r="J1331" s="122"/>
    </row>
    <row r="1332" spans="1:10" x14ac:dyDescent="0.25">
      <c r="A1332" s="1370"/>
      <c r="B1332" s="122"/>
      <c r="H1332" s="122"/>
      <c r="J1332" s="122"/>
    </row>
    <row r="1333" spans="1:10" x14ac:dyDescent="0.25">
      <c r="A1333" s="1370"/>
      <c r="B1333" s="122"/>
      <c r="H1333" s="122"/>
      <c r="J1333" s="122"/>
    </row>
    <row r="1334" spans="1:10" x14ac:dyDescent="0.25">
      <c r="A1334" s="1370"/>
      <c r="B1334" s="122"/>
      <c r="H1334" s="122"/>
      <c r="J1334" s="122"/>
    </row>
    <row r="1335" spans="1:10" x14ac:dyDescent="0.25">
      <c r="A1335" s="1370"/>
      <c r="B1335" s="122"/>
      <c r="H1335" s="122"/>
      <c r="J1335" s="122"/>
    </row>
    <row r="1336" spans="1:10" x14ac:dyDescent="0.25">
      <c r="A1336" s="1370"/>
      <c r="B1336" s="122"/>
      <c r="H1336" s="122"/>
      <c r="J1336" s="122"/>
    </row>
    <row r="1337" spans="1:10" x14ac:dyDescent="0.25">
      <c r="A1337" s="1370"/>
      <c r="B1337" s="122"/>
      <c r="H1337" s="122"/>
      <c r="J1337" s="122"/>
    </row>
    <row r="1338" spans="1:10" x14ac:dyDescent="0.25">
      <c r="A1338" s="1370"/>
      <c r="B1338" s="122"/>
      <c r="H1338" s="122"/>
      <c r="J1338" s="122"/>
    </row>
    <row r="1339" spans="1:10" x14ac:dyDescent="0.25">
      <c r="A1339" s="1370"/>
      <c r="B1339" s="122"/>
      <c r="H1339" s="122"/>
      <c r="J1339" s="122"/>
    </row>
    <row r="1340" spans="1:10" x14ac:dyDescent="0.25">
      <c r="A1340" s="1370"/>
      <c r="B1340" s="122"/>
      <c r="H1340" s="122"/>
      <c r="J1340" s="122"/>
    </row>
    <row r="1341" spans="1:10" x14ac:dyDescent="0.25">
      <c r="A1341" s="1370"/>
      <c r="B1341" s="122"/>
      <c r="H1341" s="122"/>
      <c r="J1341" s="122"/>
    </row>
    <row r="1342" spans="1:10" x14ac:dyDescent="0.25">
      <c r="A1342" s="1370"/>
      <c r="B1342" s="122"/>
      <c r="H1342" s="122"/>
      <c r="J1342" s="122"/>
    </row>
    <row r="1343" spans="1:10" x14ac:dyDescent="0.25">
      <c r="A1343" s="1370"/>
      <c r="B1343" s="122"/>
      <c r="H1343" s="122"/>
      <c r="J1343" s="122"/>
    </row>
    <row r="1344" spans="1:10" x14ac:dyDescent="0.25">
      <c r="A1344" s="1370"/>
      <c r="B1344" s="122"/>
      <c r="H1344" s="122"/>
      <c r="J1344" s="122"/>
    </row>
    <row r="1345" spans="1:10" x14ac:dyDescent="0.25">
      <c r="A1345" s="1370"/>
      <c r="B1345" s="122"/>
      <c r="H1345" s="122"/>
      <c r="J1345" s="122"/>
    </row>
    <row r="1346" spans="1:10" x14ac:dyDescent="0.25">
      <c r="A1346" s="1370"/>
      <c r="B1346" s="122"/>
      <c r="H1346" s="122"/>
      <c r="J1346" s="122"/>
    </row>
    <row r="1347" spans="1:10" x14ac:dyDescent="0.25">
      <c r="A1347" s="1370"/>
      <c r="B1347" s="122"/>
      <c r="H1347" s="122"/>
      <c r="J1347" s="122"/>
    </row>
    <row r="1348" spans="1:10" x14ac:dyDescent="0.25">
      <c r="A1348" s="1370"/>
      <c r="B1348" s="122"/>
      <c r="H1348" s="122"/>
      <c r="J1348" s="122"/>
    </row>
    <row r="1349" spans="1:10" x14ac:dyDescent="0.25">
      <c r="A1349" s="1370"/>
      <c r="B1349" s="122"/>
      <c r="H1349" s="122"/>
      <c r="J1349" s="122"/>
    </row>
    <row r="1350" spans="1:10" x14ac:dyDescent="0.25">
      <c r="A1350" s="1370"/>
      <c r="B1350" s="122"/>
      <c r="H1350" s="122"/>
      <c r="J1350" s="122"/>
    </row>
    <row r="1351" spans="1:10" x14ac:dyDescent="0.25">
      <c r="A1351" s="1370"/>
      <c r="B1351" s="122"/>
      <c r="H1351" s="122"/>
      <c r="J1351" s="122"/>
    </row>
    <row r="1352" spans="1:10" x14ac:dyDescent="0.25">
      <c r="A1352" s="1370"/>
      <c r="B1352" s="122"/>
      <c r="H1352" s="122"/>
      <c r="J1352" s="122"/>
    </row>
    <row r="1353" spans="1:10" x14ac:dyDescent="0.25">
      <c r="A1353" s="1370"/>
      <c r="B1353" s="122"/>
      <c r="H1353" s="122"/>
      <c r="J1353" s="122"/>
    </row>
    <row r="1354" spans="1:10" x14ac:dyDescent="0.25">
      <c r="A1354" s="1370"/>
      <c r="B1354" s="122"/>
      <c r="H1354" s="122"/>
      <c r="J1354" s="122"/>
    </row>
    <row r="1355" spans="1:10" x14ac:dyDescent="0.25">
      <c r="A1355" s="1370"/>
      <c r="B1355" s="122"/>
      <c r="H1355" s="122"/>
      <c r="J1355" s="122"/>
    </row>
    <row r="1356" spans="1:10" x14ac:dyDescent="0.25">
      <c r="A1356" s="1370"/>
      <c r="B1356" s="122"/>
      <c r="H1356" s="122"/>
      <c r="J1356" s="122"/>
    </row>
    <row r="1357" spans="1:10" x14ac:dyDescent="0.25">
      <c r="A1357" s="1370"/>
      <c r="B1357" s="122"/>
      <c r="H1357" s="122"/>
      <c r="J1357" s="122"/>
    </row>
    <row r="1358" spans="1:10" x14ac:dyDescent="0.25">
      <c r="A1358" s="1370"/>
      <c r="B1358" s="122"/>
      <c r="H1358" s="122"/>
      <c r="J1358" s="122"/>
    </row>
    <row r="1359" spans="1:10" x14ac:dyDescent="0.25">
      <c r="A1359" s="1370"/>
      <c r="B1359" s="122"/>
      <c r="H1359" s="122"/>
      <c r="J1359" s="122"/>
    </row>
    <row r="1360" spans="1:10" x14ac:dyDescent="0.25">
      <c r="A1360" s="1370"/>
      <c r="B1360" s="122"/>
      <c r="H1360" s="122"/>
      <c r="J1360" s="122"/>
    </row>
    <row r="1361" spans="1:10" x14ac:dyDescent="0.25">
      <c r="A1361" s="1370"/>
      <c r="B1361" s="122"/>
      <c r="H1361" s="122"/>
      <c r="J1361" s="122"/>
    </row>
    <row r="1362" spans="1:10" x14ac:dyDescent="0.25">
      <c r="A1362" s="1370"/>
      <c r="B1362" s="122"/>
      <c r="H1362" s="122"/>
      <c r="J1362" s="122"/>
    </row>
    <row r="1363" spans="1:10" x14ac:dyDescent="0.25">
      <c r="A1363" s="1370"/>
      <c r="B1363" s="122"/>
      <c r="H1363" s="122"/>
      <c r="J1363" s="122"/>
    </row>
    <row r="1364" spans="1:10" x14ac:dyDescent="0.25">
      <c r="A1364" s="1370"/>
      <c r="B1364" s="122"/>
      <c r="H1364" s="122"/>
      <c r="J1364" s="122"/>
    </row>
    <row r="1365" spans="1:10" x14ac:dyDescent="0.25">
      <c r="A1365" s="1370"/>
      <c r="B1365" s="122"/>
      <c r="H1365" s="122"/>
      <c r="J1365" s="122"/>
    </row>
    <row r="1366" spans="1:10" x14ac:dyDescent="0.25">
      <c r="A1366" s="1370"/>
      <c r="B1366" s="122"/>
      <c r="H1366" s="122"/>
      <c r="J1366" s="122"/>
    </row>
    <row r="1367" spans="1:10" x14ac:dyDescent="0.25">
      <c r="A1367" s="1370"/>
      <c r="B1367" s="122"/>
      <c r="H1367" s="122"/>
      <c r="J1367" s="122"/>
    </row>
    <row r="1368" spans="1:10" x14ac:dyDescent="0.25">
      <c r="A1368" s="1370"/>
      <c r="B1368" s="122"/>
      <c r="H1368" s="122"/>
      <c r="J1368" s="122"/>
    </row>
    <row r="1369" spans="1:10" x14ac:dyDescent="0.25">
      <c r="A1369" s="1370"/>
      <c r="B1369" s="122"/>
      <c r="H1369" s="122"/>
      <c r="J1369" s="122"/>
    </row>
    <row r="1370" spans="1:10" x14ac:dyDescent="0.25">
      <c r="A1370" s="1370"/>
      <c r="B1370" s="122"/>
      <c r="H1370" s="122"/>
      <c r="J1370" s="122"/>
    </row>
    <row r="1371" spans="1:10" x14ac:dyDescent="0.25">
      <c r="A1371" s="1370"/>
      <c r="B1371" s="122"/>
      <c r="H1371" s="122"/>
      <c r="J1371" s="122"/>
    </row>
    <row r="1372" spans="1:10" x14ac:dyDescent="0.25">
      <c r="A1372" s="1370"/>
      <c r="B1372" s="122"/>
      <c r="H1372" s="122"/>
      <c r="J1372" s="122"/>
    </row>
    <row r="1373" spans="1:10" x14ac:dyDescent="0.25">
      <c r="A1373" s="1370"/>
      <c r="B1373" s="122"/>
      <c r="H1373" s="122"/>
      <c r="J1373" s="122"/>
    </row>
    <row r="1374" spans="1:10" x14ac:dyDescent="0.25">
      <c r="A1374" s="1370"/>
      <c r="B1374" s="122"/>
      <c r="H1374" s="122"/>
      <c r="J1374" s="122"/>
    </row>
    <row r="1375" spans="1:10" x14ac:dyDescent="0.25">
      <c r="A1375" s="1370"/>
      <c r="B1375" s="122"/>
      <c r="H1375" s="122"/>
      <c r="J1375" s="122"/>
    </row>
    <row r="1376" spans="1:10" x14ac:dyDescent="0.25">
      <c r="A1376" s="1370"/>
      <c r="B1376" s="122"/>
      <c r="H1376" s="122"/>
      <c r="J1376" s="122"/>
    </row>
    <row r="1377" spans="1:10" x14ac:dyDescent="0.25">
      <c r="A1377" s="1370"/>
      <c r="B1377" s="122"/>
      <c r="H1377" s="122"/>
      <c r="J1377" s="122"/>
    </row>
    <row r="1378" spans="1:10" x14ac:dyDescent="0.25">
      <c r="A1378" s="1370"/>
      <c r="B1378" s="122"/>
      <c r="H1378" s="122"/>
      <c r="J1378" s="122"/>
    </row>
    <row r="1379" spans="1:10" x14ac:dyDescent="0.25">
      <c r="A1379" s="1370"/>
      <c r="B1379" s="122"/>
      <c r="H1379" s="122"/>
      <c r="J1379" s="122"/>
    </row>
    <row r="1380" spans="1:10" x14ac:dyDescent="0.25">
      <c r="A1380" s="1370"/>
      <c r="B1380" s="122"/>
      <c r="H1380" s="122"/>
      <c r="J1380" s="122"/>
    </row>
    <row r="1381" spans="1:10" x14ac:dyDescent="0.25">
      <c r="A1381" s="1370"/>
      <c r="B1381" s="122"/>
      <c r="H1381" s="122"/>
      <c r="J1381" s="122"/>
    </row>
    <row r="1382" spans="1:10" x14ac:dyDescent="0.25">
      <c r="A1382" s="1370"/>
      <c r="B1382" s="122"/>
      <c r="H1382" s="122"/>
      <c r="J1382" s="122"/>
    </row>
    <row r="1383" spans="1:10" x14ac:dyDescent="0.25">
      <c r="A1383" s="1370"/>
      <c r="B1383" s="122"/>
      <c r="H1383" s="122"/>
      <c r="J1383" s="122"/>
    </row>
    <row r="1384" spans="1:10" x14ac:dyDescent="0.25">
      <c r="A1384" s="1370"/>
      <c r="B1384" s="122"/>
      <c r="H1384" s="122"/>
      <c r="J1384" s="122"/>
    </row>
    <row r="1385" spans="1:10" x14ac:dyDescent="0.25">
      <c r="A1385" s="1370"/>
      <c r="B1385" s="122"/>
      <c r="H1385" s="122"/>
      <c r="J1385" s="122"/>
    </row>
    <row r="1386" spans="1:10" x14ac:dyDescent="0.25">
      <c r="A1386" s="1370"/>
      <c r="B1386" s="122"/>
      <c r="H1386" s="122"/>
      <c r="J1386" s="122"/>
    </row>
    <row r="1387" spans="1:10" x14ac:dyDescent="0.25">
      <c r="A1387" s="1370"/>
      <c r="B1387" s="122"/>
      <c r="H1387" s="122"/>
      <c r="J1387" s="122"/>
    </row>
    <row r="1388" spans="1:10" x14ac:dyDescent="0.25">
      <c r="A1388" s="1370"/>
      <c r="B1388" s="122"/>
      <c r="H1388" s="122"/>
      <c r="J1388" s="122"/>
    </row>
    <row r="1389" spans="1:10" x14ac:dyDescent="0.25">
      <c r="A1389" s="1370"/>
      <c r="B1389" s="122"/>
      <c r="H1389" s="122"/>
      <c r="J1389" s="122"/>
    </row>
    <row r="1390" spans="1:10" x14ac:dyDescent="0.25">
      <c r="A1390" s="1370"/>
      <c r="B1390" s="122"/>
      <c r="H1390" s="122"/>
      <c r="J1390" s="122"/>
    </row>
    <row r="1391" spans="1:10" x14ac:dyDescent="0.25">
      <c r="A1391" s="1370"/>
      <c r="B1391" s="122"/>
      <c r="H1391" s="122"/>
      <c r="J1391" s="122"/>
    </row>
    <row r="1392" spans="1:10" x14ac:dyDescent="0.25">
      <c r="A1392" s="1370"/>
      <c r="B1392" s="122"/>
      <c r="H1392" s="122"/>
      <c r="J1392" s="122"/>
    </row>
    <row r="1393" spans="1:10" x14ac:dyDescent="0.25">
      <c r="A1393" s="1370"/>
      <c r="B1393" s="122"/>
      <c r="H1393" s="122"/>
      <c r="J1393" s="122"/>
    </row>
    <row r="1394" spans="1:10" x14ac:dyDescent="0.25">
      <c r="A1394" s="1370"/>
      <c r="B1394" s="122"/>
      <c r="H1394" s="122"/>
      <c r="J1394" s="122"/>
    </row>
    <row r="1395" spans="1:10" x14ac:dyDescent="0.25">
      <c r="A1395" s="1370"/>
      <c r="B1395" s="122"/>
      <c r="H1395" s="122"/>
      <c r="J1395" s="122"/>
    </row>
    <row r="1396" spans="1:10" x14ac:dyDescent="0.25">
      <c r="A1396" s="1370"/>
      <c r="B1396" s="122"/>
      <c r="H1396" s="122"/>
      <c r="J1396" s="122"/>
    </row>
    <row r="1397" spans="1:10" x14ac:dyDescent="0.25">
      <c r="A1397" s="1370"/>
      <c r="B1397" s="122"/>
      <c r="H1397" s="122"/>
      <c r="J1397" s="122"/>
    </row>
    <row r="1398" spans="1:10" x14ac:dyDescent="0.25">
      <c r="A1398" s="1370"/>
      <c r="B1398" s="122"/>
      <c r="H1398" s="122"/>
      <c r="J1398" s="122"/>
    </row>
    <row r="1399" spans="1:10" x14ac:dyDescent="0.25">
      <c r="A1399" s="1370"/>
      <c r="B1399" s="122"/>
      <c r="H1399" s="122"/>
      <c r="J1399" s="122"/>
    </row>
    <row r="1400" spans="1:10" x14ac:dyDescent="0.25">
      <c r="A1400" s="1370"/>
      <c r="B1400" s="122"/>
      <c r="H1400" s="122"/>
      <c r="J1400" s="122"/>
    </row>
    <row r="1401" spans="1:10" x14ac:dyDescent="0.25">
      <c r="A1401" s="1370"/>
      <c r="B1401" s="122"/>
      <c r="H1401" s="122"/>
      <c r="J1401" s="122"/>
    </row>
    <row r="1402" spans="1:10" x14ac:dyDescent="0.25">
      <c r="A1402" s="1370"/>
      <c r="B1402" s="122"/>
      <c r="H1402" s="122"/>
      <c r="J1402" s="122"/>
    </row>
    <row r="1403" spans="1:10" x14ac:dyDescent="0.25">
      <c r="A1403" s="1370"/>
      <c r="B1403" s="122"/>
      <c r="H1403" s="122"/>
      <c r="J1403" s="122"/>
    </row>
    <row r="1404" spans="1:10" x14ac:dyDescent="0.25">
      <c r="A1404" s="1370"/>
      <c r="B1404" s="122"/>
      <c r="H1404" s="122"/>
      <c r="J1404" s="122"/>
    </row>
    <row r="1405" spans="1:10" x14ac:dyDescent="0.25">
      <c r="A1405" s="1370"/>
      <c r="B1405" s="122"/>
      <c r="H1405" s="122"/>
      <c r="J1405" s="122"/>
    </row>
    <row r="1406" spans="1:10" x14ac:dyDescent="0.25">
      <c r="A1406" s="1370"/>
      <c r="B1406" s="122"/>
      <c r="H1406" s="122"/>
      <c r="J1406" s="122"/>
    </row>
    <row r="1407" spans="1:10" x14ac:dyDescent="0.25">
      <c r="A1407" s="1370"/>
      <c r="B1407" s="122"/>
      <c r="H1407" s="122"/>
      <c r="J1407" s="122"/>
    </row>
    <row r="1408" spans="1:10" x14ac:dyDescent="0.25">
      <c r="A1408" s="1370"/>
      <c r="B1408" s="122"/>
      <c r="H1408" s="122"/>
      <c r="J1408" s="122"/>
    </row>
    <row r="1409" spans="1:10" x14ac:dyDescent="0.25">
      <c r="A1409" s="1370"/>
      <c r="B1409" s="122"/>
      <c r="H1409" s="122"/>
      <c r="J1409" s="122"/>
    </row>
    <row r="1410" spans="1:10" x14ac:dyDescent="0.25">
      <c r="A1410" s="1370"/>
      <c r="B1410" s="122"/>
      <c r="H1410" s="122"/>
      <c r="J1410" s="122"/>
    </row>
    <row r="1411" spans="1:10" x14ac:dyDescent="0.25">
      <c r="A1411" s="1370"/>
      <c r="B1411" s="122"/>
      <c r="H1411" s="122"/>
      <c r="J1411" s="122"/>
    </row>
    <row r="1412" spans="1:10" x14ac:dyDescent="0.25">
      <c r="A1412" s="1370"/>
      <c r="B1412" s="122"/>
      <c r="H1412" s="122"/>
      <c r="J1412" s="122"/>
    </row>
    <row r="1413" spans="1:10" x14ac:dyDescent="0.25">
      <c r="A1413" s="1370"/>
      <c r="B1413" s="122"/>
      <c r="H1413" s="122"/>
      <c r="J1413" s="122"/>
    </row>
    <row r="1414" spans="1:10" x14ac:dyDescent="0.25">
      <c r="A1414" s="1370"/>
      <c r="B1414" s="122"/>
      <c r="H1414" s="122"/>
      <c r="J1414" s="122"/>
    </row>
    <row r="1415" spans="1:10" x14ac:dyDescent="0.25">
      <c r="A1415" s="1370"/>
      <c r="B1415" s="122"/>
      <c r="H1415" s="122"/>
      <c r="J1415" s="122"/>
    </row>
    <row r="1416" spans="1:10" x14ac:dyDescent="0.25">
      <c r="A1416" s="1370"/>
      <c r="B1416" s="122"/>
      <c r="H1416" s="122"/>
      <c r="J1416" s="122"/>
    </row>
    <row r="1417" spans="1:10" x14ac:dyDescent="0.25">
      <c r="A1417" s="1370"/>
      <c r="B1417" s="122"/>
      <c r="H1417" s="122"/>
      <c r="J1417" s="122"/>
    </row>
    <row r="1418" spans="1:10" x14ac:dyDescent="0.25">
      <c r="A1418" s="1370"/>
      <c r="B1418" s="122"/>
      <c r="H1418" s="122"/>
      <c r="J1418" s="122"/>
    </row>
    <row r="1419" spans="1:10" x14ac:dyDescent="0.25">
      <c r="A1419" s="1370"/>
      <c r="B1419" s="122"/>
      <c r="H1419" s="122"/>
      <c r="J1419" s="122"/>
    </row>
    <row r="1420" spans="1:10" x14ac:dyDescent="0.25">
      <c r="A1420" s="1370"/>
      <c r="B1420" s="122"/>
      <c r="H1420" s="122"/>
      <c r="J1420" s="122"/>
    </row>
    <row r="1421" spans="1:10" x14ac:dyDescent="0.25">
      <c r="A1421" s="1370"/>
      <c r="B1421" s="122"/>
      <c r="H1421" s="122"/>
      <c r="J1421" s="122"/>
    </row>
    <row r="1422" spans="1:10" x14ac:dyDescent="0.25">
      <c r="A1422" s="1370"/>
      <c r="B1422" s="122"/>
      <c r="H1422" s="122"/>
      <c r="J1422" s="122"/>
    </row>
    <row r="1423" spans="1:10" x14ac:dyDescent="0.25">
      <c r="A1423" s="1370"/>
      <c r="B1423" s="122"/>
      <c r="H1423" s="122"/>
      <c r="J1423" s="122"/>
    </row>
    <row r="1424" spans="1:10" x14ac:dyDescent="0.25">
      <c r="A1424" s="1370"/>
      <c r="B1424" s="122"/>
      <c r="H1424" s="122"/>
      <c r="J1424" s="122"/>
    </row>
    <row r="1425" spans="1:10" x14ac:dyDescent="0.25">
      <c r="A1425" s="1370"/>
      <c r="B1425" s="122"/>
      <c r="H1425" s="122"/>
      <c r="J1425" s="122"/>
    </row>
    <row r="1426" spans="1:10" x14ac:dyDescent="0.25">
      <c r="A1426" s="1370"/>
      <c r="B1426" s="122"/>
      <c r="H1426" s="122"/>
      <c r="J1426" s="122"/>
    </row>
    <row r="1427" spans="1:10" x14ac:dyDescent="0.25">
      <c r="A1427" s="1370"/>
      <c r="B1427" s="122"/>
      <c r="H1427" s="122"/>
      <c r="J1427" s="122"/>
    </row>
    <row r="1428" spans="1:10" x14ac:dyDescent="0.25">
      <c r="A1428" s="1370"/>
      <c r="B1428" s="122"/>
      <c r="H1428" s="122"/>
      <c r="J1428" s="122"/>
    </row>
    <row r="1429" spans="1:10" x14ac:dyDescent="0.25">
      <c r="A1429" s="1370"/>
      <c r="B1429" s="122"/>
      <c r="H1429" s="122"/>
      <c r="J1429" s="122"/>
    </row>
    <row r="1430" spans="1:10" x14ac:dyDescent="0.25">
      <c r="A1430" s="1370"/>
      <c r="B1430" s="122"/>
      <c r="H1430" s="122"/>
      <c r="J1430" s="122"/>
    </row>
    <row r="1431" spans="1:10" x14ac:dyDescent="0.25">
      <c r="A1431" s="1370"/>
      <c r="B1431" s="122"/>
      <c r="H1431" s="122"/>
      <c r="J1431" s="122"/>
    </row>
    <row r="1432" spans="1:10" x14ac:dyDescent="0.25">
      <c r="A1432" s="1370"/>
      <c r="B1432" s="122"/>
      <c r="H1432" s="122"/>
      <c r="J1432" s="122"/>
    </row>
    <row r="1433" spans="1:10" x14ac:dyDescent="0.25">
      <c r="A1433" s="1370"/>
      <c r="B1433" s="122"/>
      <c r="H1433" s="122"/>
      <c r="J1433" s="122"/>
    </row>
    <row r="1434" spans="1:10" x14ac:dyDescent="0.25">
      <c r="A1434" s="1370"/>
      <c r="B1434" s="122"/>
      <c r="H1434" s="122"/>
      <c r="J1434" s="122"/>
    </row>
    <row r="1435" spans="1:10" x14ac:dyDescent="0.25">
      <c r="A1435" s="1370"/>
      <c r="B1435" s="122"/>
      <c r="H1435" s="122"/>
      <c r="J1435" s="122"/>
    </row>
    <row r="1436" spans="1:10" x14ac:dyDescent="0.25">
      <c r="A1436" s="1370"/>
      <c r="B1436" s="122"/>
      <c r="H1436" s="122"/>
      <c r="J1436" s="122"/>
    </row>
    <row r="1437" spans="1:10" x14ac:dyDescent="0.25">
      <c r="A1437" s="1370"/>
      <c r="B1437" s="122"/>
      <c r="H1437" s="122"/>
      <c r="J1437" s="122"/>
    </row>
    <row r="1438" spans="1:10" x14ac:dyDescent="0.25">
      <c r="A1438" s="1370"/>
      <c r="B1438" s="122"/>
      <c r="H1438" s="122"/>
      <c r="J1438" s="122"/>
    </row>
    <row r="1439" spans="1:10" x14ac:dyDescent="0.25">
      <c r="A1439" s="1370"/>
      <c r="B1439" s="122"/>
      <c r="H1439" s="122"/>
      <c r="J1439" s="122"/>
    </row>
    <row r="1440" spans="1:10" x14ac:dyDescent="0.25">
      <c r="A1440" s="1370"/>
      <c r="B1440" s="122"/>
      <c r="H1440" s="122"/>
      <c r="J1440" s="122"/>
    </row>
    <row r="1441" spans="1:10" x14ac:dyDescent="0.25">
      <c r="A1441" s="1370"/>
      <c r="B1441" s="122"/>
      <c r="H1441" s="122"/>
      <c r="J1441" s="122"/>
    </row>
    <row r="1442" spans="1:10" x14ac:dyDescent="0.25">
      <c r="A1442" s="1370"/>
      <c r="B1442" s="122"/>
      <c r="H1442" s="122"/>
      <c r="J1442" s="122"/>
    </row>
    <row r="1443" spans="1:10" x14ac:dyDescent="0.25">
      <c r="A1443" s="1370"/>
      <c r="B1443" s="122"/>
      <c r="H1443" s="122"/>
      <c r="J1443" s="122"/>
    </row>
    <row r="1444" spans="1:10" x14ac:dyDescent="0.25">
      <c r="A1444" s="1370"/>
      <c r="B1444" s="122"/>
      <c r="H1444" s="122"/>
      <c r="J1444" s="122"/>
    </row>
    <row r="1445" spans="1:10" x14ac:dyDescent="0.25">
      <c r="A1445" s="1370"/>
      <c r="B1445" s="122"/>
      <c r="H1445" s="122"/>
      <c r="J1445" s="122"/>
    </row>
    <row r="1446" spans="1:10" x14ac:dyDescent="0.25">
      <c r="A1446" s="1370"/>
      <c r="B1446" s="122"/>
      <c r="H1446" s="122"/>
      <c r="J1446" s="122"/>
    </row>
    <row r="1447" spans="1:10" x14ac:dyDescent="0.25">
      <c r="A1447" s="1370"/>
      <c r="B1447" s="122"/>
      <c r="H1447" s="122"/>
      <c r="J1447" s="122"/>
    </row>
    <row r="1448" spans="1:10" x14ac:dyDescent="0.25">
      <c r="A1448" s="1370"/>
      <c r="B1448" s="122"/>
      <c r="H1448" s="122"/>
      <c r="J1448" s="122"/>
    </row>
    <row r="1449" spans="1:10" x14ac:dyDescent="0.25">
      <c r="A1449" s="1370"/>
      <c r="B1449" s="122"/>
      <c r="H1449" s="122"/>
      <c r="J1449" s="122"/>
    </row>
    <row r="1450" spans="1:10" x14ac:dyDescent="0.25">
      <c r="A1450" s="1370"/>
      <c r="B1450" s="122"/>
      <c r="H1450" s="122"/>
      <c r="J1450" s="122"/>
    </row>
    <row r="1451" spans="1:10" x14ac:dyDescent="0.25">
      <c r="A1451" s="1370"/>
      <c r="B1451" s="122"/>
      <c r="H1451" s="122"/>
      <c r="J1451" s="122"/>
    </row>
    <row r="1452" spans="1:10" x14ac:dyDescent="0.25">
      <c r="A1452" s="1370"/>
      <c r="B1452" s="122"/>
      <c r="H1452" s="122"/>
      <c r="J1452" s="122"/>
    </row>
    <row r="1453" spans="1:10" x14ac:dyDescent="0.25">
      <c r="A1453" s="1370"/>
      <c r="B1453" s="122"/>
      <c r="H1453" s="122"/>
      <c r="J1453" s="122"/>
    </row>
    <row r="1454" spans="1:10" x14ac:dyDescent="0.25">
      <c r="A1454" s="1370"/>
      <c r="B1454" s="122"/>
      <c r="H1454" s="122"/>
      <c r="J1454" s="122"/>
    </row>
    <row r="1455" spans="1:10" x14ac:dyDescent="0.25">
      <c r="A1455" s="1370"/>
      <c r="B1455" s="122"/>
      <c r="H1455" s="122"/>
      <c r="J1455" s="122"/>
    </row>
    <row r="1456" spans="1:10" x14ac:dyDescent="0.25">
      <c r="A1456" s="1370"/>
      <c r="B1456" s="122"/>
      <c r="H1456" s="122"/>
      <c r="J1456" s="122"/>
    </row>
    <row r="1457" spans="1:10" x14ac:dyDescent="0.25">
      <c r="A1457" s="1370"/>
      <c r="B1457" s="122"/>
      <c r="H1457" s="122"/>
      <c r="J1457" s="122"/>
    </row>
    <row r="1458" spans="1:10" x14ac:dyDescent="0.25">
      <c r="A1458" s="1370"/>
      <c r="B1458" s="122"/>
      <c r="H1458" s="122"/>
      <c r="J1458" s="122"/>
    </row>
    <row r="1459" spans="1:10" x14ac:dyDescent="0.25">
      <c r="A1459" s="1370"/>
      <c r="B1459" s="122"/>
      <c r="H1459" s="122"/>
      <c r="J1459" s="122"/>
    </row>
    <row r="1460" spans="1:10" x14ac:dyDescent="0.25">
      <c r="A1460" s="1370"/>
      <c r="B1460" s="122"/>
      <c r="H1460" s="122"/>
      <c r="J1460" s="122"/>
    </row>
    <row r="1461" spans="1:10" x14ac:dyDescent="0.25">
      <c r="A1461" s="1370"/>
      <c r="B1461" s="122"/>
      <c r="H1461" s="122"/>
      <c r="J1461" s="122"/>
    </row>
    <row r="1462" spans="1:10" x14ac:dyDescent="0.25">
      <c r="A1462" s="1370"/>
      <c r="B1462" s="122"/>
      <c r="H1462" s="122"/>
      <c r="J1462" s="122"/>
    </row>
    <row r="1463" spans="1:10" x14ac:dyDescent="0.25">
      <c r="A1463" s="1370"/>
      <c r="B1463" s="122"/>
      <c r="H1463" s="122"/>
      <c r="J1463" s="122"/>
    </row>
    <row r="1464" spans="1:10" x14ac:dyDescent="0.25">
      <c r="A1464" s="1370"/>
      <c r="B1464" s="122"/>
      <c r="H1464" s="122"/>
      <c r="J1464" s="122"/>
    </row>
    <row r="1465" spans="1:10" x14ac:dyDescent="0.25">
      <c r="A1465" s="1370"/>
      <c r="B1465" s="122"/>
      <c r="H1465" s="122"/>
      <c r="J1465" s="122"/>
    </row>
    <row r="1466" spans="1:10" x14ac:dyDescent="0.25">
      <c r="A1466" s="1370"/>
      <c r="B1466" s="122"/>
      <c r="H1466" s="122"/>
      <c r="J1466" s="122"/>
    </row>
    <row r="1467" spans="1:10" x14ac:dyDescent="0.25">
      <c r="A1467" s="1370"/>
      <c r="B1467" s="122"/>
      <c r="H1467" s="122"/>
      <c r="J1467" s="122"/>
    </row>
    <row r="1468" spans="1:10" x14ac:dyDescent="0.25">
      <c r="A1468" s="1370"/>
      <c r="B1468" s="122"/>
      <c r="H1468" s="122"/>
      <c r="J1468" s="122"/>
    </row>
    <row r="1469" spans="1:10" x14ac:dyDescent="0.25">
      <c r="A1469" s="1370"/>
      <c r="B1469" s="122"/>
      <c r="H1469" s="122"/>
      <c r="J1469" s="122"/>
    </row>
    <row r="1470" spans="1:10" x14ac:dyDescent="0.25">
      <c r="A1470" s="1370"/>
      <c r="B1470" s="122"/>
      <c r="H1470" s="122"/>
      <c r="J1470" s="122"/>
    </row>
    <row r="1471" spans="1:10" x14ac:dyDescent="0.25">
      <c r="A1471" s="1370"/>
      <c r="B1471" s="122"/>
      <c r="H1471" s="122"/>
      <c r="J1471" s="122"/>
    </row>
    <row r="1472" spans="1:10" x14ac:dyDescent="0.25">
      <c r="A1472" s="1370"/>
      <c r="B1472" s="122"/>
      <c r="H1472" s="122"/>
      <c r="J1472" s="122"/>
    </row>
    <row r="1473" spans="1:10" x14ac:dyDescent="0.25">
      <c r="A1473" s="1370"/>
      <c r="B1473" s="122"/>
      <c r="H1473" s="122"/>
      <c r="J1473" s="122"/>
    </row>
    <row r="1474" spans="1:10" x14ac:dyDescent="0.25">
      <c r="A1474" s="1370"/>
      <c r="B1474" s="122"/>
      <c r="H1474" s="122"/>
      <c r="J1474" s="122"/>
    </row>
    <row r="1475" spans="1:10" x14ac:dyDescent="0.25">
      <c r="A1475" s="1370"/>
      <c r="B1475" s="122"/>
      <c r="H1475" s="122"/>
      <c r="J1475" s="122"/>
    </row>
    <row r="1476" spans="1:10" x14ac:dyDescent="0.25">
      <c r="A1476" s="1370"/>
      <c r="B1476" s="122"/>
      <c r="H1476" s="122"/>
      <c r="J1476" s="122"/>
    </row>
    <row r="1477" spans="1:10" x14ac:dyDescent="0.25">
      <c r="A1477" s="1370"/>
      <c r="B1477" s="122"/>
      <c r="H1477" s="122"/>
      <c r="J1477" s="122"/>
    </row>
    <row r="1478" spans="1:10" x14ac:dyDescent="0.25">
      <c r="A1478" s="1370"/>
      <c r="B1478" s="122"/>
      <c r="H1478" s="122"/>
      <c r="J1478" s="122"/>
    </row>
    <row r="1479" spans="1:10" x14ac:dyDescent="0.25">
      <c r="A1479" s="1370"/>
      <c r="B1479" s="122"/>
      <c r="H1479" s="122"/>
      <c r="J1479" s="122"/>
    </row>
    <row r="1480" spans="1:10" x14ac:dyDescent="0.25">
      <c r="A1480" s="1370"/>
      <c r="B1480" s="122"/>
      <c r="H1480" s="122"/>
      <c r="J1480" s="122"/>
    </row>
    <row r="1481" spans="1:10" x14ac:dyDescent="0.25">
      <c r="A1481" s="1370"/>
      <c r="B1481" s="122"/>
      <c r="H1481" s="122"/>
      <c r="J1481" s="122"/>
    </row>
    <row r="1482" spans="1:10" x14ac:dyDescent="0.25">
      <c r="A1482" s="1370"/>
      <c r="B1482" s="122"/>
      <c r="H1482" s="122"/>
      <c r="J1482" s="122"/>
    </row>
    <row r="1483" spans="1:10" x14ac:dyDescent="0.25">
      <c r="A1483" s="1370"/>
      <c r="B1483" s="122"/>
      <c r="H1483" s="122"/>
      <c r="J1483" s="122"/>
    </row>
    <row r="1484" spans="1:10" x14ac:dyDescent="0.25">
      <c r="A1484" s="1370"/>
      <c r="B1484" s="122"/>
      <c r="H1484" s="122"/>
      <c r="J1484" s="122"/>
    </row>
    <row r="1485" spans="1:10" x14ac:dyDescent="0.25">
      <c r="A1485" s="1370"/>
      <c r="B1485" s="122"/>
      <c r="H1485" s="122"/>
      <c r="J1485" s="122"/>
    </row>
    <row r="1486" spans="1:10" x14ac:dyDescent="0.25">
      <c r="A1486" s="1370"/>
      <c r="B1486" s="122"/>
      <c r="H1486" s="122"/>
      <c r="J1486" s="122"/>
    </row>
    <row r="1487" spans="1:10" x14ac:dyDescent="0.25">
      <c r="A1487" s="1370"/>
      <c r="B1487" s="122"/>
      <c r="H1487" s="122"/>
      <c r="J1487" s="122"/>
    </row>
    <row r="1488" spans="1:10" x14ac:dyDescent="0.25">
      <c r="A1488" s="1370"/>
      <c r="B1488" s="122"/>
      <c r="H1488" s="122"/>
      <c r="J1488" s="122"/>
    </row>
    <row r="1489" spans="1:10" x14ac:dyDescent="0.25">
      <c r="A1489" s="1370"/>
      <c r="B1489" s="122"/>
      <c r="H1489" s="122"/>
      <c r="J1489" s="122"/>
    </row>
    <row r="1490" spans="1:10" x14ac:dyDescent="0.25">
      <c r="A1490" s="1370"/>
      <c r="B1490" s="122"/>
      <c r="H1490" s="122"/>
      <c r="J1490" s="122"/>
    </row>
    <row r="1491" spans="1:10" x14ac:dyDescent="0.25">
      <c r="A1491" s="1370"/>
      <c r="B1491" s="122"/>
      <c r="H1491" s="122"/>
      <c r="J1491" s="122"/>
    </row>
    <row r="1492" spans="1:10" x14ac:dyDescent="0.25">
      <c r="A1492" s="1370"/>
      <c r="B1492" s="122"/>
      <c r="H1492" s="122"/>
      <c r="J1492" s="122"/>
    </row>
    <row r="1493" spans="1:10" x14ac:dyDescent="0.25">
      <c r="A1493" s="1370"/>
      <c r="B1493" s="122"/>
      <c r="H1493" s="122"/>
      <c r="J1493" s="122"/>
    </row>
    <row r="1494" spans="1:10" x14ac:dyDescent="0.25">
      <c r="A1494" s="1370"/>
      <c r="B1494" s="122"/>
      <c r="H1494" s="122"/>
      <c r="J1494" s="122"/>
    </row>
    <row r="1495" spans="1:10" x14ac:dyDescent="0.25">
      <c r="A1495" s="1370"/>
      <c r="B1495" s="122"/>
      <c r="H1495" s="122"/>
      <c r="J1495" s="122"/>
    </row>
    <row r="1496" spans="1:10" x14ac:dyDescent="0.25">
      <c r="A1496" s="1370"/>
      <c r="B1496" s="122"/>
      <c r="H1496" s="122"/>
      <c r="J1496" s="122"/>
    </row>
    <row r="1497" spans="1:10" x14ac:dyDescent="0.25">
      <c r="A1497" s="1370"/>
      <c r="B1497" s="122"/>
      <c r="H1497" s="122"/>
      <c r="J1497" s="122"/>
    </row>
    <row r="1498" spans="1:10" x14ac:dyDescent="0.25">
      <c r="A1498" s="1370"/>
      <c r="B1498" s="122"/>
      <c r="H1498" s="122"/>
      <c r="J1498" s="122"/>
    </row>
    <row r="1499" spans="1:10" x14ac:dyDescent="0.25">
      <c r="A1499" s="1370"/>
      <c r="B1499" s="122"/>
      <c r="H1499" s="122"/>
      <c r="J1499" s="122"/>
    </row>
    <row r="1500" spans="1:10" x14ac:dyDescent="0.25">
      <c r="A1500" s="1370"/>
      <c r="B1500" s="122"/>
      <c r="H1500" s="122"/>
      <c r="J1500" s="122"/>
    </row>
    <row r="1501" spans="1:10" x14ac:dyDescent="0.25">
      <c r="A1501" s="1370"/>
      <c r="B1501" s="122"/>
      <c r="H1501" s="122"/>
      <c r="J1501" s="122"/>
    </row>
    <row r="1502" spans="1:10" x14ac:dyDescent="0.25">
      <c r="A1502" s="1370"/>
      <c r="B1502" s="122"/>
      <c r="H1502" s="122"/>
      <c r="J1502" s="122"/>
    </row>
    <row r="1503" spans="1:10" x14ac:dyDescent="0.25">
      <c r="A1503" s="1370"/>
      <c r="B1503" s="122"/>
      <c r="H1503" s="122"/>
      <c r="J1503" s="122"/>
    </row>
    <row r="1504" spans="1:10" x14ac:dyDescent="0.25">
      <c r="A1504" s="1370"/>
      <c r="B1504" s="122"/>
      <c r="H1504" s="122"/>
      <c r="J1504" s="122"/>
    </row>
    <row r="1505" spans="1:10" x14ac:dyDescent="0.25">
      <c r="A1505" s="1370"/>
      <c r="B1505" s="122"/>
      <c r="H1505" s="122"/>
      <c r="J1505" s="122"/>
    </row>
    <row r="1506" spans="1:10" x14ac:dyDescent="0.25">
      <c r="A1506" s="1370"/>
      <c r="B1506" s="122"/>
      <c r="H1506" s="122"/>
      <c r="J1506" s="122"/>
    </row>
    <row r="1507" spans="1:10" x14ac:dyDescent="0.25">
      <c r="A1507" s="1370"/>
      <c r="B1507" s="122"/>
      <c r="H1507" s="122"/>
      <c r="J1507" s="122"/>
    </row>
    <row r="1508" spans="1:10" x14ac:dyDescent="0.25">
      <c r="A1508" s="1370"/>
      <c r="B1508" s="122"/>
      <c r="H1508" s="122"/>
      <c r="J1508" s="122"/>
    </row>
    <row r="1509" spans="1:10" x14ac:dyDescent="0.25">
      <c r="A1509" s="1370"/>
      <c r="B1509" s="122"/>
      <c r="H1509" s="122"/>
      <c r="J1509" s="122"/>
    </row>
    <row r="1510" spans="1:10" x14ac:dyDescent="0.25">
      <c r="A1510" s="1370"/>
      <c r="B1510" s="122"/>
      <c r="H1510" s="122"/>
      <c r="J1510" s="122"/>
    </row>
    <row r="1511" spans="1:10" x14ac:dyDescent="0.25">
      <c r="A1511" s="1370"/>
      <c r="B1511" s="122"/>
      <c r="H1511" s="122"/>
      <c r="J1511" s="122"/>
    </row>
    <row r="1512" spans="1:10" x14ac:dyDescent="0.25">
      <c r="A1512" s="1370"/>
      <c r="B1512" s="122"/>
      <c r="H1512" s="122"/>
      <c r="J1512" s="122"/>
    </row>
    <row r="1513" spans="1:10" x14ac:dyDescent="0.25">
      <c r="A1513" s="1370"/>
      <c r="B1513" s="122"/>
      <c r="H1513" s="122"/>
      <c r="J1513" s="122"/>
    </row>
    <row r="1514" spans="1:10" x14ac:dyDescent="0.25">
      <c r="A1514" s="1370"/>
      <c r="B1514" s="122"/>
      <c r="H1514" s="122"/>
      <c r="J1514" s="122"/>
    </row>
    <row r="1515" spans="1:10" x14ac:dyDescent="0.25">
      <c r="A1515" s="1370"/>
      <c r="B1515" s="122"/>
      <c r="H1515" s="122"/>
      <c r="J1515" s="122"/>
    </row>
    <row r="1516" spans="1:10" x14ac:dyDescent="0.25">
      <c r="A1516" s="1370"/>
      <c r="B1516" s="122"/>
      <c r="H1516" s="122"/>
      <c r="J1516" s="122"/>
    </row>
    <row r="1517" spans="1:10" x14ac:dyDescent="0.25">
      <c r="A1517" s="1370"/>
      <c r="B1517" s="122"/>
      <c r="H1517" s="122"/>
      <c r="J1517" s="122"/>
    </row>
    <row r="1518" spans="1:10" x14ac:dyDescent="0.25">
      <c r="A1518" s="1370"/>
      <c r="B1518" s="122"/>
      <c r="H1518" s="122"/>
      <c r="J1518" s="122"/>
    </row>
    <row r="1519" spans="1:10" x14ac:dyDescent="0.25">
      <c r="A1519" s="1370"/>
      <c r="B1519" s="122"/>
      <c r="H1519" s="122"/>
      <c r="J1519" s="122"/>
    </row>
    <row r="1520" spans="1:10" x14ac:dyDescent="0.25">
      <c r="A1520" s="1370"/>
      <c r="B1520" s="122"/>
      <c r="H1520" s="122"/>
      <c r="J1520" s="122"/>
    </row>
    <row r="1521" spans="1:10" x14ac:dyDescent="0.25">
      <c r="A1521" s="1370"/>
      <c r="B1521" s="122"/>
      <c r="H1521" s="122"/>
      <c r="J1521" s="122"/>
    </row>
    <row r="1522" spans="1:10" x14ac:dyDescent="0.25">
      <c r="A1522" s="1370"/>
      <c r="B1522" s="122"/>
      <c r="H1522" s="122"/>
      <c r="J1522" s="122"/>
    </row>
    <row r="1523" spans="1:10" x14ac:dyDescent="0.25">
      <c r="A1523" s="1370"/>
      <c r="B1523" s="122"/>
      <c r="H1523" s="122"/>
      <c r="J1523" s="122"/>
    </row>
    <row r="1524" spans="1:10" x14ac:dyDescent="0.25">
      <c r="A1524" s="1370"/>
      <c r="B1524" s="122"/>
      <c r="H1524" s="122"/>
      <c r="J1524" s="122"/>
    </row>
    <row r="1525" spans="1:10" x14ac:dyDescent="0.25">
      <c r="A1525" s="1370"/>
      <c r="B1525" s="122"/>
      <c r="H1525" s="122"/>
      <c r="J1525" s="122"/>
    </row>
    <row r="1526" spans="1:10" x14ac:dyDescent="0.25">
      <c r="A1526" s="1370"/>
      <c r="B1526" s="122"/>
      <c r="H1526" s="122"/>
      <c r="J1526" s="122"/>
    </row>
    <row r="1527" spans="1:10" x14ac:dyDescent="0.25">
      <c r="A1527" s="1370"/>
      <c r="B1527" s="122"/>
      <c r="H1527" s="122"/>
      <c r="J1527" s="122"/>
    </row>
    <row r="1528" spans="1:10" x14ac:dyDescent="0.25">
      <c r="A1528" s="1370"/>
      <c r="B1528" s="122"/>
      <c r="H1528" s="122"/>
      <c r="J1528" s="122"/>
    </row>
    <row r="1529" spans="1:10" x14ac:dyDescent="0.25">
      <c r="A1529" s="1370"/>
      <c r="B1529" s="122"/>
      <c r="H1529" s="122"/>
      <c r="J1529" s="122"/>
    </row>
    <row r="1530" spans="1:10" x14ac:dyDescent="0.25">
      <c r="A1530" s="1370"/>
      <c r="B1530" s="122"/>
      <c r="H1530" s="122"/>
      <c r="J1530" s="122"/>
    </row>
    <row r="1531" spans="1:10" x14ac:dyDescent="0.25">
      <c r="A1531" s="1370"/>
      <c r="B1531" s="122"/>
      <c r="H1531" s="122"/>
      <c r="J1531" s="122"/>
    </row>
    <row r="1532" spans="1:10" x14ac:dyDescent="0.25">
      <c r="A1532" s="1370"/>
      <c r="B1532" s="122"/>
      <c r="H1532" s="122"/>
      <c r="J1532" s="122"/>
    </row>
    <row r="1533" spans="1:10" x14ac:dyDescent="0.25">
      <c r="A1533" s="1370"/>
      <c r="B1533" s="122"/>
      <c r="H1533" s="122"/>
      <c r="J1533" s="122"/>
    </row>
    <row r="1534" spans="1:10" x14ac:dyDescent="0.25">
      <c r="A1534" s="1370"/>
      <c r="B1534" s="122"/>
      <c r="H1534" s="122"/>
      <c r="J1534" s="122"/>
    </row>
    <row r="1535" spans="1:10" x14ac:dyDescent="0.25">
      <c r="A1535" s="1370"/>
      <c r="B1535" s="122"/>
      <c r="H1535" s="122"/>
      <c r="J1535" s="122"/>
    </row>
    <row r="1536" spans="1:10" x14ac:dyDescent="0.25">
      <c r="A1536" s="1370"/>
      <c r="B1536" s="122"/>
      <c r="H1536" s="122"/>
      <c r="J1536" s="122"/>
    </row>
    <row r="1537" spans="1:10" x14ac:dyDescent="0.25">
      <c r="A1537" s="1370"/>
      <c r="B1537" s="122"/>
      <c r="H1537" s="122"/>
      <c r="J1537" s="122"/>
    </row>
    <row r="1538" spans="1:10" x14ac:dyDescent="0.25">
      <c r="A1538" s="1370"/>
      <c r="B1538" s="122"/>
      <c r="H1538" s="122"/>
      <c r="J1538" s="122"/>
    </row>
    <row r="1539" spans="1:10" x14ac:dyDescent="0.25">
      <c r="A1539" s="1370"/>
      <c r="B1539" s="122"/>
      <c r="H1539" s="122"/>
      <c r="J1539" s="122"/>
    </row>
    <row r="1540" spans="1:10" x14ac:dyDescent="0.25">
      <c r="A1540" s="1370"/>
      <c r="B1540" s="122"/>
      <c r="H1540" s="122"/>
      <c r="J1540" s="122"/>
    </row>
    <row r="1541" spans="1:10" x14ac:dyDescent="0.25">
      <c r="A1541" s="1370"/>
      <c r="B1541" s="122"/>
      <c r="H1541" s="122"/>
      <c r="J1541" s="122"/>
    </row>
    <row r="1542" spans="1:10" x14ac:dyDescent="0.25">
      <c r="A1542" s="1370"/>
      <c r="B1542" s="122"/>
      <c r="H1542" s="122"/>
      <c r="J1542" s="122"/>
    </row>
    <row r="1543" spans="1:10" x14ac:dyDescent="0.25">
      <c r="A1543" s="1370"/>
      <c r="B1543" s="122"/>
      <c r="H1543" s="122"/>
      <c r="J1543" s="122"/>
    </row>
    <row r="1544" spans="1:10" x14ac:dyDescent="0.25">
      <c r="A1544" s="1370"/>
      <c r="B1544" s="122"/>
      <c r="H1544" s="122"/>
      <c r="J1544" s="122"/>
    </row>
    <row r="1545" spans="1:10" x14ac:dyDescent="0.25">
      <c r="A1545" s="1370"/>
      <c r="B1545" s="122"/>
      <c r="H1545" s="122"/>
      <c r="J1545" s="122"/>
    </row>
    <row r="1546" spans="1:10" x14ac:dyDescent="0.25">
      <c r="A1546" s="1370"/>
      <c r="B1546" s="122"/>
      <c r="H1546" s="122"/>
      <c r="J1546" s="122"/>
    </row>
    <row r="1547" spans="1:10" x14ac:dyDescent="0.25">
      <c r="A1547" s="1370"/>
      <c r="B1547" s="122"/>
      <c r="H1547" s="122"/>
      <c r="J1547" s="122"/>
    </row>
    <row r="1548" spans="1:10" x14ac:dyDescent="0.25">
      <c r="A1548" s="1370"/>
      <c r="B1548" s="122"/>
      <c r="H1548" s="122"/>
      <c r="J1548" s="122"/>
    </row>
    <row r="1549" spans="1:10" x14ac:dyDescent="0.25">
      <c r="A1549" s="1370"/>
      <c r="B1549" s="122"/>
      <c r="H1549" s="122"/>
      <c r="J1549" s="122"/>
    </row>
    <row r="1550" spans="1:10" x14ac:dyDescent="0.25">
      <c r="A1550" s="1370"/>
      <c r="B1550" s="122"/>
      <c r="H1550" s="122"/>
      <c r="J1550" s="122"/>
    </row>
    <row r="1551" spans="1:10" x14ac:dyDescent="0.25">
      <c r="A1551" s="1370"/>
      <c r="B1551" s="122"/>
      <c r="H1551" s="122"/>
      <c r="J1551" s="122"/>
    </row>
    <row r="1552" spans="1:10" x14ac:dyDescent="0.25">
      <c r="A1552" s="1370"/>
      <c r="B1552" s="122"/>
      <c r="H1552" s="122"/>
      <c r="J1552" s="122"/>
    </row>
    <row r="1553" spans="1:10" x14ac:dyDescent="0.25">
      <c r="A1553" s="1370"/>
      <c r="B1553" s="122"/>
      <c r="H1553" s="122"/>
      <c r="J1553" s="122"/>
    </row>
    <row r="1554" spans="1:10" x14ac:dyDescent="0.25">
      <c r="A1554" s="1370"/>
      <c r="B1554" s="122"/>
      <c r="H1554" s="122"/>
      <c r="J1554" s="122"/>
    </row>
    <row r="1555" spans="1:10" x14ac:dyDescent="0.25">
      <c r="A1555" s="1370"/>
      <c r="B1555" s="122"/>
      <c r="H1555" s="122"/>
      <c r="J1555" s="122"/>
    </row>
    <row r="1556" spans="1:10" x14ac:dyDescent="0.25">
      <c r="A1556" s="1370"/>
      <c r="B1556" s="122"/>
      <c r="H1556" s="122"/>
      <c r="J1556" s="122"/>
    </row>
    <row r="1557" spans="1:10" x14ac:dyDescent="0.25">
      <c r="A1557" s="1370"/>
      <c r="B1557" s="122"/>
      <c r="H1557" s="122"/>
      <c r="J1557" s="122"/>
    </row>
    <row r="1558" spans="1:10" x14ac:dyDescent="0.25">
      <c r="A1558" s="1370"/>
      <c r="B1558" s="122"/>
      <c r="H1558" s="122"/>
      <c r="J1558" s="122"/>
    </row>
    <row r="1559" spans="1:10" x14ac:dyDescent="0.25">
      <c r="A1559" s="1370"/>
      <c r="B1559" s="122"/>
      <c r="H1559" s="122"/>
      <c r="J1559" s="122"/>
    </row>
    <row r="1560" spans="1:10" x14ac:dyDescent="0.25">
      <c r="A1560" s="1370"/>
      <c r="B1560" s="122"/>
      <c r="H1560" s="122"/>
      <c r="J1560" s="122"/>
    </row>
    <row r="1561" spans="1:10" x14ac:dyDescent="0.25">
      <c r="A1561" s="1370"/>
      <c r="B1561" s="122"/>
      <c r="H1561" s="122"/>
      <c r="J1561" s="122"/>
    </row>
    <row r="1562" spans="1:10" x14ac:dyDescent="0.25">
      <c r="A1562" s="1370"/>
      <c r="B1562" s="122"/>
      <c r="H1562" s="122"/>
      <c r="J1562" s="122"/>
    </row>
    <row r="1563" spans="1:10" x14ac:dyDescent="0.25">
      <c r="A1563" s="1370"/>
      <c r="B1563" s="122"/>
      <c r="H1563" s="122"/>
      <c r="J1563" s="122"/>
    </row>
    <row r="1564" spans="1:10" x14ac:dyDescent="0.25">
      <c r="A1564" s="1370"/>
      <c r="B1564" s="122"/>
      <c r="H1564" s="122"/>
      <c r="J1564" s="122"/>
    </row>
    <row r="1565" spans="1:10" x14ac:dyDescent="0.25">
      <c r="A1565" s="1370"/>
      <c r="B1565" s="122"/>
      <c r="H1565" s="122"/>
      <c r="J1565" s="122"/>
    </row>
    <row r="1566" spans="1:10" x14ac:dyDescent="0.25">
      <c r="A1566" s="1370"/>
      <c r="B1566" s="122"/>
      <c r="H1566" s="122"/>
      <c r="J1566" s="122"/>
    </row>
    <row r="1567" spans="1:10" x14ac:dyDescent="0.25">
      <c r="A1567" s="1370"/>
      <c r="B1567" s="122"/>
      <c r="H1567" s="122"/>
      <c r="J1567" s="122"/>
    </row>
    <row r="1568" spans="1:10" x14ac:dyDescent="0.25">
      <c r="A1568" s="1370"/>
      <c r="B1568" s="122"/>
      <c r="H1568" s="122"/>
      <c r="J1568" s="122"/>
    </row>
    <row r="1569" spans="1:10" x14ac:dyDescent="0.25">
      <c r="A1569" s="1370"/>
      <c r="B1569" s="122"/>
      <c r="H1569" s="122"/>
      <c r="J1569" s="122"/>
    </row>
    <row r="1570" spans="1:10" x14ac:dyDescent="0.25">
      <c r="A1570" s="1370"/>
      <c r="B1570" s="122"/>
      <c r="H1570" s="122"/>
      <c r="J1570" s="122"/>
    </row>
    <row r="1571" spans="1:10" x14ac:dyDescent="0.25">
      <c r="A1571" s="1370"/>
      <c r="B1571" s="122"/>
      <c r="H1571" s="122"/>
      <c r="J1571" s="122"/>
    </row>
    <row r="1572" spans="1:10" x14ac:dyDescent="0.25">
      <c r="A1572" s="1370"/>
      <c r="B1572" s="122"/>
      <c r="H1572" s="122"/>
      <c r="J1572" s="122"/>
    </row>
    <row r="1573" spans="1:10" x14ac:dyDescent="0.25">
      <c r="A1573" s="1370"/>
      <c r="B1573" s="122"/>
      <c r="H1573" s="122"/>
      <c r="J1573" s="122"/>
    </row>
    <row r="1574" spans="1:10" x14ac:dyDescent="0.25">
      <c r="A1574" s="1370"/>
      <c r="B1574" s="122"/>
      <c r="H1574" s="122"/>
      <c r="J1574" s="122"/>
    </row>
    <row r="1575" spans="1:10" x14ac:dyDescent="0.25">
      <c r="A1575" s="1370"/>
      <c r="B1575" s="122"/>
      <c r="H1575" s="122"/>
      <c r="J1575" s="122"/>
    </row>
    <row r="1576" spans="1:10" x14ac:dyDescent="0.25">
      <c r="A1576" s="1370"/>
      <c r="B1576" s="122"/>
      <c r="H1576" s="122"/>
      <c r="J1576" s="122"/>
    </row>
    <row r="1577" spans="1:10" x14ac:dyDescent="0.25">
      <c r="A1577" s="1370"/>
      <c r="B1577" s="122"/>
      <c r="H1577" s="122"/>
      <c r="J1577" s="122"/>
    </row>
    <row r="1578" spans="1:10" x14ac:dyDescent="0.25">
      <c r="A1578" s="1370"/>
      <c r="B1578" s="122"/>
      <c r="H1578" s="122"/>
      <c r="J1578" s="122"/>
    </row>
    <row r="1579" spans="1:10" x14ac:dyDescent="0.25">
      <c r="A1579" s="1370"/>
      <c r="B1579" s="122"/>
      <c r="H1579" s="122"/>
      <c r="J1579" s="122"/>
    </row>
    <row r="1580" spans="1:10" x14ac:dyDescent="0.25">
      <c r="A1580" s="1370"/>
      <c r="B1580" s="122"/>
      <c r="H1580" s="122"/>
      <c r="J1580" s="122"/>
    </row>
    <row r="1581" spans="1:10" x14ac:dyDescent="0.25">
      <c r="A1581" s="1370"/>
      <c r="B1581" s="122"/>
      <c r="H1581" s="122"/>
      <c r="J1581" s="122"/>
    </row>
    <row r="1582" spans="1:10" x14ac:dyDescent="0.25">
      <c r="A1582" s="1370"/>
      <c r="B1582" s="122"/>
      <c r="H1582" s="122"/>
      <c r="J1582" s="122"/>
    </row>
    <row r="1583" spans="1:10" x14ac:dyDescent="0.25">
      <c r="A1583" s="1370"/>
      <c r="B1583" s="122"/>
      <c r="H1583" s="122"/>
      <c r="J1583" s="122"/>
    </row>
    <row r="1584" spans="1:10" x14ac:dyDescent="0.25">
      <c r="A1584" s="1370"/>
      <c r="B1584" s="122"/>
      <c r="H1584" s="122"/>
      <c r="J1584" s="122"/>
    </row>
    <row r="1585" spans="1:10" x14ac:dyDescent="0.25">
      <c r="A1585" s="1370"/>
      <c r="B1585" s="122"/>
      <c r="H1585" s="122"/>
      <c r="J1585" s="122"/>
    </row>
    <row r="1586" spans="1:10" x14ac:dyDescent="0.25">
      <c r="A1586" s="1370"/>
      <c r="B1586" s="122"/>
      <c r="H1586" s="122"/>
      <c r="J1586" s="122"/>
    </row>
    <row r="1587" spans="1:10" x14ac:dyDescent="0.25">
      <c r="A1587" s="1370"/>
      <c r="B1587" s="122"/>
      <c r="H1587" s="122"/>
      <c r="J1587" s="122"/>
    </row>
    <row r="1588" spans="1:10" x14ac:dyDescent="0.25">
      <c r="A1588" s="1370"/>
      <c r="B1588" s="122"/>
      <c r="H1588" s="122"/>
      <c r="J1588" s="122"/>
    </row>
    <row r="1589" spans="1:10" x14ac:dyDescent="0.25">
      <c r="A1589" s="1370"/>
      <c r="B1589" s="122"/>
      <c r="H1589" s="122"/>
      <c r="J1589" s="122"/>
    </row>
    <row r="1590" spans="1:10" x14ac:dyDescent="0.25">
      <c r="A1590" s="1370"/>
      <c r="B1590" s="122"/>
      <c r="H1590" s="122"/>
      <c r="J1590" s="122"/>
    </row>
    <row r="1591" spans="1:10" x14ac:dyDescent="0.25">
      <c r="A1591" s="1370"/>
      <c r="B1591" s="122"/>
      <c r="H1591" s="122"/>
      <c r="J1591" s="122"/>
    </row>
    <row r="1592" spans="1:10" x14ac:dyDescent="0.25">
      <c r="A1592" s="1370"/>
      <c r="B1592" s="122"/>
      <c r="H1592" s="122"/>
      <c r="J1592" s="122"/>
    </row>
    <row r="1593" spans="1:10" x14ac:dyDescent="0.25">
      <c r="A1593" s="1370"/>
      <c r="B1593" s="122"/>
      <c r="H1593" s="122"/>
      <c r="J1593" s="122"/>
    </row>
    <row r="1594" spans="1:10" x14ac:dyDescent="0.25">
      <c r="A1594" s="1370"/>
      <c r="B1594" s="122"/>
      <c r="H1594" s="122"/>
      <c r="J1594" s="122"/>
    </row>
    <row r="1595" spans="1:10" x14ac:dyDescent="0.25">
      <c r="A1595" s="1370"/>
      <c r="B1595" s="122"/>
      <c r="H1595" s="122"/>
      <c r="J1595" s="122"/>
    </row>
    <row r="1596" spans="1:10" x14ac:dyDescent="0.25">
      <c r="A1596" s="1370"/>
      <c r="B1596" s="122"/>
      <c r="H1596" s="122"/>
      <c r="J1596" s="122"/>
    </row>
    <row r="1597" spans="1:10" x14ac:dyDescent="0.25">
      <c r="A1597" s="1370"/>
      <c r="B1597" s="122"/>
      <c r="H1597" s="122"/>
      <c r="J1597" s="122"/>
    </row>
    <row r="1598" spans="1:10" x14ac:dyDescent="0.25">
      <c r="A1598" s="1370"/>
      <c r="B1598" s="122"/>
      <c r="H1598" s="122"/>
      <c r="J1598" s="122"/>
    </row>
    <row r="1599" spans="1:10" x14ac:dyDescent="0.25">
      <c r="A1599" s="1370"/>
      <c r="B1599" s="122"/>
      <c r="H1599" s="122"/>
      <c r="J1599" s="122"/>
    </row>
    <row r="1600" spans="1:10" x14ac:dyDescent="0.25">
      <c r="A1600" s="1370"/>
      <c r="B1600" s="122"/>
      <c r="H1600" s="122"/>
      <c r="J1600" s="122"/>
    </row>
    <row r="1601" spans="1:10" x14ac:dyDescent="0.25">
      <c r="A1601" s="1370"/>
      <c r="B1601" s="122"/>
      <c r="H1601" s="122"/>
      <c r="J1601" s="122"/>
    </row>
    <row r="1602" spans="1:10" x14ac:dyDescent="0.25">
      <c r="A1602" s="1370"/>
      <c r="B1602" s="122"/>
      <c r="H1602" s="122"/>
      <c r="J1602" s="122"/>
    </row>
    <row r="1603" spans="1:10" x14ac:dyDescent="0.25">
      <c r="A1603" s="1370"/>
      <c r="B1603" s="122"/>
      <c r="H1603" s="122"/>
      <c r="J1603" s="122"/>
    </row>
    <row r="1604" spans="1:10" x14ac:dyDescent="0.25">
      <c r="A1604" s="1370"/>
      <c r="B1604" s="122"/>
      <c r="H1604" s="122"/>
      <c r="J1604" s="122"/>
    </row>
    <row r="1605" spans="1:10" x14ac:dyDescent="0.25">
      <c r="A1605" s="1370"/>
      <c r="B1605" s="122"/>
      <c r="H1605" s="122"/>
      <c r="J1605" s="122"/>
    </row>
    <row r="1606" spans="1:10" x14ac:dyDescent="0.25">
      <c r="A1606" s="1370"/>
      <c r="B1606" s="122"/>
      <c r="H1606" s="122"/>
      <c r="J1606" s="122"/>
    </row>
    <row r="1607" spans="1:10" x14ac:dyDescent="0.25">
      <c r="A1607" s="1370"/>
      <c r="B1607" s="122"/>
      <c r="H1607" s="122"/>
      <c r="J1607" s="122"/>
    </row>
    <row r="1608" spans="1:10" x14ac:dyDescent="0.25">
      <c r="A1608" s="1370"/>
      <c r="B1608" s="122"/>
      <c r="H1608" s="122"/>
      <c r="J1608" s="122"/>
    </row>
    <row r="1609" spans="1:10" x14ac:dyDescent="0.25">
      <c r="A1609" s="1370"/>
      <c r="B1609" s="122"/>
      <c r="H1609" s="122"/>
      <c r="J1609" s="122"/>
    </row>
    <row r="1610" spans="1:10" x14ac:dyDescent="0.25">
      <c r="A1610" s="1370"/>
      <c r="B1610" s="122"/>
      <c r="H1610" s="122"/>
      <c r="J1610" s="122"/>
    </row>
    <row r="1611" spans="1:10" x14ac:dyDescent="0.25">
      <c r="A1611" s="1370"/>
      <c r="B1611" s="122"/>
      <c r="H1611" s="122"/>
      <c r="J1611" s="122"/>
    </row>
    <row r="1612" spans="1:10" x14ac:dyDescent="0.25">
      <c r="A1612" s="1370"/>
      <c r="B1612" s="122"/>
      <c r="H1612" s="122"/>
      <c r="J1612" s="122"/>
    </row>
    <row r="1613" spans="1:10" x14ac:dyDescent="0.25">
      <c r="A1613" s="1370"/>
      <c r="B1613" s="122"/>
      <c r="H1613" s="122"/>
      <c r="J1613" s="122"/>
    </row>
    <row r="1614" spans="1:10" x14ac:dyDescent="0.25">
      <c r="A1614" s="1370"/>
      <c r="B1614" s="122"/>
      <c r="H1614" s="122"/>
      <c r="J1614" s="122"/>
    </row>
    <row r="1615" spans="1:10" x14ac:dyDescent="0.25">
      <c r="A1615" s="1370"/>
      <c r="B1615" s="122"/>
      <c r="H1615" s="122"/>
      <c r="J1615" s="122"/>
    </row>
    <row r="1616" spans="1:10" x14ac:dyDescent="0.25">
      <c r="A1616" s="1370"/>
      <c r="B1616" s="122"/>
      <c r="H1616" s="122"/>
      <c r="J1616" s="122"/>
    </row>
    <row r="1617" spans="1:10" x14ac:dyDescent="0.25">
      <c r="A1617" s="1370"/>
      <c r="B1617" s="122"/>
      <c r="H1617" s="122"/>
      <c r="J1617" s="122"/>
    </row>
    <row r="1618" spans="1:10" x14ac:dyDescent="0.25">
      <c r="A1618" s="1370"/>
      <c r="B1618" s="122"/>
      <c r="H1618" s="122"/>
      <c r="J1618" s="122"/>
    </row>
    <row r="1619" spans="1:10" x14ac:dyDescent="0.25">
      <c r="A1619" s="1370"/>
      <c r="B1619" s="122"/>
      <c r="H1619" s="122"/>
      <c r="J1619" s="122"/>
    </row>
    <row r="1620" spans="1:10" x14ac:dyDescent="0.25">
      <c r="A1620" s="1370"/>
      <c r="B1620" s="122"/>
      <c r="H1620" s="122"/>
      <c r="J1620" s="122"/>
    </row>
    <row r="1621" spans="1:10" x14ac:dyDescent="0.25">
      <c r="A1621" s="1370"/>
      <c r="B1621" s="122"/>
      <c r="H1621" s="122"/>
      <c r="J1621" s="122"/>
    </row>
    <row r="1622" spans="1:10" x14ac:dyDescent="0.25">
      <c r="A1622" s="1370"/>
      <c r="B1622" s="122"/>
      <c r="H1622" s="122"/>
      <c r="J1622" s="122"/>
    </row>
    <row r="1623" spans="1:10" x14ac:dyDescent="0.25">
      <c r="A1623" s="1370"/>
      <c r="B1623" s="122"/>
      <c r="H1623" s="122"/>
      <c r="J1623" s="122"/>
    </row>
    <row r="1624" spans="1:10" x14ac:dyDescent="0.25">
      <c r="A1624" s="1370"/>
      <c r="B1624" s="122"/>
      <c r="H1624" s="122"/>
      <c r="J1624" s="122"/>
    </row>
    <row r="1625" spans="1:10" x14ac:dyDescent="0.25">
      <c r="A1625" s="1370"/>
      <c r="B1625" s="122"/>
      <c r="H1625" s="122"/>
      <c r="J1625" s="122"/>
    </row>
    <row r="1626" spans="1:10" x14ac:dyDescent="0.25">
      <c r="A1626" s="1370"/>
      <c r="B1626" s="122"/>
      <c r="H1626" s="122"/>
      <c r="J1626" s="122"/>
    </row>
    <row r="1627" spans="1:10" x14ac:dyDescent="0.25">
      <c r="A1627" s="1370"/>
      <c r="B1627" s="122"/>
      <c r="H1627" s="122"/>
      <c r="J1627" s="122"/>
    </row>
    <row r="1628" spans="1:10" x14ac:dyDescent="0.25">
      <c r="A1628" s="1370"/>
      <c r="B1628" s="122"/>
      <c r="H1628" s="122"/>
      <c r="J1628" s="122"/>
    </row>
    <row r="1629" spans="1:10" x14ac:dyDescent="0.25">
      <c r="A1629" s="1370"/>
      <c r="B1629" s="122"/>
      <c r="H1629" s="122"/>
      <c r="J1629" s="122"/>
    </row>
    <row r="1630" spans="1:10" x14ac:dyDescent="0.25">
      <c r="A1630" s="1370"/>
      <c r="B1630" s="122"/>
      <c r="H1630" s="122"/>
      <c r="J1630" s="122"/>
    </row>
    <row r="1631" spans="1:10" x14ac:dyDescent="0.25">
      <c r="A1631" s="1370"/>
      <c r="B1631" s="122"/>
      <c r="H1631" s="122"/>
      <c r="J1631" s="122"/>
    </row>
    <row r="1632" spans="1:10" x14ac:dyDescent="0.25">
      <c r="A1632" s="1370"/>
      <c r="B1632" s="122"/>
      <c r="H1632" s="122"/>
      <c r="J1632" s="122"/>
    </row>
    <row r="1633" spans="1:10" x14ac:dyDescent="0.25">
      <c r="A1633" s="1370"/>
      <c r="B1633" s="122"/>
      <c r="H1633" s="122"/>
      <c r="J1633" s="122"/>
    </row>
    <row r="1634" spans="1:10" x14ac:dyDescent="0.25">
      <c r="A1634" s="1370"/>
      <c r="B1634" s="122"/>
      <c r="H1634" s="122"/>
      <c r="J1634" s="122"/>
    </row>
    <row r="1635" spans="1:10" x14ac:dyDescent="0.25">
      <c r="A1635" s="1370"/>
      <c r="B1635" s="122"/>
      <c r="H1635" s="122"/>
      <c r="J1635" s="122"/>
    </row>
    <row r="1636" spans="1:10" x14ac:dyDescent="0.25">
      <c r="A1636" s="1370"/>
      <c r="B1636" s="122"/>
      <c r="H1636" s="122"/>
      <c r="J1636" s="122"/>
    </row>
    <row r="1637" spans="1:10" x14ac:dyDescent="0.25">
      <c r="A1637" s="1370"/>
      <c r="B1637" s="122"/>
      <c r="H1637" s="122"/>
      <c r="J1637" s="122"/>
    </row>
    <row r="1638" spans="1:10" x14ac:dyDescent="0.25">
      <c r="A1638" s="1370"/>
      <c r="B1638" s="122"/>
      <c r="H1638" s="122"/>
      <c r="J1638" s="122"/>
    </row>
    <row r="1639" spans="1:10" x14ac:dyDescent="0.25">
      <c r="A1639" s="1370"/>
      <c r="B1639" s="122"/>
      <c r="H1639" s="122"/>
      <c r="J1639" s="122"/>
    </row>
    <row r="1640" spans="1:10" x14ac:dyDescent="0.25">
      <c r="A1640" s="1370"/>
      <c r="B1640" s="122"/>
      <c r="H1640" s="122"/>
      <c r="J1640" s="122"/>
    </row>
    <row r="1641" spans="1:10" x14ac:dyDescent="0.25">
      <c r="A1641" s="1370"/>
      <c r="B1641" s="122"/>
      <c r="H1641" s="122"/>
      <c r="J1641" s="122"/>
    </row>
    <row r="1642" spans="1:10" x14ac:dyDescent="0.25">
      <c r="A1642" s="1370"/>
      <c r="B1642" s="122"/>
      <c r="H1642" s="122"/>
      <c r="J1642" s="122"/>
    </row>
    <row r="1643" spans="1:10" x14ac:dyDescent="0.25">
      <c r="A1643" s="1370"/>
      <c r="B1643" s="122"/>
      <c r="H1643" s="122"/>
      <c r="J1643" s="122"/>
    </row>
    <row r="1644" spans="1:10" x14ac:dyDescent="0.25">
      <c r="A1644" s="1370"/>
      <c r="B1644" s="122"/>
      <c r="H1644" s="122"/>
      <c r="J1644" s="122"/>
    </row>
    <row r="1645" spans="1:10" x14ac:dyDescent="0.25">
      <c r="A1645" s="1370"/>
      <c r="B1645" s="122"/>
      <c r="H1645" s="122"/>
      <c r="J1645" s="122"/>
    </row>
    <row r="1646" spans="1:10" x14ac:dyDescent="0.25">
      <c r="A1646" s="1370"/>
      <c r="B1646" s="122"/>
      <c r="H1646" s="122"/>
      <c r="J1646" s="122"/>
    </row>
    <row r="1647" spans="1:10" x14ac:dyDescent="0.25">
      <c r="A1647" s="1370"/>
      <c r="B1647" s="122"/>
      <c r="H1647" s="122"/>
      <c r="J1647" s="122"/>
    </row>
    <row r="1648" spans="1:10" x14ac:dyDescent="0.25">
      <c r="A1648" s="1370"/>
      <c r="B1648" s="122"/>
      <c r="H1648" s="122"/>
      <c r="J1648" s="122"/>
    </row>
    <row r="1649" spans="1:10" x14ac:dyDescent="0.25">
      <c r="A1649" s="1370"/>
      <c r="B1649" s="122"/>
      <c r="H1649" s="122"/>
      <c r="J1649" s="122"/>
    </row>
    <row r="1650" spans="1:10" x14ac:dyDescent="0.25">
      <c r="A1650" s="1370"/>
      <c r="B1650" s="122"/>
      <c r="H1650" s="122"/>
      <c r="J1650" s="122"/>
    </row>
    <row r="1651" spans="1:10" x14ac:dyDescent="0.25">
      <c r="A1651" s="1370"/>
      <c r="B1651" s="122"/>
      <c r="H1651" s="122"/>
      <c r="J1651" s="122"/>
    </row>
    <row r="1652" spans="1:10" x14ac:dyDescent="0.25">
      <c r="A1652" s="1370"/>
      <c r="B1652" s="122"/>
      <c r="H1652" s="122"/>
      <c r="J1652" s="122"/>
    </row>
    <row r="1653" spans="1:10" x14ac:dyDescent="0.25">
      <c r="A1653" s="1370"/>
      <c r="B1653" s="122"/>
      <c r="H1653" s="122"/>
      <c r="J1653" s="122"/>
    </row>
    <row r="1654" spans="1:10" x14ac:dyDescent="0.25">
      <c r="A1654" s="1370"/>
      <c r="B1654" s="122"/>
      <c r="H1654" s="122"/>
      <c r="J1654" s="122"/>
    </row>
    <row r="1655" spans="1:10" x14ac:dyDescent="0.25">
      <c r="A1655" s="1370"/>
      <c r="B1655" s="122"/>
      <c r="H1655" s="122"/>
      <c r="J1655" s="122"/>
    </row>
    <row r="1656" spans="1:10" x14ac:dyDescent="0.25">
      <c r="A1656" s="1370"/>
      <c r="B1656" s="122"/>
      <c r="H1656" s="122"/>
      <c r="J1656" s="122"/>
    </row>
    <row r="1657" spans="1:10" x14ac:dyDescent="0.25">
      <c r="A1657" s="1370"/>
      <c r="B1657" s="122"/>
      <c r="H1657" s="122"/>
      <c r="J1657" s="122"/>
    </row>
    <row r="1658" spans="1:10" x14ac:dyDescent="0.25">
      <c r="A1658" s="1370"/>
      <c r="B1658" s="122"/>
      <c r="H1658" s="122"/>
      <c r="J1658" s="122"/>
    </row>
    <row r="1659" spans="1:10" x14ac:dyDescent="0.25">
      <c r="A1659" s="1370"/>
      <c r="B1659" s="122"/>
      <c r="H1659" s="122"/>
      <c r="J1659" s="122"/>
    </row>
    <row r="1660" spans="1:10" x14ac:dyDescent="0.25">
      <c r="A1660" s="1370"/>
      <c r="B1660" s="122"/>
      <c r="H1660" s="122"/>
      <c r="J1660" s="122"/>
    </row>
    <row r="1661" spans="1:10" x14ac:dyDescent="0.25">
      <c r="A1661" s="1370"/>
      <c r="B1661" s="122"/>
      <c r="H1661" s="122"/>
      <c r="J1661" s="122"/>
    </row>
    <row r="1662" spans="1:10" x14ac:dyDescent="0.25">
      <c r="A1662" s="1370"/>
      <c r="B1662" s="122"/>
      <c r="H1662" s="122"/>
      <c r="J1662" s="122"/>
    </row>
    <row r="1663" spans="1:10" x14ac:dyDescent="0.25">
      <c r="A1663" s="1370"/>
      <c r="B1663" s="122"/>
      <c r="H1663" s="122"/>
      <c r="J1663" s="122"/>
    </row>
    <row r="1664" spans="1:10" x14ac:dyDescent="0.25">
      <c r="A1664" s="1370"/>
      <c r="B1664" s="122"/>
      <c r="H1664" s="122"/>
      <c r="J1664" s="122"/>
    </row>
    <row r="1665" spans="1:10" x14ac:dyDescent="0.25">
      <c r="A1665" s="1370"/>
      <c r="B1665" s="122"/>
      <c r="H1665" s="122"/>
      <c r="J1665" s="122"/>
    </row>
    <row r="1666" spans="1:10" x14ac:dyDescent="0.25">
      <c r="A1666" s="1370"/>
      <c r="B1666" s="122"/>
      <c r="H1666" s="122"/>
      <c r="J1666" s="122"/>
    </row>
    <row r="1667" spans="1:10" x14ac:dyDescent="0.25">
      <c r="A1667" s="1370"/>
      <c r="B1667" s="122"/>
      <c r="H1667" s="122"/>
      <c r="J1667" s="122"/>
    </row>
    <row r="1668" spans="1:10" x14ac:dyDescent="0.25">
      <c r="A1668" s="1370"/>
      <c r="B1668" s="122"/>
      <c r="H1668" s="122"/>
      <c r="J1668" s="122"/>
    </row>
    <row r="1669" spans="1:10" x14ac:dyDescent="0.25">
      <c r="A1669" s="1370"/>
      <c r="B1669" s="122"/>
      <c r="H1669" s="122"/>
      <c r="J1669" s="122"/>
    </row>
    <row r="1670" spans="1:10" x14ac:dyDescent="0.25">
      <c r="A1670" s="1370"/>
      <c r="B1670" s="122"/>
      <c r="H1670" s="122"/>
      <c r="J1670" s="122"/>
    </row>
    <row r="1671" spans="1:10" x14ac:dyDescent="0.25">
      <c r="A1671" s="1370"/>
      <c r="B1671" s="122"/>
      <c r="H1671" s="122"/>
      <c r="J1671" s="122"/>
    </row>
    <row r="1672" spans="1:10" x14ac:dyDescent="0.25">
      <c r="A1672" s="1370"/>
      <c r="B1672" s="122"/>
      <c r="H1672" s="122"/>
      <c r="J1672" s="122"/>
    </row>
    <row r="1673" spans="1:10" x14ac:dyDescent="0.25">
      <c r="A1673" s="1370"/>
      <c r="B1673" s="122"/>
      <c r="H1673" s="122"/>
      <c r="J1673" s="122"/>
    </row>
    <row r="1674" spans="1:10" x14ac:dyDescent="0.25">
      <c r="A1674" s="1370"/>
      <c r="B1674" s="122"/>
      <c r="H1674" s="122"/>
      <c r="J1674" s="122"/>
    </row>
    <row r="1675" spans="1:10" x14ac:dyDescent="0.25">
      <c r="A1675" s="1370"/>
      <c r="B1675" s="122"/>
      <c r="H1675" s="122"/>
      <c r="J1675" s="122"/>
    </row>
    <row r="1676" spans="1:10" x14ac:dyDescent="0.25">
      <c r="A1676" s="1370"/>
      <c r="B1676" s="122"/>
      <c r="H1676" s="122"/>
      <c r="J1676" s="122"/>
    </row>
    <row r="1677" spans="1:10" x14ac:dyDescent="0.25">
      <c r="A1677" s="1370"/>
      <c r="B1677" s="122"/>
      <c r="H1677" s="122"/>
      <c r="J1677" s="122"/>
    </row>
    <row r="1678" spans="1:10" x14ac:dyDescent="0.25">
      <c r="A1678" s="1370"/>
      <c r="B1678" s="122"/>
      <c r="H1678" s="122"/>
      <c r="J1678" s="122"/>
    </row>
    <row r="1679" spans="1:10" x14ac:dyDescent="0.25">
      <c r="A1679" s="1370"/>
      <c r="B1679" s="122"/>
      <c r="H1679" s="122"/>
      <c r="J1679" s="122"/>
    </row>
    <row r="1680" spans="1:10" x14ac:dyDescent="0.25">
      <c r="A1680" s="1370"/>
      <c r="B1680" s="122"/>
      <c r="H1680" s="122"/>
      <c r="J1680" s="122"/>
    </row>
    <row r="1681" spans="1:10" x14ac:dyDescent="0.25">
      <c r="A1681" s="1370"/>
      <c r="B1681" s="122"/>
      <c r="H1681" s="122"/>
      <c r="J1681" s="122"/>
    </row>
    <row r="1682" spans="1:10" x14ac:dyDescent="0.25">
      <c r="A1682" s="1370"/>
      <c r="B1682" s="122"/>
      <c r="H1682" s="122"/>
      <c r="J1682" s="122"/>
    </row>
    <row r="1683" spans="1:10" x14ac:dyDescent="0.25">
      <c r="A1683" s="1370"/>
      <c r="B1683" s="122"/>
      <c r="H1683" s="122"/>
      <c r="J1683" s="122"/>
    </row>
    <row r="1684" spans="1:10" x14ac:dyDescent="0.25">
      <c r="A1684" s="1370"/>
      <c r="B1684" s="122"/>
      <c r="H1684" s="122"/>
      <c r="J1684" s="122"/>
    </row>
    <row r="1685" spans="1:10" x14ac:dyDescent="0.25">
      <c r="A1685" s="1370"/>
      <c r="B1685" s="122"/>
      <c r="H1685" s="122"/>
      <c r="J1685" s="122"/>
    </row>
    <row r="1686" spans="1:10" x14ac:dyDescent="0.25">
      <c r="A1686" s="1370"/>
      <c r="B1686" s="122"/>
      <c r="H1686" s="122"/>
      <c r="J1686" s="122"/>
    </row>
    <row r="1687" spans="1:10" x14ac:dyDescent="0.25">
      <c r="A1687" s="1370"/>
      <c r="B1687" s="122"/>
      <c r="H1687" s="122"/>
      <c r="J1687" s="122"/>
    </row>
    <row r="1688" spans="1:10" x14ac:dyDescent="0.25">
      <c r="A1688" s="1370"/>
      <c r="B1688" s="122"/>
      <c r="H1688" s="122"/>
      <c r="J1688" s="122"/>
    </row>
    <row r="1689" spans="1:10" x14ac:dyDescent="0.25">
      <c r="A1689" s="1370"/>
      <c r="B1689" s="122"/>
      <c r="H1689" s="122"/>
      <c r="J1689" s="122"/>
    </row>
    <row r="1690" spans="1:10" x14ac:dyDescent="0.25">
      <c r="A1690" s="1370"/>
      <c r="B1690" s="122"/>
      <c r="H1690" s="122"/>
      <c r="J1690" s="122"/>
    </row>
    <row r="1691" spans="1:10" x14ac:dyDescent="0.25">
      <c r="A1691" s="1370"/>
      <c r="B1691" s="122"/>
      <c r="H1691" s="122"/>
      <c r="J1691" s="122"/>
    </row>
    <row r="1692" spans="1:10" x14ac:dyDescent="0.25">
      <c r="A1692" s="1370"/>
      <c r="B1692" s="122"/>
      <c r="H1692" s="122"/>
      <c r="J1692" s="122"/>
    </row>
    <row r="1693" spans="1:10" x14ac:dyDescent="0.25">
      <c r="A1693" s="1370"/>
      <c r="B1693" s="122"/>
      <c r="H1693" s="122"/>
      <c r="J1693" s="122"/>
    </row>
    <row r="1694" spans="1:10" x14ac:dyDescent="0.25">
      <c r="A1694" s="1370"/>
      <c r="B1694" s="122"/>
      <c r="H1694" s="122"/>
      <c r="J1694" s="122"/>
    </row>
    <row r="1695" spans="1:10" x14ac:dyDescent="0.25">
      <c r="A1695" s="1370"/>
      <c r="B1695" s="122"/>
      <c r="H1695" s="122"/>
      <c r="J1695" s="122"/>
    </row>
    <row r="1696" spans="1:10" x14ac:dyDescent="0.25">
      <c r="A1696" s="1370"/>
      <c r="B1696" s="122"/>
      <c r="H1696" s="122"/>
      <c r="J1696" s="122"/>
    </row>
    <row r="1697" spans="1:10" x14ac:dyDescent="0.25">
      <c r="A1697" s="1370"/>
      <c r="B1697" s="122"/>
      <c r="H1697" s="122"/>
      <c r="J1697" s="122"/>
    </row>
    <row r="1698" spans="1:10" x14ac:dyDescent="0.25">
      <c r="A1698" s="1370"/>
      <c r="B1698" s="122"/>
      <c r="H1698" s="122"/>
      <c r="J1698" s="122"/>
    </row>
    <row r="1699" spans="1:10" x14ac:dyDescent="0.25">
      <c r="A1699" s="1370"/>
      <c r="B1699" s="122"/>
      <c r="H1699" s="122"/>
      <c r="J1699" s="122"/>
    </row>
    <row r="1700" spans="1:10" x14ac:dyDescent="0.25">
      <c r="A1700" s="1370"/>
      <c r="B1700" s="122"/>
      <c r="H1700" s="122"/>
      <c r="J1700" s="122"/>
    </row>
    <row r="1701" spans="1:10" x14ac:dyDescent="0.25">
      <c r="A1701" s="1370"/>
      <c r="B1701" s="122"/>
      <c r="H1701" s="122"/>
      <c r="J1701" s="122"/>
    </row>
    <row r="1702" spans="1:10" x14ac:dyDescent="0.25">
      <c r="A1702" s="1370"/>
      <c r="B1702" s="122"/>
      <c r="H1702" s="122"/>
      <c r="J1702" s="122"/>
    </row>
    <row r="1703" spans="1:10" x14ac:dyDescent="0.25">
      <c r="A1703" s="1370"/>
      <c r="B1703" s="122"/>
      <c r="H1703" s="122"/>
      <c r="J1703" s="122"/>
    </row>
    <row r="1704" spans="1:10" x14ac:dyDescent="0.25">
      <c r="A1704" s="1370"/>
      <c r="B1704" s="122"/>
      <c r="H1704" s="122"/>
      <c r="J1704" s="122"/>
    </row>
    <row r="1705" spans="1:10" x14ac:dyDescent="0.25">
      <c r="A1705" s="1370"/>
      <c r="B1705" s="122"/>
      <c r="H1705" s="122"/>
      <c r="J1705" s="122"/>
    </row>
    <row r="1706" spans="1:10" x14ac:dyDescent="0.25">
      <c r="A1706" s="1370"/>
      <c r="B1706" s="122"/>
      <c r="H1706" s="122"/>
      <c r="J1706" s="122"/>
    </row>
    <row r="1707" spans="1:10" x14ac:dyDescent="0.25">
      <c r="A1707" s="1370"/>
      <c r="B1707" s="122"/>
      <c r="H1707" s="122"/>
      <c r="J1707" s="122"/>
    </row>
    <row r="1708" spans="1:10" x14ac:dyDescent="0.25">
      <c r="A1708" s="1370"/>
      <c r="B1708" s="122"/>
      <c r="H1708" s="122"/>
      <c r="J1708" s="122"/>
    </row>
    <row r="1709" spans="1:10" x14ac:dyDescent="0.25">
      <c r="A1709" s="1370"/>
      <c r="B1709" s="122"/>
      <c r="H1709" s="122"/>
      <c r="J1709" s="122"/>
    </row>
    <row r="1710" spans="1:10" x14ac:dyDescent="0.25">
      <c r="A1710" s="1370"/>
      <c r="B1710" s="122"/>
      <c r="H1710" s="122"/>
      <c r="J1710" s="122"/>
    </row>
    <row r="1711" spans="1:10" x14ac:dyDescent="0.25">
      <c r="A1711" s="1370"/>
      <c r="B1711" s="122"/>
      <c r="H1711" s="122"/>
      <c r="J1711" s="122"/>
    </row>
    <row r="1712" spans="1:10" x14ac:dyDescent="0.25">
      <c r="A1712" s="1370"/>
      <c r="B1712" s="122"/>
      <c r="H1712" s="122"/>
      <c r="J1712" s="122"/>
    </row>
    <row r="1713" spans="1:10" x14ac:dyDescent="0.25">
      <c r="A1713" s="1370"/>
      <c r="B1713" s="122"/>
      <c r="H1713" s="122"/>
      <c r="J1713" s="122"/>
    </row>
    <row r="1714" spans="1:10" x14ac:dyDescent="0.25">
      <c r="A1714" s="1370"/>
      <c r="B1714" s="122"/>
      <c r="H1714" s="122"/>
      <c r="J1714" s="122"/>
    </row>
    <row r="1715" spans="1:10" x14ac:dyDescent="0.25">
      <c r="A1715" s="1370"/>
      <c r="B1715" s="122"/>
      <c r="H1715" s="122"/>
      <c r="J1715" s="122"/>
    </row>
    <row r="1716" spans="1:10" x14ac:dyDescent="0.25">
      <c r="A1716" s="1370"/>
      <c r="B1716" s="122"/>
      <c r="H1716" s="122"/>
      <c r="J1716" s="122"/>
    </row>
    <row r="1717" spans="1:10" x14ac:dyDescent="0.25">
      <c r="A1717" s="1370"/>
      <c r="B1717" s="122"/>
      <c r="H1717" s="122"/>
      <c r="J1717" s="122"/>
    </row>
    <row r="1718" spans="1:10" x14ac:dyDescent="0.25">
      <c r="A1718" s="1370"/>
      <c r="B1718" s="122"/>
      <c r="H1718" s="122"/>
      <c r="J1718" s="122"/>
    </row>
    <row r="1719" spans="1:10" x14ac:dyDescent="0.25">
      <c r="A1719" s="1370"/>
      <c r="B1719" s="122"/>
      <c r="H1719" s="122"/>
      <c r="J1719" s="122"/>
    </row>
    <row r="1720" spans="1:10" x14ac:dyDescent="0.25">
      <c r="A1720" s="1370"/>
      <c r="B1720" s="122"/>
      <c r="H1720" s="122"/>
      <c r="J1720" s="122"/>
    </row>
    <row r="1721" spans="1:10" x14ac:dyDescent="0.25">
      <c r="A1721" s="1370"/>
      <c r="B1721" s="122"/>
      <c r="H1721" s="122"/>
      <c r="J1721" s="122"/>
    </row>
    <row r="1722" spans="1:10" x14ac:dyDescent="0.25">
      <c r="A1722" s="1370"/>
      <c r="B1722" s="122"/>
      <c r="H1722" s="122"/>
      <c r="J1722" s="122"/>
    </row>
    <row r="1723" spans="1:10" x14ac:dyDescent="0.25">
      <c r="A1723" s="1370"/>
      <c r="B1723" s="122"/>
      <c r="H1723" s="122"/>
      <c r="J1723" s="122"/>
    </row>
    <row r="1724" spans="1:10" x14ac:dyDescent="0.25">
      <c r="A1724" s="1370"/>
      <c r="B1724" s="122"/>
      <c r="H1724" s="122"/>
      <c r="J1724" s="122"/>
    </row>
    <row r="1725" spans="1:10" x14ac:dyDescent="0.25">
      <c r="A1725" s="1370"/>
      <c r="B1725" s="122"/>
      <c r="H1725" s="122"/>
      <c r="J1725" s="122"/>
    </row>
    <row r="1726" spans="1:10" x14ac:dyDescent="0.25">
      <c r="A1726" s="1370"/>
      <c r="B1726" s="122"/>
      <c r="H1726" s="122"/>
      <c r="J1726" s="122"/>
    </row>
    <row r="1727" spans="1:10" x14ac:dyDescent="0.25">
      <c r="A1727" s="1370"/>
      <c r="B1727" s="122"/>
      <c r="H1727" s="122"/>
      <c r="J1727" s="122"/>
    </row>
    <row r="1728" spans="1:10" x14ac:dyDescent="0.25">
      <c r="A1728" s="1370"/>
      <c r="B1728" s="122"/>
      <c r="H1728" s="122"/>
      <c r="J1728" s="122"/>
    </row>
    <row r="1729" spans="1:10" x14ac:dyDescent="0.25">
      <c r="A1729" s="1370"/>
      <c r="B1729" s="122"/>
      <c r="H1729" s="122"/>
      <c r="J1729" s="122"/>
    </row>
    <row r="1730" spans="1:10" x14ac:dyDescent="0.25">
      <c r="A1730" s="1370"/>
      <c r="B1730" s="122"/>
      <c r="H1730" s="122"/>
      <c r="J1730" s="122"/>
    </row>
    <row r="1731" spans="1:10" x14ac:dyDescent="0.25">
      <c r="A1731" s="1370"/>
      <c r="B1731" s="122"/>
      <c r="H1731" s="122"/>
      <c r="J1731" s="122"/>
    </row>
    <row r="1732" spans="1:10" x14ac:dyDescent="0.25">
      <c r="A1732" s="1370"/>
      <c r="B1732" s="122"/>
      <c r="H1732" s="122"/>
      <c r="J1732" s="122"/>
    </row>
    <row r="1733" spans="1:10" x14ac:dyDescent="0.25">
      <c r="A1733" s="1370"/>
      <c r="B1733" s="122"/>
      <c r="H1733" s="122"/>
      <c r="J1733" s="122"/>
    </row>
    <row r="1734" spans="1:10" x14ac:dyDescent="0.25">
      <c r="A1734" s="1370"/>
      <c r="B1734" s="122"/>
      <c r="H1734" s="122"/>
      <c r="J1734" s="122"/>
    </row>
    <row r="1735" spans="1:10" x14ac:dyDescent="0.25">
      <c r="A1735" s="1370"/>
      <c r="B1735" s="122"/>
      <c r="H1735" s="122"/>
      <c r="J1735" s="122"/>
    </row>
    <row r="1736" spans="1:10" x14ac:dyDescent="0.25">
      <c r="A1736" s="1370"/>
      <c r="B1736" s="122"/>
      <c r="H1736" s="122"/>
      <c r="J1736" s="122"/>
    </row>
    <row r="1737" spans="1:10" x14ac:dyDescent="0.25">
      <c r="A1737" s="1370"/>
      <c r="B1737" s="122"/>
      <c r="H1737" s="122"/>
      <c r="J1737" s="122"/>
    </row>
    <row r="1738" spans="1:10" x14ac:dyDescent="0.25">
      <c r="A1738" s="1370"/>
      <c r="B1738" s="122"/>
      <c r="H1738" s="122"/>
      <c r="J1738" s="122"/>
    </row>
    <row r="1739" spans="1:10" x14ac:dyDescent="0.25">
      <c r="A1739" s="1370"/>
      <c r="B1739" s="122"/>
      <c r="H1739" s="122"/>
      <c r="J1739" s="122"/>
    </row>
    <row r="1740" spans="1:10" x14ac:dyDescent="0.25">
      <c r="A1740" s="1370"/>
      <c r="B1740" s="122"/>
      <c r="H1740" s="122"/>
      <c r="J1740" s="122"/>
    </row>
    <row r="1741" spans="1:10" x14ac:dyDescent="0.25">
      <c r="A1741" s="1370"/>
      <c r="B1741" s="122"/>
      <c r="H1741" s="122"/>
      <c r="J1741" s="122"/>
    </row>
    <row r="1742" spans="1:10" x14ac:dyDescent="0.25">
      <c r="A1742" s="1370"/>
      <c r="B1742" s="122"/>
      <c r="H1742" s="122"/>
      <c r="J1742" s="122"/>
    </row>
    <row r="1743" spans="1:10" x14ac:dyDescent="0.25">
      <c r="A1743" s="1370"/>
      <c r="B1743" s="122"/>
      <c r="H1743" s="122"/>
      <c r="J1743" s="122"/>
    </row>
    <row r="1744" spans="1:10" x14ac:dyDescent="0.25">
      <c r="A1744" s="1370"/>
      <c r="B1744" s="122"/>
      <c r="H1744" s="122"/>
      <c r="J1744" s="122"/>
    </row>
    <row r="1745" spans="1:10" x14ac:dyDescent="0.25">
      <c r="A1745" s="1370"/>
      <c r="B1745" s="122"/>
      <c r="H1745" s="122"/>
      <c r="J1745" s="122"/>
    </row>
    <row r="1746" spans="1:10" x14ac:dyDescent="0.25">
      <c r="A1746" s="1370"/>
      <c r="B1746" s="122"/>
      <c r="H1746" s="122"/>
      <c r="J1746" s="122"/>
    </row>
    <row r="1747" spans="1:10" x14ac:dyDescent="0.25">
      <c r="A1747" s="1370"/>
      <c r="B1747" s="122"/>
      <c r="H1747" s="122"/>
      <c r="J1747" s="122"/>
    </row>
    <row r="1748" spans="1:10" x14ac:dyDescent="0.25">
      <c r="A1748" s="1370"/>
      <c r="B1748" s="122"/>
      <c r="H1748" s="122"/>
      <c r="J1748" s="122"/>
    </row>
    <row r="1749" spans="1:10" x14ac:dyDescent="0.25">
      <c r="A1749" s="1370"/>
      <c r="B1749" s="122"/>
      <c r="H1749" s="122"/>
      <c r="J1749" s="122"/>
    </row>
    <row r="1750" spans="1:10" x14ac:dyDescent="0.25">
      <c r="A1750" s="1370"/>
      <c r="B1750" s="122"/>
      <c r="H1750" s="122"/>
      <c r="J1750" s="122"/>
    </row>
    <row r="1751" spans="1:10" x14ac:dyDescent="0.25">
      <c r="A1751" s="1370"/>
      <c r="B1751" s="122"/>
      <c r="H1751" s="122"/>
      <c r="J1751" s="122"/>
    </row>
    <row r="1752" spans="1:10" x14ac:dyDescent="0.25">
      <c r="A1752" s="1370"/>
      <c r="B1752" s="122"/>
      <c r="H1752" s="122"/>
      <c r="J1752" s="122"/>
    </row>
    <row r="1753" spans="1:10" x14ac:dyDescent="0.25">
      <c r="A1753" s="1370"/>
      <c r="B1753" s="122"/>
      <c r="H1753" s="122"/>
      <c r="J1753" s="122"/>
    </row>
    <row r="1754" spans="1:10" x14ac:dyDescent="0.25">
      <c r="A1754" s="1370"/>
      <c r="B1754" s="122"/>
      <c r="H1754" s="122"/>
      <c r="J1754" s="122"/>
    </row>
    <row r="1755" spans="1:10" x14ac:dyDescent="0.25">
      <c r="A1755" s="1370"/>
      <c r="B1755" s="122"/>
      <c r="H1755" s="122"/>
      <c r="J1755" s="122"/>
    </row>
    <row r="1756" spans="1:10" x14ac:dyDescent="0.25">
      <c r="A1756" s="1370"/>
      <c r="B1756" s="122"/>
      <c r="H1756" s="122"/>
      <c r="J1756" s="122"/>
    </row>
    <row r="1757" spans="1:10" x14ac:dyDescent="0.25">
      <c r="A1757" s="1370"/>
      <c r="B1757" s="122"/>
      <c r="H1757" s="122"/>
      <c r="J1757" s="122"/>
    </row>
    <row r="1758" spans="1:10" x14ac:dyDescent="0.25">
      <c r="A1758" s="1370"/>
      <c r="B1758" s="122"/>
      <c r="H1758" s="122"/>
      <c r="J1758" s="122"/>
    </row>
    <row r="1759" spans="1:10" x14ac:dyDescent="0.25">
      <c r="A1759" s="1370"/>
      <c r="B1759" s="122"/>
      <c r="H1759" s="122"/>
      <c r="J1759" s="122"/>
    </row>
    <row r="1760" spans="1:10" x14ac:dyDescent="0.25">
      <c r="A1760" s="1370"/>
      <c r="B1760" s="122"/>
      <c r="H1760" s="122"/>
      <c r="J1760" s="122"/>
    </row>
    <row r="1761" spans="1:10" x14ac:dyDescent="0.25">
      <c r="A1761" s="1370"/>
      <c r="B1761" s="122"/>
      <c r="H1761" s="122"/>
      <c r="J1761" s="122"/>
    </row>
    <row r="1762" spans="1:10" x14ac:dyDescent="0.25">
      <c r="A1762" s="1370"/>
      <c r="B1762" s="122"/>
      <c r="H1762" s="122"/>
      <c r="J1762" s="122"/>
    </row>
    <row r="1763" spans="1:10" x14ac:dyDescent="0.25">
      <c r="A1763" s="1370"/>
      <c r="B1763" s="122"/>
      <c r="H1763" s="122"/>
      <c r="J1763" s="122"/>
    </row>
    <row r="1764" spans="1:10" x14ac:dyDescent="0.25">
      <c r="A1764" s="1370"/>
      <c r="B1764" s="122"/>
      <c r="H1764" s="122"/>
      <c r="J1764" s="122"/>
    </row>
    <row r="1765" spans="1:10" x14ac:dyDescent="0.25">
      <c r="A1765" s="1370"/>
      <c r="B1765" s="122"/>
      <c r="H1765" s="122"/>
      <c r="J1765" s="122"/>
    </row>
    <row r="1766" spans="1:10" x14ac:dyDescent="0.25">
      <c r="A1766" s="1370"/>
      <c r="B1766" s="122"/>
      <c r="H1766" s="122"/>
      <c r="J1766" s="122"/>
    </row>
    <row r="1767" spans="1:10" x14ac:dyDescent="0.25">
      <c r="A1767" s="1370"/>
      <c r="B1767" s="122"/>
      <c r="H1767" s="122"/>
      <c r="J1767" s="122"/>
    </row>
    <row r="1768" spans="1:10" x14ac:dyDescent="0.25">
      <c r="A1768" s="1370"/>
      <c r="B1768" s="122"/>
      <c r="H1768" s="122"/>
      <c r="J1768" s="122"/>
    </row>
    <row r="1769" spans="1:10" x14ac:dyDescent="0.25">
      <c r="A1769" s="1370"/>
      <c r="B1769" s="122"/>
      <c r="H1769" s="122"/>
      <c r="J1769" s="122"/>
    </row>
    <row r="1770" spans="1:10" x14ac:dyDescent="0.25">
      <c r="A1770" s="1370"/>
      <c r="B1770" s="122"/>
      <c r="H1770" s="122"/>
      <c r="J1770" s="122"/>
    </row>
    <row r="1771" spans="1:10" x14ac:dyDescent="0.25">
      <c r="A1771" s="1370"/>
      <c r="B1771" s="122"/>
      <c r="H1771" s="122"/>
      <c r="J1771" s="122"/>
    </row>
    <row r="1772" spans="1:10" x14ac:dyDescent="0.25">
      <c r="A1772" s="1370"/>
      <c r="B1772" s="122"/>
      <c r="H1772" s="122"/>
      <c r="J1772" s="122"/>
    </row>
    <row r="1773" spans="1:10" x14ac:dyDescent="0.25">
      <c r="A1773" s="1370"/>
      <c r="B1773" s="122"/>
      <c r="H1773" s="122"/>
      <c r="J1773" s="122"/>
    </row>
    <row r="1774" spans="1:10" x14ac:dyDescent="0.25">
      <c r="A1774" s="1370"/>
      <c r="B1774" s="122"/>
      <c r="H1774" s="122"/>
      <c r="J1774" s="122"/>
    </row>
    <row r="1775" spans="1:10" x14ac:dyDescent="0.25">
      <c r="A1775" s="1370"/>
      <c r="B1775" s="122"/>
      <c r="H1775" s="122"/>
      <c r="J1775" s="122"/>
    </row>
    <row r="1776" spans="1:10" x14ac:dyDescent="0.25">
      <c r="A1776" s="1370"/>
      <c r="B1776" s="122"/>
      <c r="H1776" s="122"/>
      <c r="J1776" s="122"/>
    </row>
    <row r="1777" spans="1:10" x14ac:dyDescent="0.25">
      <c r="A1777" s="1370"/>
      <c r="B1777" s="122"/>
      <c r="H1777" s="122"/>
      <c r="J1777" s="122"/>
    </row>
    <row r="1778" spans="1:10" x14ac:dyDescent="0.25">
      <c r="A1778" s="1370"/>
      <c r="B1778" s="122"/>
      <c r="H1778" s="122"/>
      <c r="J1778" s="122"/>
    </row>
    <row r="1779" spans="1:10" x14ac:dyDescent="0.25">
      <c r="A1779" s="1370"/>
      <c r="B1779" s="122"/>
      <c r="H1779" s="122"/>
      <c r="J1779" s="122"/>
    </row>
    <row r="1780" spans="1:10" x14ac:dyDescent="0.25">
      <c r="A1780" s="1370"/>
      <c r="B1780" s="122"/>
      <c r="H1780" s="122"/>
      <c r="J1780" s="122"/>
    </row>
    <row r="1781" spans="1:10" x14ac:dyDescent="0.25">
      <c r="A1781" s="1370"/>
      <c r="B1781" s="122"/>
      <c r="H1781" s="122"/>
      <c r="J1781" s="122"/>
    </row>
    <row r="1782" spans="1:10" x14ac:dyDescent="0.25">
      <c r="A1782" s="1370"/>
      <c r="B1782" s="122"/>
      <c r="H1782" s="122"/>
      <c r="J1782" s="122"/>
    </row>
    <row r="1783" spans="1:10" x14ac:dyDescent="0.25">
      <c r="A1783" s="1370"/>
      <c r="B1783" s="122"/>
      <c r="H1783" s="122"/>
      <c r="J1783" s="122"/>
    </row>
    <row r="1784" spans="1:10" x14ac:dyDescent="0.25">
      <c r="A1784" s="1370"/>
      <c r="B1784" s="122"/>
      <c r="H1784" s="122"/>
      <c r="J1784" s="122"/>
    </row>
    <row r="1785" spans="1:10" x14ac:dyDescent="0.25">
      <c r="A1785" s="1370"/>
      <c r="B1785" s="122"/>
      <c r="H1785" s="122"/>
      <c r="J1785" s="122"/>
    </row>
    <row r="1786" spans="1:10" x14ac:dyDescent="0.25">
      <c r="A1786" s="1370"/>
      <c r="B1786" s="122"/>
      <c r="H1786" s="122"/>
      <c r="J1786" s="122"/>
    </row>
    <row r="1787" spans="1:10" x14ac:dyDescent="0.25">
      <c r="A1787" s="1370"/>
      <c r="B1787" s="122"/>
      <c r="H1787" s="122"/>
      <c r="J1787" s="122"/>
    </row>
    <row r="1788" spans="1:10" x14ac:dyDescent="0.25">
      <c r="A1788" s="1370"/>
      <c r="B1788" s="122"/>
      <c r="H1788" s="122"/>
      <c r="J1788" s="122"/>
    </row>
    <row r="1789" spans="1:10" x14ac:dyDescent="0.25">
      <c r="A1789" s="1370"/>
      <c r="B1789" s="122"/>
      <c r="H1789" s="122"/>
      <c r="J1789" s="122"/>
    </row>
    <row r="1790" spans="1:10" x14ac:dyDescent="0.25">
      <c r="A1790" s="1370"/>
      <c r="B1790" s="122"/>
      <c r="H1790" s="122"/>
      <c r="J1790" s="122"/>
    </row>
    <row r="1791" spans="1:10" x14ac:dyDescent="0.25">
      <c r="A1791" s="1370"/>
      <c r="B1791" s="122"/>
      <c r="H1791" s="122"/>
      <c r="J1791" s="122"/>
    </row>
    <row r="1792" spans="1:10" x14ac:dyDescent="0.25">
      <c r="A1792" s="1370"/>
      <c r="B1792" s="122"/>
      <c r="H1792" s="122"/>
      <c r="J1792" s="122"/>
    </row>
    <row r="1793" spans="1:10" x14ac:dyDescent="0.25">
      <c r="A1793" s="1370"/>
      <c r="B1793" s="122"/>
      <c r="H1793" s="122"/>
      <c r="J1793" s="122"/>
    </row>
    <row r="1794" spans="1:10" x14ac:dyDescent="0.25">
      <c r="A1794" s="1370"/>
      <c r="B1794" s="122"/>
      <c r="H1794" s="122"/>
      <c r="J1794" s="122"/>
    </row>
    <row r="1795" spans="1:10" x14ac:dyDescent="0.25">
      <c r="A1795" s="1370"/>
      <c r="B1795" s="122"/>
      <c r="H1795" s="122"/>
      <c r="J1795" s="122"/>
    </row>
    <row r="1796" spans="1:10" x14ac:dyDescent="0.25">
      <c r="A1796" s="1370"/>
      <c r="B1796" s="122"/>
      <c r="H1796" s="122"/>
      <c r="J1796" s="122"/>
    </row>
    <row r="1797" spans="1:10" x14ac:dyDescent="0.25">
      <c r="A1797" s="1370"/>
      <c r="B1797" s="122"/>
      <c r="H1797" s="122"/>
      <c r="J1797" s="122"/>
    </row>
    <row r="1798" spans="1:10" x14ac:dyDescent="0.25">
      <c r="A1798" s="1370"/>
      <c r="B1798" s="122"/>
      <c r="H1798" s="122"/>
      <c r="J1798" s="122"/>
    </row>
    <row r="1799" spans="1:10" x14ac:dyDescent="0.25">
      <c r="A1799" s="1370"/>
      <c r="B1799" s="122"/>
      <c r="H1799" s="122"/>
      <c r="J1799" s="122"/>
    </row>
    <row r="1800" spans="1:10" x14ac:dyDescent="0.25">
      <c r="A1800" s="1370"/>
      <c r="B1800" s="122"/>
      <c r="H1800" s="122"/>
      <c r="J1800" s="122"/>
    </row>
    <row r="1801" spans="1:10" x14ac:dyDescent="0.25">
      <c r="A1801" s="1370"/>
      <c r="B1801" s="122"/>
      <c r="H1801" s="122"/>
      <c r="J1801" s="122"/>
    </row>
    <row r="1802" spans="1:10" x14ac:dyDescent="0.25">
      <c r="A1802" s="1370"/>
      <c r="B1802" s="122"/>
      <c r="H1802" s="122"/>
      <c r="J1802" s="122"/>
    </row>
    <row r="1803" spans="1:10" x14ac:dyDescent="0.25">
      <c r="A1803" s="1370"/>
      <c r="B1803" s="122"/>
      <c r="H1803" s="122"/>
      <c r="J1803" s="122"/>
    </row>
    <row r="1804" spans="1:10" x14ac:dyDescent="0.25">
      <c r="A1804" s="1370"/>
      <c r="B1804" s="122"/>
      <c r="H1804" s="122"/>
      <c r="J1804" s="122"/>
    </row>
    <row r="1805" spans="1:10" x14ac:dyDescent="0.25">
      <c r="A1805" s="1370"/>
      <c r="B1805" s="122"/>
      <c r="H1805" s="122"/>
      <c r="J1805" s="122"/>
    </row>
    <row r="1806" spans="1:10" x14ac:dyDescent="0.25">
      <c r="A1806" s="1370"/>
      <c r="B1806" s="122"/>
      <c r="H1806" s="122"/>
      <c r="J1806" s="122"/>
    </row>
    <row r="1807" spans="1:10" x14ac:dyDescent="0.25">
      <c r="A1807" s="1370"/>
      <c r="B1807" s="122"/>
      <c r="H1807" s="122"/>
      <c r="J1807" s="122"/>
    </row>
    <row r="1808" spans="1:10" x14ac:dyDescent="0.25">
      <c r="A1808" s="1370"/>
      <c r="B1808" s="122"/>
      <c r="H1808" s="122"/>
      <c r="J1808" s="122"/>
    </row>
    <row r="1809" spans="1:10" x14ac:dyDescent="0.25">
      <c r="A1809" s="1370"/>
      <c r="B1809" s="122"/>
      <c r="H1809" s="122"/>
      <c r="J1809" s="122"/>
    </row>
    <row r="1810" spans="1:10" x14ac:dyDescent="0.25">
      <c r="A1810" s="1370"/>
      <c r="B1810" s="122"/>
      <c r="H1810" s="122"/>
      <c r="J1810" s="122"/>
    </row>
    <row r="1811" spans="1:10" x14ac:dyDescent="0.25">
      <c r="A1811" s="1370"/>
      <c r="B1811" s="122"/>
      <c r="H1811" s="122"/>
      <c r="J1811" s="122"/>
    </row>
    <row r="1812" spans="1:10" x14ac:dyDescent="0.25">
      <c r="A1812" s="1370"/>
      <c r="B1812" s="122"/>
      <c r="H1812" s="122"/>
      <c r="J1812" s="122"/>
    </row>
    <row r="1813" spans="1:10" x14ac:dyDescent="0.25">
      <c r="A1813" s="1370"/>
      <c r="B1813" s="122"/>
      <c r="H1813" s="122"/>
      <c r="J1813" s="122"/>
    </row>
    <row r="1814" spans="1:10" x14ac:dyDescent="0.25">
      <c r="A1814" s="1370"/>
      <c r="B1814" s="122"/>
      <c r="H1814" s="122"/>
      <c r="J1814" s="122"/>
    </row>
    <row r="1815" spans="1:10" x14ac:dyDescent="0.25">
      <c r="A1815" s="1370"/>
      <c r="B1815" s="122"/>
      <c r="H1815" s="122"/>
      <c r="J1815" s="122"/>
    </row>
    <row r="1816" spans="1:10" x14ac:dyDescent="0.25">
      <c r="A1816" s="1370"/>
      <c r="B1816" s="122"/>
      <c r="H1816" s="122"/>
      <c r="J1816" s="122"/>
    </row>
    <row r="1817" spans="1:10" x14ac:dyDescent="0.25">
      <c r="A1817" s="1370"/>
      <c r="B1817" s="122"/>
      <c r="H1817" s="122"/>
      <c r="J1817" s="122"/>
    </row>
    <row r="1818" spans="1:10" x14ac:dyDescent="0.25">
      <c r="A1818" s="1370"/>
      <c r="B1818" s="122"/>
      <c r="H1818" s="122"/>
      <c r="J1818" s="122"/>
    </row>
    <row r="1819" spans="1:10" x14ac:dyDescent="0.25">
      <c r="A1819" s="1370"/>
      <c r="B1819" s="122"/>
      <c r="H1819" s="122"/>
      <c r="J1819" s="122"/>
    </row>
    <row r="1820" spans="1:10" x14ac:dyDescent="0.25">
      <c r="A1820" s="1370"/>
      <c r="B1820" s="122"/>
      <c r="H1820" s="122"/>
      <c r="J1820" s="122"/>
    </row>
    <row r="1821" spans="1:10" x14ac:dyDescent="0.25">
      <c r="A1821" s="1370"/>
      <c r="B1821" s="122"/>
      <c r="H1821" s="122"/>
      <c r="J1821" s="122"/>
    </row>
    <row r="1822" spans="1:10" x14ac:dyDescent="0.25">
      <c r="A1822" s="1370"/>
      <c r="B1822" s="122"/>
      <c r="H1822" s="122"/>
      <c r="J1822" s="122"/>
    </row>
    <row r="1823" spans="1:10" x14ac:dyDescent="0.25">
      <c r="A1823" s="1370"/>
      <c r="B1823" s="122"/>
      <c r="H1823" s="122"/>
      <c r="J1823" s="122"/>
    </row>
    <row r="1824" spans="1:10" x14ac:dyDescent="0.25">
      <c r="A1824" s="1370"/>
      <c r="B1824" s="122"/>
      <c r="H1824" s="122"/>
      <c r="J1824" s="122"/>
    </row>
    <row r="1825" spans="1:10" x14ac:dyDescent="0.25">
      <c r="A1825" s="1370"/>
      <c r="B1825" s="122"/>
      <c r="H1825" s="122"/>
      <c r="J1825" s="122"/>
    </row>
    <row r="1826" spans="1:10" x14ac:dyDescent="0.25">
      <c r="A1826" s="1370"/>
      <c r="B1826" s="122"/>
      <c r="H1826" s="122"/>
      <c r="J1826" s="122"/>
    </row>
    <row r="1827" spans="1:10" x14ac:dyDescent="0.25">
      <c r="A1827" s="1370"/>
      <c r="B1827" s="122"/>
      <c r="H1827" s="122"/>
      <c r="J1827" s="122"/>
    </row>
    <row r="1828" spans="1:10" x14ac:dyDescent="0.25">
      <c r="A1828" s="1370"/>
      <c r="B1828" s="122"/>
      <c r="H1828" s="122"/>
      <c r="J1828" s="122"/>
    </row>
    <row r="1829" spans="1:10" x14ac:dyDescent="0.25">
      <c r="A1829" s="1370"/>
      <c r="B1829" s="122"/>
      <c r="H1829" s="122"/>
      <c r="J1829" s="122"/>
    </row>
    <row r="1830" spans="1:10" x14ac:dyDescent="0.25">
      <c r="A1830" s="1370"/>
      <c r="B1830" s="122"/>
      <c r="H1830" s="122"/>
      <c r="J1830" s="122"/>
    </row>
    <row r="1831" spans="1:10" x14ac:dyDescent="0.25">
      <c r="A1831" s="1370"/>
      <c r="B1831" s="122"/>
      <c r="H1831" s="122"/>
      <c r="J1831" s="122"/>
    </row>
    <row r="1832" spans="1:10" x14ac:dyDescent="0.25">
      <c r="A1832" s="1370"/>
      <c r="B1832" s="122"/>
      <c r="H1832" s="122"/>
      <c r="J1832" s="122"/>
    </row>
    <row r="1833" spans="1:10" x14ac:dyDescent="0.25">
      <c r="A1833" s="1370"/>
      <c r="B1833" s="122"/>
      <c r="H1833" s="122"/>
      <c r="J1833" s="122"/>
    </row>
    <row r="1834" spans="1:10" x14ac:dyDescent="0.25">
      <c r="A1834" s="1370"/>
      <c r="B1834" s="122"/>
      <c r="H1834" s="122"/>
      <c r="J1834" s="122"/>
    </row>
    <row r="1835" spans="1:10" x14ac:dyDescent="0.25">
      <c r="A1835" s="1370"/>
      <c r="B1835" s="122"/>
      <c r="H1835" s="122"/>
      <c r="J1835" s="122"/>
    </row>
    <row r="1836" spans="1:10" x14ac:dyDescent="0.25">
      <c r="A1836" s="1370"/>
      <c r="B1836" s="122"/>
      <c r="H1836" s="122"/>
      <c r="J1836" s="122"/>
    </row>
    <row r="1837" spans="1:10" x14ac:dyDescent="0.25">
      <c r="A1837" s="1370"/>
      <c r="B1837" s="122"/>
      <c r="H1837" s="122"/>
      <c r="J1837" s="122"/>
    </row>
    <row r="1838" spans="1:10" x14ac:dyDescent="0.25">
      <c r="A1838" s="1370"/>
      <c r="B1838" s="122"/>
      <c r="H1838" s="122"/>
      <c r="J1838" s="122"/>
    </row>
    <row r="1839" spans="1:10" x14ac:dyDescent="0.25">
      <c r="A1839" s="1370"/>
      <c r="B1839" s="122"/>
      <c r="H1839" s="122"/>
      <c r="J1839" s="122"/>
    </row>
    <row r="1840" spans="1:10" x14ac:dyDescent="0.25">
      <c r="A1840" s="1370"/>
      <c r="B1840" s="122"/>
      <c r="H1840" s="122"/>
      <c r="J1840" s="122"/>
    </row>
    <row r="1841" spans="1:10" x14ac:dyDescent="0.25">
      <c r="A1841" s="1370"/>
      <c r="B1841" s="122"/>
      <c r="H1841" s="122"/>
      <c r="J1841" s="122"/>
    </row>
    <row r="1842" spans="1:10" x14ac:dyDescent="0.25">
      <c r="A1842" s="1370"/>
      <c r="B1842" s="122"/>
      <c r="H1842" s="122"/>
      <c r="J1842" s="122"/>
    </row>
    <row r="1843" spans="1:10" x14ac:dyDescent="0.25">
      <c r="A1843" s="1370"/>
      <c r="B1843" s="122"/>
      <c r="H1843" s="122"/>
      <c r="J1843" s="122"/>
    </row>
    <row r="1844" spans="1:10" x14ac:dyDescent="0.25">
      <c r="A1844" s="1370"/>
      <c r="B1844" s="122"/>
      <c r="H1844" s="122"/>
      <c r="J1844" s="122"/>
    </row>
    <row r="1845" spans="1:10" x14ac:dyDescent="0.25">
      <c r="A1845" s="1370"/>
      <c r="B1845" s="122"/>
      <c r="H1845" s="122"/>
      <c r="J1845" s="122"/>
    </row>
    <row r="1846" spans="1:10" x14ac:dyDescent="0.25">
      <c r="A1846" s="1370"/>
      <c r="B1846" s="122"/>
      <c r="H1846" s="122"/>
      <c r="J1846" s="122"/>
    </row>
    <row r="1847" spans="1:10" x14ac:dyDescent="0.25">
      <c r="A1847" s="1370"/>
      <c r="B1847" s="122"/>
      <c r="H1847" s="122"/>
      <c r="J1847" s="122"/>
    </row>
    <row r="1848" spans="1:10" x14ac:dyDescent="0.25">
      <c r="A1848" s="1370"/>
      <c r="B1848" s="122"/>
      <c r="H1848" s="122"/>
      <c r="J1848" s="122"/>
    </row>
    <row r="1849" spans="1:10" x14ac:dyDescent="0.25">
      <c r="A1849" s="1370"/>
      <c r="B1849" s="122"/>
      <c r="H1849" s="122"/>
      <c r="J1849" s="122"/>
    </row>
    <row r="1850" spans="1:10" x14ac:dyDescent="0.25">
      <c r="A1850" s="1370"/>
      <c r="B1850" s="122"/>
      <c r="H1850" s="122"/>
      <c r="J1850" s="122"/>
    </row>
    <row r="1851" spans="1:10" x14ac:dyDescent="0.25">
      <c r="A1851" s="1370"/>
      <c r="B1851" s="122"/>
      <c r="H1851" s="122"/>
      <c r="J1851" s="122"/>
    </row>
    <row r="1852" spans="1:10" x14ac:dyDescent="0.25">
      <c r="A1852" s="1370"/>
      <c r="B1852" s="122"/>
      <c r="H1852" s="122"/>
      <c r="J1852" s="122"/>
    </row>
    <row r="1853" spans="1:10" x14ac:dyDescent="0.25">
      <c r="A1853" s="1370"/>
      <c r="B1853" s="122"/>
      <c r="H1853" s="122"/>
      <c r="J1853" s="122"/>
    </row>
    <row r="1854" spans="1:10" x14ac:dyDescent="0.25">
      <c r="A1854" s="1370"/>
      <c r="B1854" s="122"/>
      <c r="H1854" s="122"/>
      <c r="J1854" s="122"/>
    </row>
    <row r="1855" spans="1:10" x14ac:dyDescent="0.25">
      <c r="A1855" s="1370"/>
      <c r="B1855" s="122"/>
      <c r="H1855" s="122"/>
      <c r="J1855" s="122"/>
    </row>
    <row r="1856" spans="1:10" x14ac:dyDescent="0.25">
      <c r="A1856" s="1370"/>
      <c r="B1856" s="122"/>
      <c r="H1856" s="122"/>
      <c r="J1856" s="122"/>
    </row>
    <row r="1857" spans="1:10" x14ac:dyDescent="0.25">
      <c r="A1857" s="1370"/>
      <c r="B1857" s="122"/>
      <c r="H1857" s="122"/>
      <c r="J1857" s="122"/>
    </row>
    <row r="1858" spans="1:10" x14ac:dyDescent="0.25">
      <c r="A1858" s="1370"/>
      <c r="B1858" s="122"/>
      <c r="H1858" s="122"/>
      <c r="J1858" s="122"/>
    </row>
    <row r="1859" spans="1:10" x14ac:dyDescent="0.25">
      <c r="A1859" s="1370"/>
      <c r="B1859" s="122"/>
      <c r="H1859" s="122"/>
      <c r="J1859" s="122"/>
    </row>
    <row r="1860" spans="1:10" x14ac:dyDescent="0.25">
      <c r="A1860" s="1370"/>
      <c r="B1860" s="122"/>
      <c r="H1860" s="122"/>
      <c r="J1860" s="122"/>
    </row>
    <row r="1861" spans="1:10" x14ac:dyDescent="0.25">
      <c r="A1861" s="1370"/>
      <c r="B1861" s="122"/>
      <c r="H1861" s="122"/>
      <c r="J1861" s="122"/>
    </row>
    <row r="1862" spans="1:10" x14ac:dyDescent="0.25">
      <c r="A1862" s="1370"/>
      <c r="B1862" s="122"/>
      <c r="H1862" s="122"/>
      <c r="J1862" s="122"/>
    </row>
    <row r="1863" spans="1:10" x14ac:dyDescent="0.25">
      <c r="A1863" s="1370"/>
      <c r="B1863" s="122"/>
      <c r="H1863" s="122"/>
      <c r="J1863" s="122"/>
    </row>
    <row r="1864" spans="1:10" x14ac:dyDescent="0.25">
      <c r="A1864" s="1370"/>
      <c r="B1864" s="122"/>
      <c r="H1864" s="122"/>
      <c r="J1864" s="122"/>
    </row>
    <row r="1865" spans="1:10" x14ac:dyDescent="0.25">
      <c r="A1865" s="1370"/>
      <c r="B1865" s="122"/>
      <c r="H1865" s="122"/>
      <c r="J1865" s="122"/>
    </row>
    <row r="1866" spans="1:10" x14ac:dyDescent="0.25">
      <c r="A1866" s="1370"/>
      <c r="B1866" s="122"/>
      <c r="H1866" s="122"/>
      <c r="J1866" s="122"/>
    </row>
    <row r="1867" spans="1:10" x14ac:dyDescent="0.25">
      <c r="A1867" s="1370"/>
      <c r="B1867" s="122"/>
      <c r="H1867" s="122"/>
      <c r="J1867" s="122"/>
    </row>
    <row r="1868" spans="1:10" x14ac:dyDescent="0.25">
      <c r="A1868" s="1370"/>
      <c r="B1868" s="122"/>
      <c r="H1868" s="122"/>
      <c r="J1868" s="122"/>
    </row>
    <row r="1869" spans="1:10" x14ac:dyDescent="0.25">
      <c r="A1869" s="1370"/>
      <c r="B1869" s="122"/>
      <c r="H1869" s="122"/>
      <c r="J1869" s="122"/>
    </row>
    <row r="1870" spans="1:10" x14ac:dyDescent="0.25">
      <c r="A1870" s="1370"/>
      <c r="B1870" s="122"/>
      <c r="H1870" s="122"/>
      <c r="J1870" s="122"/>
    </row>
    <row r="1871" spans="1:10" x14ac:dyDescent="0.25">
      <c r="A1871" s="1370"/>
      <c r="B1871" s="122"/>
      <c r="H1871" s="122"/>
      <c r="J1871" s="122"/>
    </row>
    <row r="1872" spans="1:10" x14ac:dyDescent="0.25">
      <c r="A1872" s="1370"/>
      <c r="B1872" s="122"/>
      <c r="H1872" s="122"/>
      <c r="J1872" s="122"/>
    </row>
    <row r="1873" spans="1:10" x14ac:dyDescent="0.25">
      <c r="A1873" s="1370"/>
      <c r="B1873" s="122"/>
      <c r="H1873" s="122"/>
      <c r="J1873" s="122"/>
    </row>
    <row r="1874" spans="1:10" x14ac:dyDescent="0.25">
      <c r="A1874" s="1370"/>
      <c r="B1874" s="122"/>
      <c r="H1874" s="122"/>
      <c r="J1874" s="122"/>
    </row>
    <row r="1875" spans="1:10" x14ac:dyDescent="0.25">
      <c r="A1875" s="1370"/>
      <c r="B1875" s="122"/>
      <c r="H1875" s="122"/>
      <c r="J1875" s="122"/>
    </row>
    <row r="1876" spans="1:10" x14ac:dyDescent="0.25">
      <c r="A1876" s="1370"/>
      <c r="B1876" s="122"/>
      <c r="H1876" s="122"/>
      <c r="J1876" s="122"/>
    </row>
    <row r="1877" spans="1:10" x14ac:dyDescent="0.25">
      <c r="A1877" s="1370"/>
      <c r="B1877" s="122"/>
      <c r="H1877" s="122"/>
      <c r="J1877" s="122"/>
    </row>
    <row r="1878" spans="1:10" x14ac:dyDescent="0.25">
      <c r="A1878" s="1370"/>
      <c r="B1878" s="122"/>
      <c r="H1878" s="122"/>
      <c r="J1878" s="122"/>
    </row>
    <row r="1879" spans="1:10" x14ac:dyDescent="0.25">
      <c r="A1879" s="1370"/>
      <c r="B1879" s="122"/>
      <c r="H1879" s="122"/>
      <c r="J1879" s="122"/>
    </row>
    <row r="1880" spans="1:10" x14ac:dyDescent="0.25">
      <c r="A1880" s="1370"/>
      <c r="B1880" s="122"/>
      <c r="H1880" s="122"/>
      <c r="J1880" s="122"/>
    </row>
    <row r="1881" spans="1:10" x14ac:dyDescent="0.25">
      <c r="A1881" s="1370"/>
      <c r="B1881" s="122"/>
      <c r="H1881" s="122"/>
      <c r="J1881" s="122"/>
    </row>
    <row r="1882" spans="1:10" x14ac:dyDescent="0.25">
      <c r="A1882" s="1370"/>
      <c r="B1882" s="122"/>
      <c r="H1882" s="122"/>
      <c r="J1882" s="122"/>
    </row>
    <row r="1883" spans="1:10" x14ac:dyDescent="0.25">
      <c r="A1883" s="1370"/>
      <c r="B1883" s="122"/>
      <c r="H1883" s="122"/>
      <c r="J1883" s="122"/>
    </row>
    <row r="1884" spans="1:10" x14ac:dyDescent="0.25">
      <c r="A1884" s="1370"/>
      <c r="B1884" s="122"/>
      <c r="H1884" s="122"/>
      <c r="J1884" s="122"/>
    </row>
    <row r="1885" spans="1:10" x14ac:dyDescent="0.25">
      <c r="A1885" s="1370"/>
      <c r="B1885" s="122"/>
      <c r="H1885" s="122"/>
      <c r="J1885" s="122"/>
    </row>
    <row r="1886" spans="1:10" x14ac:dyDescent="0.25">
      <c r="A1886" s="1370"/>
      <c r="B1886" s="122"/>
      <c r="H1886" s="122"/>
      <c r="J1886" s="122"/>
    </row>
    <row r="1887" spans="1:10" x14ac:dyDescent="0.25">
      <c r="A1887" s="1370"/>
      <c r="B1887" s="122"/>
      <c r="H1887" s="122"/>
      <c r="J1887" s="122"/>
    </row>
    <row r="1888" spans="1:10" x14ac:dyDescent="0.25">
      <c r="A1888" s="1370"/>
      <c r="B1888" s="122"/>
      <c r="H1888" s="122"/>
      <c r="J1888" s="122"/>
    </row>
    <row r="1889" spans="1:10" x14ac:dyDescent="0.25">
      <c r="A1889" s="1370"/>
      <c r="B1889" s="122"/>
      <c r="H1889" s="122"/>
      <c r="J1889" s="122"/>
    </row>
    <row r="1890" spans="1:10" x14ac:dyDescent="0.25">
      <c r="A1890" s="1370"/>
      <c r="B1890" s="122"/>
      <c r="H1890" s="122"/>
      <c r="J1890" s="122"/>
    </row>
    <row r="1891" spans="1:10" x14ac:dyDescent="0.25">
      <c r="A1891" s="1370"/>
      <c r="B1891" s="122"/>
      <c r="H1891" s="122"/>
      <c r="J1891" s="122"/>
    </row>
    <row r="1892" spans="1:10" x14ac:dyDescent="0.25">
      <c r="A1892" s="1370"/>
      <c r="B1892" s="122"/>
      <c r="H1892" s="122"/>
      <c r="J1892" s="122"/>
    </row>
    <row r="1893" spans="1:10" x14ac:dyDescent="0.25">
      <c r="A1893" s="1370"/>
      <c r="B1893" s="122"/>
      <c r="H1893" s="122"/>
      <c r="J1893" s="122"/>
    </row>
    <row r="1894" spans="1:10" x14ac:dyDescent="0.25">
      <c r="A1894" s="1370"/>
      <c r="B1894" s="122"/>
      <c r="H1894" s="122"/>
      <c r="J1894" s="122"/>
    </row>
    <row r="1895" spans="1:10" x14ac:dyDescent="0.25">
      <c r="A1895" s="1370"/>
      <c r="B1895" s="122"/>
      <c r="H1895" s="122"/>
      <c r="J1895" s="122"/>
    </row>
    <row r="1896" spans="1:10" x14ac:dyDescent="0.25">
      <c r="A1896" s="1370"/>
      <c r="B1896" s="122"/>
      <c r="H1896" s="122"/>
      <c r="J1896" s="122"/>
    </row>
    <row r="1897" spans="1:10" x14ac:dyDescent="0.25">
      <c r="A1897" s="1370"/>
      <c r="B1897" s="122"/>
      <c r="H1897" s="122"/>
      <c r="J1897" s="122"/>
    </row>
    <row r="1898" spans="1:10" x14ac:dyDescent="0.25">
      <c r="A1898" s="1370"/>
      <c r="B1898" s="122"/>
      <c r="H1898" s="122"/>
      <c r="J1898" s="122"/>
    </row>
    <row r="1899" spans="1:10" x14ac:dyDescent="0.25">
      <c r="A1899" s="1370"/>
      <c r="B1899" s="122"/>
      <c r="H1899" s="122"/>
      <c r="J1899" s="122"/>
    </row>
    <row r="1900" spans="1:10" x14ac:dyDescent="0.25">
      <c r="A1900" s="1370"/>
      <c r="B1900" s="122"/>
      <c r="H1900" s="122"/>
      <c r="J1900" s="122"/>
    </row>
    <row r="1901" spans="1:10" x14ac:dyDescent="0.25">
      <c r="A1901" s="1370"/>
      <c r="B1901" s="122"/>
      <c r="H1901" s="122"/>
      <c r="J1901" s="122"/>
    </row>
    <row r="1902" spans="1:10" x14ac:dyDescent="0.25">
      <c r="A1902" s="1370"/>
      <c r="B1902" s="122"/>
      <c r="H1902" s="122"/>
      <c r="J1902" s="122"/>
    </row>
    <row r="1903" spans="1:10" x14ac:dyDescent="0.25">
      <c r="A1903" s="1370"/>
      <c r="B1903" s="122"/>
      <c r="H1903" s="122"/>
      <c r="J1903" s="122"/>
    </row>
    <row r="1904" spans="1:10" x14ac:dyDescent="0.25">
      <c r="A1904" s="1370"/>
      <c r="B1904" s="122"/>
      <c r="H1904" s="122"/>
      <c r="J1904" s="122"/>
    </row>
    <row r="1905" spans="1:10" x14ac:dyDescent="0.25">
      <c r="A1905" s="1370"/>
      <c r="B1905" s="122"/>
      <c r="H1905" s="122"/>
      <c r="J1905" s="122"/>
    </row>
    <row r="1906" spans="1:10" x14ac:dyDescent="0.25">
      <c r="A1906" s="1370"/>
      <c r="B1906" s="122"/>
      <c r="H1906" s="122"/>
      <c r="J1906" s="122"/>
    </row>
    <row r="1907" spans="1:10" x14ac:dyDescent="0.25">
      <c r="A1907" s="1370"/>
      <c r="B1907" s="122"/>
      <c r="H1907" s="122"/>
      <c r="J1907" s="122"/>
    </row>
    <row r="1908" spans="1:10" x14ac:dyDescent="0.25">
      <c r="A1908" s="1370"/>
      <c r="B1908" s="122"/>
      <c r="H1908" s="122"/>
      <c r="J1908" s="122"/>
    </row>
    <row r="1909" spans="1:10" x14ac:dyDescent="0.25">
      <c r="A1909" s="1370"/>
      <c r="B1909" s="122"/>
      <c r="H1909" s="122"/>
      <c r="J1909" s="122"/>
    </row>
    <row r="1910" spans="1:10" x14ac:dyDescent="0.25">
      <c r="A1910" s="1370"/>
      <c r="B1910" s="122"/>
      <c r="H1910" s="122"/>
      <c r="J1910" s="122"/>
    </row>
    <row r="1911" spans="1:10" x14ac:dyDescent="0.25">
      <c r="A1911" s="1370"/>
      <c r="B1911" s="122"/>
      <c r="H1911" s="122"/>
      <c r="J1911" s="122"/>
    </row>
    <row r="1912" spans="1:10" x14ac:dyDescent="0.25">
      <c r="A1912" s="1370"/>
      <c r="B1912" s="122"/>
      <c r="H1912" s="122"/>
      <c r="J1912" s="122"/>
    </row>
    <row r="1913" spans="1:10" x14ac:dyDescent="0.25">
      <c r="A1913" s="1370"/>
      <c r="B1913" s="122"/>
      <c r="H1913" s="122"/>
      <c r="J1913" s="122"/>
    </row>
    <row r="1914" spans="1:10" x14ac:dyDescent="0.25">
      <c r="A1914" s="1370"/>
      <c r="B1914" s="122"/>
      <c r="H1914" s="122"/>
      <c r="J1914" s="122"/>
    </row>
    <row r="1915" spans="1:10" x14ac:dyDescent="0.25">
      <c r="A1915" s="1370"/>
      <c r="B1915" s="122"/>
      <c r="H1915" s="122"/>
      <c r="J1915" s="122"/>
    </row>
    <row r="1916" spans="1:10" x14ac:dyDescent="0.25">
      <c r="A1916" s="1370"/>
      <c r="B1916" s="122"/>
      <c r="H1916" s="122"/>
      <c r="J1916" s="122"/>
    </row>
    <row r="1917" spans="1:10" x14ac:dyDescent="0.25">
      <c r="A1917" s="1370"/>
      <c r="B1917" s="122"/>
      <c r="H1917" s="122"/>
      <c r="J1917" s="122"/>
    </row>
    <row r="1918" spans="1:10" x14ac:dyDescent="0.25">
      <c r="A1918" s="1370"/>
      <c r="B1918" s="122"/>
      <c r="H1918" s="122"/>
      <c r="J1918" s="122"/>
    </row>
    <row r="1919" spans="1:10" x14ac:dyDescent="0.25">
      <c r="A1919" s="1370"/>
      <c r="B1919" s="122"/>
      <c r="H1919" s="122"/>
      <c r="J1919" s="122"/>
    </row>
    <row r="1920" spans="1:10" x14ac:dyDescent="0.25">
      <c r="A1920" s="1370"/>
      <c r="B1920" s="122"/>
      <c r="H1920" s="122"/>
      <c r="J1920" s="122"/>
    </row>
    <row r="1921" spans="1:10" x14ac:dyDescent="0.25">
      <c r="A1921" s="1370"/>
      <c r="B1921" s="122"/>
      <c r="H1921" s="122"/>
      <c r="J1921" s="122"/>
    </row>
    <row r="1922" spans="1:10" x14ac:dyDescent="0.25">
      <c r="A1922" s="1370"/>
      <c r="B1922" s="122"/>
      <c r="H1922" s="122"/>
      <c r="J1922" s="122"/>
    </row>
    <row r="1923" spans="1:10" x14ac:dyDescent="0.25">
      <c r="A1923" s="1370"/>
      <c r="B1923" s="122"/>
      <c r="H1923" s="122"/>
      <c r="J1923" s="122"/>
    </row>
    <row r="1924" spans="1:10" x14ac:dyDescent="0.25">
      <c r="A1924" s="1370"/>
      <c r="B1924" s="122"/>
      <c r="H1924" s="122"/>
      <c r="J1924" s="122"/>
    </row>
    <row r="1925" spans="1:10" x14ac:dyDescent="0.25">
      <c r="A1925" s="1370"/>
      <c r="B1925" s="122"/>
      <c r="H1925" s="122"/>
      <c r="J1925" s="122"/>
    </row>
    <row r="1926" spans="1:10" x14ac:dyDescent="0.25">
      <c r="A1926" s="1370"/>
      <c r="B1926" s="122"/>
      <c r="H1926" s="122"/>
      <c r="J1926" s="122"/>
    </row>
    <row r="1927" spans="1:10" x14ac:dyDescent="0.25">
      <c r="A1927" s="1370"/>
      <c r="B1927" s="122"/>
      <c r="H1927" s="122"/>
      <c r="J1927" s="122"/>
    </row>
    <row r="1928" spans="1:10" x14ac:dyDescent="0.25">
      <c r="A1928" s="1370"/>
      <c r="B1928" s="122"/>
      <c r="H1928" s="122"/>
      <c r="J1928" s="122"/>
    </row>
    <row r="1929" spans="1:10" x14ac:dyDescent="0.25">
      <c r="A1929" s="1370"/>
      <c r="B1929" s="122"/>
      <c r="H1929" s="122"/>
      <c r="J1929" s="122"/>
    </row>
    <row r="1930" spans="1:10" x14ac:dyDescent="0.25">
      <c r="A1930" s="1370"/>
      <c r="B1930" s="122"/>
      <c r="H1930" s="122"/>
      <c r="J1930" s="122"/>
    </row>
    <row r="1931" spans="1:10" x14ac:dyDescent="0.25">
      <c r="A1931" s="1370"/>
      <c r="B1931" s="122"/>
      <c r="H1931" s="122"/>
      <c r="J1931" s="122"/>
    </row>
    <row r="1932" spans="1:10" x14ac:dyDescent="0.25">
      <c r="A1932" s="1370"/>
      <c r="B1932" s="122"/>
      <c r="H1932" s="122"/>
      <c r="J1932" s="122"/>
    </row>
    <row r="1933" spans="1:10" x14ac:dyDescent="0.25">
      <c r="A1933" s="1370"/>
      <c r="B1933" s="122"/>
      <c r="H1933" s="122"/>
      <c r="J1933" s="122"/>
    </row>
    <row r="1934" spans="1:10" x14ac:dyDescent="0.25">
      <c r="A1934" s="1370"/>
      <c r="B1934" s="122"/>
      <c r="H1934" s="122"/>
      <c r="J1934" s="122"/>
    </row>
    <row r="1935" spans="1:10" x14ac:dyDescent="0.25">
      <c r="A1935" s="1370"/>
      <c r="B1935" s="122"/>
      <c r="H1935" s="122"/>
      <c r="J1935" s="122"/>
    </row>
    <row r="1936" spans="1:10" x14ac:dyDescent="0.25">
      <c r="A1936" s="1370"/>
      <c r="B1936" s="122"/>
      <c r="H1936" s="122"/>
      <c r="J1936" s="122"/>
    </row>
    <row r="1937" spans="1:10" x14ac:dyDescent="0.25">
      <c r="A1937" s="1370"/>
      <c r="B1937" s="122"/>
      <c r="H1937" s="122"/>
      <c r="J1937" s="122"/>
    </row>
    <row r="1938" spans="1:10" x14ac:dyDescent="0.25">
      <c r="A1938" s="1370"/>
      <c r="B1938" s="122"/>
      <c r="H1938" s="122"/>
      <c r="J1938" s="122"/>
    </row>
    <row r="1939" spans="1:10" x14ac:dyDescent="0.25">
      <c r="A1939" s="1370"/>
      <c r="B1939" s="122"/>
      <c r="H1939" s="122"/>
      <c r="J1939" s="122"/>
    </row>
    <row r="1940" spans="1:10" x14ac:dyDescent="0.25">
      <c r="A1940" s="1370"/>
      <c r="B1940" s="122"/>
      <c r="H1940" s="122"/>
      <c r="J1940" s="122"/>
    </row>
    <row r="1941" spans="1:10" x14ac:dyDescent="0.25">
      <c r="A1941" s="1370"/>
      <c r="B1941" s="122"/>
      <c r="H1941" s="122"/>
      <c r="J1941" s="122"/>
    </row>
    <row r="1942" spans="1:10" x14ac:dyDescent="0.25">
      <c r="A1942" s="1370"/>
      <c r="B1942" s="122"/>
      <c r="H1942" s="122"/>
      <c r="J1942" s="122"/>
    </row>
    <row r="1943" spans="1:10" x14ac:dyDescent="0.25">
      <c r="A1943" s="1370"/>
      <c r="B1943" s="122"/>
      <c r="H1943" s="122"/>
      <c r="J1943" s="122"/>
    </row>
    <row r="1944" spans="1:10" x14ac:dyDescent="0.25">
      <c r="A1944" s="1370"/>
      <c r="B1944" s="122"/>
      <c r="H1944" s="122"/>
      <c r="J1944" s="122"/>
    </row>
    <row r="1945" spans="1:10" x14ac:dyDescent="0.25">
      <c r="A1945" s="1370"/>
      <c r="B1945" s="122"/>
      <c r="H1945" s="122"/>
      <c r="J1945" s="122"/>
    </row>
    <row r="1946" spans="1:10" x14ac:dyDescent="0.25">
      <c r="A1946" s="1370"/>
      <c r="B1946" s="122"/>
      <c r="H1946" s="122"/>
      <c r="J1946" s="122"/>
    </row>
    <row r="1947" spans="1:10" x14ac:dyDescent="0.25">
      <c r="A1947" s="1370"/>
      <c r="B1947" s="122"/>
      <c r="H1947" s="122"/>
      <c r="J1947" s="122"/>
    </row>
    <row r="1948" spans="1:10" x14ac:dyDescent="0.25">
      <c r="A1948" s="1370"/>
      <c r="B1948" s="122"/>
      <c r="H1948" s="122"/>
      <c r="J1948" s="122"/>
    </row>
    <row r="1949" spans="1:10" x14ac:dyDescent="0.25">
      <c r="A1949" s="1370"/>
      <c r="B1949" s="122"/>
      <c r="H1949" s="122"/>
      <c r="J1949" s="122"/>
    </row>
    <row r="1950" spans="1:10" x14ac:dyDescent="0.25">
      <c r="A1950" s="1370"/>
      <c r="B1950" s="122"/>
      <c r="H1950" s="122"/>
      <c r="J1950" s="122"/>
    </row>
    <row r="1951" spans="1:10" x14ac:dyDescent="0.25">
      <c r="A1951" s="1370"/>
      <c r="B1951" s="122"/>
      <c r="H1951" s="122"/>
      <c r="J1951" s="122"/>
    </row>
    <row r="1952" spans="1:10" x14ac:dyDescent="0.25">
      <c r="A1952" s="1370"/>
      <c r="B1952" s="122"/>
      <c r="H1952" s="122"/>
      <c r="J1952" s="122"/>
    </row>
    <row r="1953" spans="1:10" x14ac:dyDescent="0.25">
      <c r="A1953" s="1370"/>
      <c r="B1953" s="122"/>
      <c r="H1953" s="122"/>
      <c r="J1953" s="122"/>
    </row>
    <row r="1954" spans="1:10" x14ac:dyDescent="0.25">
      <c r="A1954" s="1370"/>
      <c r="B1954" s="122"/>
      <c r="H1954" s="122"/>
      <c r="J1954" s="122"/>
    </row>
    <row r="1955" spans="1:10" x14ac:dyDescent="0.25">
      <c r="A1955" s="1370"/>
      <c r="B1955" s="122"/>
      <c r="H1955" s="122"/>
      <c r="J1955" s="122"/>
    </row>
    <row r="1956" spans="1:10" x14ac:dyDescent="0.25">
      <c r="A1956" s="1370"/>
      <c r="B1956" s="122"/>
      <c r="H1956" s="122"/>
      <c r="J1956" s="122"/>
    </row>
    <row r="1957" spans="1:10" x14ac:dyDescent="0.25">
      <c r="A1957" s="1370"/>
      <c r="B1957" s="122"/>
      <c r="H1957" s="122"/>
      <c r="J1957" s="122"/>
    </row>
    <row r="1958" spans="1:10" x14ac:dyDescent="0.25">
      <c r="A1958" s="1370"/>
      <c r="B1958" s="122"/>
      <c r="H1958" s="122"/>
      <c r="J1958" s="122"/>
    </row>
    <row r="1959" spans="1:10" x14ac:dyDescent="0.25">
      <c r="A1959" s="1370"/>
      <c r="B1959" s="122"/>
      <c r="H1959" s="122"/>
      <c r="J1959" s="122"/>
    </row>
    <row r="1960" spans="1:10" x14ac:dyDescent="0.25">
      <c r="A1960" s="1370"/>
      <c r="B1960" s="122"/>
      <c r="H1960" s="122"/>
      <c r="J1960" s="122"/>
    </row>
    <row r="1961" spans="1:10" x14ac:dyDescent="0.25">
      <c r="A1961" s="1370"/>
      <c r="B1961" s="122"/>
      <c r="H1961" s="122"/>
      <c r="J1961" s="122"/>
    </row>
    <row r="1962" spans="1:10" x14ac:dyDescent="0.25">
      <c r="A1962" s="1370"/>
      <c r="B1962" s="122"/>
      <c r="H1962" s="122"/>
      <c r="J1962" s="122"/>
    </row>
    <row r="1963" spans="1:10" x14ac:dyDescent="0.25">
      <c r="A1963" s="1370"/>
      <c r="B1963" s="122"/>
      <c r="H1963" s="122"/>
      <c r="J1963" s="122"/>
    </row>
    <row r="1964" spans="1:10" x14ac:dyDescent="0.25">
      <c r="A1964" s="1370"/>
      <c r="B1964" s="122"/>
      <c r="H1964" s="122"/>
      <c r="J1964" s="122"/>
    </row>
    <row r="1965" spans="1:10" x14ac:dyDescent="0.25">
      <c r="A1965" s="1370"/>
      <c r="B1965" s="122"/>
      <c r="H1965" s="122"/>
      <c r="J1965" s="122"/>
    </row>
    <row r="1966" spans="1:10" x14ac:dyDescent="0.25">
      <c r="A1966" s="1370"/>
      <c r="B1966" s="122"/>
      <c r="H1966" s="122"/>
      <c r="J1966" s="122"/>
    </row>
    <row r="1967" spans="1:10" x14ac:dyDescent="0.25">
      <c r="A1967" s="1370"/>
      <c r="B1967" s="122"/>
      <c r="H1967" s="122"/>
      <c r="J1967" s="122"/>
    </row>
    <row r="1968" spans="1:10" x14ac:dyDescent="0.25">
      <c r="A1968" s="1370"/>
      <c r="B1968" s="122"/>
      <c r="H1968" s="122"/>
      <c r="J1968" s="122"/>
    </row>
    <row r="1969" spans="1:10" x14ac:dyDescent="0.25">
      <c r="A1969" s="1370"/>
      <c r="B1969" s="122"/>
      <c r="H1969" s="122"/>
      <c r="J1969" s="122"/>
    </row>
    <row r="1970" spans="1:10" x14ac:dyDescent="0.25">
      <c r="A1970" s="1370"/>
      <c r="B1970" s="122"/>
      <c r="H1970" s="122"/>
      <c r="J1970" s="122"/>
    </row>
    <row r="1971" spans="1:10" x14ac:dyDescent="0.25">
      <c r="A1971" s="1370"/>
      <c r="B1971" s="122"/>
      <c r="H1971" s="122"/>
      <c r="J1971" s="122"/>
    </row>
    <row r="1972" spans="1:10" x14ac:dyDescent="0.25">
      <c r="A1972" s="1370"/>
      <c r="B1972" s="122"/>
      <c r="H1972" s="122"/>
      <c r="J1972" s="122"/>
    </row>
    <row r="1973" spans="1:10" x14ac:dyDescent="0.25">
      <c r="A1973" s="1370"/>
      <c r="B1973" s="122"/>
      <c r="H1973" s="122"/>
      <c r="J1973" s="122"/>
    </row>
    <row r="1974" spans="1:10" x14ac:dyDescent="0.25">
      <c r="A1974" s="1370"/>
      <c r="B1974" s="122"/>
      <c r="H1974" s="122"/>
      <c r="J1974" s="122"/>
    </row>
    <row r="1975" spans="1:10" x14ac:dyDescent="0.25">
      <c r="A1975" s="1370"/>
      <c r="B1975" s="122"/>
      <c r="H1975" s="122"/>
      <c r="J1975" s="122"/>
    </row>
    <row r="1976" spans="1:10" x14ac:dyDescent="0.25">
      <c r="A1976" s="1370"/>
      <c r="B1976" s="122"/>
      <c r="H1976" s="122"/>
      <c r="J1976" s="122"/>
    </row>
    <row r="1977" spans="1:10" x14ac:dyDescent="0.25">
      <c r="A1977" s="1370"/>
      <c r="B1977" s="122"/>
      <c r="H1977" s="122"/>
      <c r="J1977" s="122"/>
    </row>
    <row r="1978" spans="1:10" x14ac:dyDescent="0.25">
      <c r="A1978" s="1370"/>
      <c r="B1978" s="122"/>
      <c r="H1978" s="122"/>
      <c r="J1978" s="122"/>
    </row>
    <row r="1979" spans="1:10" x14ac:dyDescent="0.25">
      <c r="A1979" s="1370"/>
      <c r="B1979" s="122"/>
      <c r="H1979" s="122"/>
      <c r="J1979" s="122"/>
    </row>
    <row r="1980" spans="1:10" x14ac:dyDescent="0.25">
      <c r="A1980" s="1370"/>
      <c r="B1980" s="122"/>
      <c r="H1980" s="122"/>
      <c r="J1980" s="122"/>
    </row>
    <row r="1981" spans="1:10" x14ac:dyDescent="0.25">
      <c r="A1981" s="1370"/>
      <c r="B1981" s="122"/>
      <c r="H1981" s="122"/>
      <c r="J1981" s="122"/>
    </row>
    <row r="1982" spans="1:10" x14ac:dyDescent="0.25">
      <c r="A1982" s="1370"/>
      <c r="B1982" s="122"/>
      <c r="H1982" s="122"/>
      <c r="J1982" s="122"/>
    </row>
    <row r="1983" spans="1:10" x14ac:dyDescent="0.25">
      <c r="A1983" s="1370"/>
      <c r="B1983" s="122"/>
      <c r="H1983" s="122"/>
      <c r="J1983" s="122"/>
    </row>
    <row r="1984" spans="1:10" x14ac:dyDescent="0.25">
      <c r="A1984" s="1370"/>
      <c r="B1984" s="122"/>
      <c r="H1984" s="122"/>
      <c r="J1984" s="122"/>
    </row>
    <row r="1985" spans="1:10" x14ac:dyDescent="0.25">
      <c r="A1985" s="1370"/>
      <c r="B1985" s="122"/>
      <c r="H1985" s="122"/>
      <c r="J1985" s="122"/>
    </row>
    <row r="1986" spans="1:10" x14ac:dyDescent="0.25">
      <c r="A1986" s="1370"/>
      <c r="B1986" s="122"/>
      <c r="H1986" s="122"/>
      <c r="J1986" s="122"/>
    </row>
    <row r="1987" spans="1:10" x14ac:dyDescent="0.25">
      <c r="A1987" s="1370"/>
      <c r="B1987" s="122"/>
      <c r="H1987" s="122"/>
      <c r="J1987" s="122"/>
    </row>
    <row r="1988" spans="1:10" x14ac:dyDescent="0.25">
      <c r="A1988" s="1370"/>
      <c r="B1988" s="122"/>
      <c r="H1988" s="122"/>
      <c r="J1988" s="122"/>
    </row>
    <row r="1989" spans="1:10" x14ac:dyDescent="0.25">
      <c r="A1989" s="1370"/>
      <c r="B1989" s="122"/>
      <c r="H1989" s="122"/>
      <c r="J1989" s="122"/>
    </row>
    <row r="1990" spans="1:10" x14ac:dyDescent="0.25">
      <c r="A1990" s="1370"/>
      <c r="B1990" s="122"/>
      <c r="H1990" s="122"/>
      <c r="J1990" s="122"/>
    </row>
    <row r="1991" spans="1:10" x14ac:dyDescent="0.25">
      <c r="A1991" s="1370"/>
      <c r="B1991" s="122"/>
      <c r="H1991" s="122"/>
      <c r="J1991" s="122"/>
    </row>
  </sheetData>
  <mergeCells count="52">
    <mergeCell ref="G130:J131"/>
    <mergeCell ref="B136:C136"/>
    <mergeCell ref="B137:C137"/>
    <mergeCell ref="A121:A122"/>
    <mergeCell ref="A123:A124"/>
    <mergeCell ref="A125:A126"/>
    <mergeCell ref="A127:A128"/>
    <mergeCell ref="B129:F129"/>
    <mergeCell ref="A130:E131"/>
    <mergeCell ref="F130:F131"/>
    <mergeCell ref="B107:F109"/>
    <mergeCell ref="B110:J110"/>
    <mergeCell ref="A111:A112"/>
    <mergeCell ref="A113:A115"/>
    <mergeCell ref="B119:F119"/>
    <mergeCell ref="B120:J120"/>
    <mergeCell ref="A97:A98"/>
    <mergeCell ref="A99:A100"/>
    <mergeCell ref="A101:A102"/>
    <mergeCell ref="A103:A104"/>
    <mergeCell ref="A105:A106"/>
    <mergeCell ref="A107:A109"/>
    <mergeCell ref="E89:E94"/>
    <mergeCell ref="F89:F94"/>
    <mergeCell ref="G89:G94"/>
    <mergeCell ref="H89:H94"/>
    <mergeCell ref="I89:I94"/>
    <mergeCell ref="J89:J94"/>
    <mergeCell ref="B60:B62"/>
    <mergeCell ref="B63:B64"/>
    <mergeCell ref="A88:A96"/>
    <mergeCell ref="B89:B94"/>
    <mergeCell ref="C89:C94"/>
    <mergeCell ref="D89:D94"/>
    <mergeCell ref="A5:A7"/>
    <mergeCell ref="B5:F7"/>
    <mergeCell ref="B8:J8"/>
    <mergeCell ref="A9:A10"/>
    <mergeCell ref="A11:A87"/>
    <mergeCell ref="B11:B13"/>
    <mergeCell ref="C11:C13"/>
    <mergeCell ref="D11:D13"/>
    <mergeCell ref="E11:E13"/>
    <mergeCell ref="F11:F13"/>
    <mergeCell ref="B1:J1"/>
    <mergeCell ref="A2:A3"/>
    <mergeCell ref="B2:B3"/>
    <mergeCell ref="C2:C3"/>
    <mergeCell ref="D2:D3"/>
    <mergeCell ref="E2:F2"/>
    <mergeCell ref="G2:I2"/>
    <mergeCell ref="J2:J3"/>
  </mergeCells>
  <printOptions horizontalCentered="1" verticalCentered="1"/>
  <pageMargins left="0" right="0" top="0" bottom="0" header="0" footer="0"/>
  <pageSetup paperSize="9"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view="pageBreakPreview" zoomScale="40" zoomScaleNormal="40" zoomScaleSheetLayoutView="40" zoomScalePageLayoutView="55" workbookViewId="0">
      <selection activeCell="G27" sqref="G27:G28"/>
    </sheetView>
  </sheetViews>
  <sheetFormatPr defaultRowHeight="15.75" x14ac:dyDescent="0.25"/>
  <cols>
    <col min="1" max="1" width="9.85546875" style="408" customWidth="1"/>
    <col min="2" max="2" width="70.140625" style="405" customWidth="1"/>
    <col min="3" max="3" width="72.140625" style="405" customWidth="1"/>
    <col min="4" max="4" width="47.140625" style="405" customWidth="1"/>
    <col min="5" max="5" width="35.5703125" style="405" customWidth="1"/>
    <col min="6" max="6" width="72.28515625" style="405" customWidth="1"/>
    <col min="7" max="7" width="34.7109375" style="405" customWidth="1"/>
    <col min="8" max="8" width="23.5703125" style="405" customWidth="1"/>
    <col min="9" max="9" width="24.85546875" style="405" customWidth="1"/>
    <col min="10" max="10" width="61.7109375" style="405" customWidth="1"/>
    <col min="11" max="12" width="9.140625" style="50" hidden="1" customWidth="1"/>
    <col min="13" max="15" width="9.140625" style="50"/>
    <col min="16" max="16" width="22.42578125" style="50" customWidth="1"/>
    <col min="17" max="16384" width="9.140625" style="50"/>
  </cols>
  <sheetData>
    <row r="1" spans="1:13" s="351" customFormat="1" ht="3.75" customHeight="1" x14ac:dyDescent="0.3">
      <c r="A1" s="348"/>
      <c r="B1" s="20"/>
      <c r="C1" s="349"/>
      <c r="D1" s="353"/>
      <c r="E1" s="353"/>
      <c r="F1" s="349"/>
      <c r="G1" s="349"/>
      <c r="H1" s="349"/>
      <c r="I1" s="349"/>
      <c r="J1" s="353"/>
    </row>
    <row r="2" spans="1:13" s="351" customFormat="1" ht="25.5" x14ac:dyDescent="0.3">
      <c r="A2" s="986" t="s">
        <v>681</v>
      </c>
      <c r="B2" s="986"/>
      <c r="C2" s="986"/>
      <c r="D2" s="986"/>
      <c r="E2" s="986"/>
      <c r="F2" s="986"/>
      <c r="G2" s="986"/>
      <c r="H2" s="986"/>
      <c r="I2" s="986"/>
      <c r="J2" s="986"/>
    </row>
    <row r="3" spans="1:13" s="351" customFormat="1" ht="33.75" customHeight="1" x14ac:dyDescent="0.3">
      <c r="A3" s="987" t="s">
        <v>919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3" s="351" customFormat="1" ht="81" hidden="1" customHeight="1" x14ac:dyDescent="0.3">
      <c r="A4" s="988" t="str">
        <f>'[1]2023'!A9</f>
        <v>№</v>
      </c>
      <c r="B4" s="991" t="str">
        <f>'[1]2023'!B9</f>
        <v>Наименование муниципальной программы,  основного мероприятия, мероприятия, контрольного события муниципальное программы (подпрограммы муниципальной программы)</v>
      </c>
      <c r="C4" s="991" t="str">
        <f>'[1]2023'!C9</f>
        <v>Ответственный исполнитель</v>
      </c>
      <c r="D4" s="992" t="s">
        <v>30</v>
      </c>
      <c r="E4" s="991" t="s">
        <v>31</v>
      </c>
      <c r="F4" s="991"/>
      <c r="G4" s="991" t="s">
        <v>683</v>
      </c>
      <c r="H4" s="991"/>
      <c r="I4" s="991"/>
      <c r="J4" s="991" t="s">
        <v>23</v>
      </c>
      <c r="K4" s="991"/>
      <c r="L4" s="354"/>
      <c r="M4" s="410"/>
    </row>
    <row r="5" spans="1:13" s="351" customFormat="1" ht="79.5" customHeight="1" x14ac:dyDescent="0.3">
      <c r="A5" s="989"/>
      <c r="B5" s="991"/>
      <c r="C5" s="991"/>
      <c r="D5" s="992"/>
      <c r="E5" s="992" t="str">
        <f>'[1]2023'!E10</f>
        <v>План</v>
      </c>
      <c r="F5" s="991" t="str">
        <f>'[1]2023'!F10</f>
        <v>Факт</v>
      </c>
      <c r="G5" s="991" t="str">
        <f>'[1]2023'!G10</f>
        <v xml:space="preserve"> Источник финансирования</v>
      </c>
      <c r="H5" s="991" t="str">
        <f>'[1]2023'!H10</f>
        <v>План на отчетную дату</v>
      </c>
      <c r="I5" s="991" t="str">
        <f>'[1]2023'!I10</f>
        <v>Кассовое исполнение на отчетную дату</v>
      </c>
      <c r="J5" s="991"/>
      <c r="K5" s="991"/>
      <c r="L5" s="354"/>
      <c r="M5" s="410"/>
    </row>
    <row r="6" spans="1:13" s="351" customFormat="1" ht="159" customHeight="1" x14ac:dyDescent="0.3">
      <c r="A6" s="989"/>
      <c r="B6" s="991"/>
      <c r="C6" s="991"/>
      <c r="D6" s="992"/>
      <c r="E6" s="992"/>
      <c r="F6" s="991"/>
      <c r="G6" s="991"/>
      <c r="H6" s="991"/>
      <c r="I6" s="991"/>
      <c r="J6" s="991"/>
      <c r="K6" s="991"/>
      <c r="L6" s="354"/>
      <c r="M6" s="410"/>
    </row>
    <row r="7" spans="1:13" s="351" customFormat="1" ht="12.75" customHeight="1" x14ac:dyDescent="0.3">
      <c r="A7" s="990"/>
      <c r="B7" s="991"/>
      <c r="C7" s="991"/>
      <c r="D7" s="992"/>
      <c r="E7" s="992"/>
      <c r="F7" s="991"/>
      <c r="G7" s="991"/>
      <c r="H7" s="991"/>
      <c r="I7" s="991"/>
      <c r="J7" s="991"/>
      <c r="K7" s="991"/>
      <c r="L7" s="354"/>
      <c r="M7" s="410"/>
    </row>
    <row r="8" spans="1:13" s="351" customFormat="1" ht="26.25" x14ac:dyDescent="0.4">
      <c r="A8" s="411">
        <v>1</v>
      </c>
      <c r="B8" s="411">
        <v>2</v>
      </c>
      <c r="C8" s="411">
        <v>3</v>
      </c>
      <c r="D8" s="411">
        <v>4</v>
      </c>
      <c r="E8" s="411">
        <v>5</v>
      </c>
      <c r="F8" s="411">
        <v>6</v>
      </c>
      <c r="G8" s="411">
        <v>7</v>
      </c>
      <c r="H8" s="411">
        <v>8</v>
      </c>
      <c r="I8" s="411">
        <v>9</v>
      </c>
      <c r="J8" s="412">
        <v>10</v>
      </c>
      <c r="K8" s="413"/>
    </row>
    <row r="9" spans="1:13" s="20" customFormat="1" ht="118.5" hidden="1" customHeight="1" x14ac:dyDescent="0.4">
      <c r="A9" s="414" t="s">
        <v>402</v>
      </c>
      <c r="B9" s="415" t="s">
        <v>684</v>
      </c>
      <c r="C9" s="415" t="s">
        <v>28</v>
      </c>
      <c r="D9" s="416"/>
      <c r="E9" s="416" t="s">
        <v>13</v>
      </c>
      <c r="F9" s="416">
        <v>43831</v>
      </c>
      <c r="G9" s="416">
        <v>44196</v>
      </c>
      <c r="H9" s="416">
        <v>43938</v>
      </c>
      <c r="I9" s="416">
        <v>44135</v>
      </c>
      <c r="J9" s="984" t="s">
        <v>13</v>
      </c>
      <c r="K9" s="417"/>
    </row>
    <row r="10" spans="1:13" s="351" customFormat="1" ht="84.75" hidden="1" customHeight="1" x14ac:dyDescent="0.4">
      <c r="A10" s="414"/>
      <c r="B10" s="418" t="s">
        <v>685</v>
      </c>
      <c r="C10" s="416" t="s">
        <v>13</v>
      </c>
      <c r="D10" s="415"/>
      <c r="E10" s="415" t="s">
        <v>686</v>
      </c>
      <c r="F10" s="416" t="s">
        <v>13</v>
      </c>
      <c r="G10" s="416">
        <v>44196</v>
      </c>
      <c r="H10" s="416" t="s">
        <v>13</v>
      </c>
      <c r="I10" s="416">
        <v>44135</v>
      </c>
      <c r="J10" s="985"/>
      <c r="K10" s="413"/>
    </row>
    <row r="11" spans="1:13" s="20" customFormat="1" ht="145.5" hidden="1" customHeight="1" x14ac:dyDescent="0.4">
      <c r="A11" s="414" t="s">
        <v>410</v>
      </c>
      <c r="B11" s="415" t="s">
        <v>687</v>
      </c>
      <c r="C11" s="415" t="s">
        <v>28</v>
      </c>
      <c r="D11" s="416"/>
      <c r="E11" s="416" t="s">
        <v>13</v>
      </c>
      <c r="F11" s="416">
        <v>43831</v>
      </c>
      <c r="G11" s="416">
        <v>44196</v>
      </c>
      <c r="H11" s="416">
        <v>43938</v>
      </c>
      <c r="I11" s="416">
        <v>44135</v>
      </c>
      <c r="J11" s="984" t="s">
        <v>13</v>
      </c>
      <c r="K11" s="417"/>
    </row>
    <row r="12" spans="1:13" s="351" customFormat="1" ht="109.5" hidden="1" customHeight="1" x14ac:dyDescent="0.4">
      <c r="A12" s="414"/>
      <c r="B12" s="418" t="s">
        <v>688</v>
      </c>
      <c r="C12" s="416" t="s">
        <v>13</v>
      </c>
      <c r="D12" s="415"/>
      <c r="E12" s="415" t="s">
        <v>686</v>
      </c>
      <c r="F12" s="416" t="s">
        <v>13</v>
      </c>
      <c r="G12" s="416">
        <v>44196</v>
      </c>
      <c r="H12" s="416" t="s">
        <v>13</v>
      </c>
      <c r="I12" s="416">
        <v>44135</v>
      </c>
      <c r="J12" s="985"/>
      <c r="K12" s="413"/>
    </row>
    <row r="13" spans="1:13" s="20" customFormat="1" ht="126.75" hidden="1" customHeight="1" x14ac:dyDescent="0.4">
      <c r="A13" s="414" t="s">
        <v>416</v>
      </c>
      <c r="B13" s="415" t="s">
        <v>689</v>
      </c>
      <c r="C13" s="415" t="s">
        <v>28</v>
      </c>
      <c r="D13" s="416"/>
      <c r="E13" s="416" t="s">
        <v>13</v>
      </c>
      <c r="F13" s="416">
        <v>43831</v>
      </c>
      <c r="G13" s="416">
        <v>44196</v>
      </c>
      <c r="H13" s="416">
        <v>43938</v>
      </c>
      <c r="I13" s="416">
        <v>44135</v>
      </c>
      <c r="J13" s="984" t="s">
        <v>13</v>
      </c>
      <c r="K13" s="417"/>
    </row>
    <row r="14" spans="1:13" s="351" customFormat="1" ht="109.5" hidden="1" customHeight="1" x14ac:dyDescent="0.4">
      <c r="A14" s="414"/>
      <c r="B14" s="418" t="s">
        <v>690</v>
      </c>
      <c r="C14" s="416" t="s">
        <v>13</v>
      </c>
      <c r="D14" s="415"/>
      <c r="E14" s="415" t="s">
        <v>686</v>
      </c>
      <c r="F14" s="416" t="s">
        <v>13</v>
      </c>
      <c r="G14" s="416">
        <v>44196</v>
      </c>
      <c r="H14" s="416" t="s">
        <v>13</v>
      </c>
      <c r="I14" s="416">
        <v>44135</v>
      </c>
      <c r="J14" s="985"/>
      <c r="K14" s="413"/>
    </row>
    <row r="15" spans="1:13" s="351" customFormat="1" ht="83.25" hidden="1" customHeight="1" x14ac:dyDescent="0.4">
      <c r="A15" s="414" t="s">
        <v>419</v>
      </c>
      <c r="B15" s="415" t="s">
        <v>691</v>
      </c>
      <c r="C15" s="415" t="s">
        <v>28</v>
      </c>
      <c r="D15" s="416"/>
      <c r="E15" s="416" t="s">
        <v>13</v>
      </c>
      <c r="F15" s="416">
        <v>44197</v>
      </c>
      <c r="G15" s="416">
        <v>44561</v>
      </c>
      <c r="H15" s="416"/>
      <c r="I15" s="416"/>
      <c r="J15" s="984" t="s">
        <v>13</v>
      </c>
      <c r="K15" s="413"/>
    </row>
    <row r="16" spans="1:13" s="351" customFormat="1" ht="102.75" hidden="1" customHeight="1" x14ac:dyDescent="0.4">
      <c r="A16" s="414"/>
      <c r="B16" s="418" t="s">
        <v>692</v>
      </c>
      <c r="C16" s="415" t="s">
        <v>28</v>
      </c>
      <c r="D16" s="415"/>
      <c r="E16" s="419" t="s">
        <v>693</v>
      </c>
      <c r="F16" s="416" t="s">
        <v>13</v>
      </c>
      <c r="G16" s="416">
        <v>44561</v>
      </c>
      <c r="H16" s="416"/>
      <c r="I16" s="416"/>
      <c r="J16" s="985"/>
      <c r="K16" s="413"/>
    </row>
    <row r="17" spans="1:16" s="351" customFormat="1" ht="90.75" hidden="1" customHeight="1" x14ac:dyDescent="0.4">
      <c r="A17" s="414" t="s">
        <v>424</v>
      </c>
      <c r="B17" s="415" t="s">
        <v>694</v>
      </c>
      <c r="C17" s="415" t="s">
        <v>28</v>
      </c>
      <c r="D17" s="416"/>
      <c r="E17" s="416" t="s">
        <v>13</v>
      </c>
      <c r="F17" s="416">
        <v>44197</v>
      </c>
      <c r="G17" s="416">
        <v>44561</v>
      </c>
      <c r="H17" s="416"/>
      <c r="I17" s="416"/>
      <c r="J17" s="984" t="s">
        <v>13</v>
      </c>
      <c r="K17" s="413"/>
    </row>
    <row r="18" spans="1:16" s="351" customFormat="1" ht="109.5" hidden="1" customHeight="1" x14ac:dyDescent="0.4">
      <c r="A18" s="414"/>
      <c r="B18" s="418" t="s">
        <v>695</v>
      </c>
      <c r="C18" s="415" t="s">
        <v>28</v>
      </c>
      <c r="D18" s="415"/>
      <c r="E18" s="419" t="s">
        <v>696</v>
      </c>
      <c r="F18" s="416" t="s">
        <v>13</v>
      </c>
      <c r="G18" s="416">
        <v>44561</v>
      </c>
      <c r="H18" s="416"/>
      <c r="I18" s="416"/>
      <c r="J18" s="985"/>
      <c r="K18" s="413"/>
    </row>
    <row r="19" spans="1:16" s="351" customFormat="1" ht="33" customHeight="1" x14ac:dyDescent="0.4">
      <c r="A19" s="993">
        <v>1</v>
      </c>
      <c r="B19" s="996" t="s">
        <v>920</v>
      </c>
      <c r="C19" s="999" t="s">
        <v>921</v>
      </c>
      <c r="D19" s="999" t="s">
        <v>13</v>
      </c>
      <c r="E19" s="999" t="s">
        <v>13</v>
      </c>
      <c r="F19" s="1002" t="s">
        <v>13</v>
      </c>
      <c r="G19" s="420" t="s">
        <v>146</v>
      </c>
      <c r="H19" s="421">
        <f>H20+H21+H22</f>
        <v>10636.7</v>
      </c>
      <c r="I19" s="421">
        <f>I23+I29</f>
        <v>10636.7</v>
      </c>
      <c r="J19" s="999" t="s">
        <v>13</v>
      </c>
      <c r="K19" s="413"/>
    </row>
    <row r="20" spans="1:16" s="351" customFormat="1" ht="41.25" customHeight="1" x14ac:dyDescent="0.4">
      <c r="A20" s="994"/>
      <c r="B20" s="997"/>
      <c r="C20" s="1000"/>
      <c r="D20" s="1000"/>
      <c r="E20" s="1000"/>
      <c r="F20" s="1003"/>
      <c r="G20" s="422" t="s">
        <v>147</v>
      </c>
      <c r="H20" s="423">
        <f t="shared" ref="H20:I22" si="0">H24+H30</f>
        <v>4533.3</v>
      </c>
      <c r="I20" s="423">
        <f t="shared" si="0"/>
        <v>4533.3</v>
      </c>
      <c r="J20" s="1000"/>
      <c r="K20" s="413"/>
    </row>
    <row r="21" spans="1:16" s="351" customFormat="1" ht="39.75" customHeight="1" x14ac:dyDescent="0.4">
      <c r="A21" s="994"/>
      <c r="B21" s="997"/>
      <c r="C21" s="1000"/>
      <c r="D21" s="1000"/>
      <c r="E21" s="1000"/>
      <c r="F21" s="1003"/>
      <c r="G21" s="422" t="s">
        <v>148</v>
      </c>
      <c r="H21" s="423">
        <f t="shared" si="0"/>
        <v>4901.3999999999996</v>
      </c>
      <c r="I21" s="423">
        <f t="shared" si="0"/>
        <v>4901.3999999999996</v>
      </c>
      <c r="J21" s="1000"/>
      <c r="K21" s="413"/>
    </row>
    <row r="22" spans="1:16" s="351" customFormat="1" ht="39.75" customHeight="1" x14ac:dyDescent="0.4">
      <c r="A22" s="995"/>
      <c r="B22" s="998"/>
      <c r="C22" s="1001"/>
      <c r="D22" s="1001"/>
      <c r="E22" s="1001"/>
      <c r="F22" s="1004"/>
      <c r="G22" s="422" t="s">
        <v>149</v>
      </c>
      <c r="H22" s="423">
        <f t="shared" si="0"/>
        <v>1202</v>
      </c>
      <c r="I22" s="423">
        <f t="shared" si="0"/>
        <v>1202</v>
      </c>
      <c r="J22" s="1001"/>
      <c r="K22" s="413"/>
    </row>
    <row r="23" spans="1:16" s="351" customFormat="1" ht="37.5" customHeight="1" x14ac:dyDescent="0.4">
      <c r="A23" s="1016"/>
      <c r="B23" s="988" t="s">
        <v>922</v>
      </c>
      <c r="C23" s="988" t="s">
        <v>921</v>
      </c>
      <c r="D23" s="988" t="s">
        <v>13</v>
      </c>
      <c r="E23" s="984" t="s">
        <v>13</v>
      </c>
      <c r="F23" s="984" t="s">
        <v>13</v>
      </c>
      <c r="G23" s="424" t="s">
        <v>146</v>
      </c>
      <c r="H23" s="425">
        <f>H24+H25+H26</f>
        <v>3312.8</v>
      </c>
      <c r="I23" s="425">
        <f>I24+I25+I26</f>
        <v>3312.8</v>
      </c>
      <c r="J23" s="1005" t="s">
        <v>13</v>
      </c>
      <c r="K23" s="413"/>
    </row>
    <row r="24" spans="1:16" s="351" customFormat="1" ht="33.75" customHeight="1" x14ac:dyDescent="0.4">
      <c r="A24" s="1017"/>
      <c r="B24" s="989"/>
      <c r="C24" s="989"/>
      <c r="D24" s="989"/>
      <c r="E24" s="1019"/>
      <c r="F24" s="1019"/>
      <c r="G24" s="416" t="s">
        <v>147</v>
      </c>
      <c r="H24" s="426">
        <v>1411.9</v>
      </c>
      <c r="I24" s="426">
        <v>1411.9</v>
      </c>
      <c r="J24" s="1006"/>
      <c r="K24" s="413"/>
      <c r="P24" s="427"/>
    </row>
    <row r="25" spans="1:16" s="351" customFormat="1" ht="27.75" customHeight="1" x14ac:dyDescent="0.4">
      <c r="A25" s="1017"/>
      <c r="B25" s="989"/>
      <c r="C25" s="989"/>
      <c r="D25" s="989"/>
      <c r="E25" s="1019"/>
      <c r="F25" s="1019"/>
      <c r="G25" s="416" t="s">
        <v>148</v>
      </c>
      <c r="H25" s="426">
        <v>1526.5</v>
      </c>
      <c r="I25" s="426">
        <v>1526.5</v>
      </c>
      <c r="J25" s="1006"/>
      <c r="K25" s="413"/>
    </row>
    <row r="26" spans="1:16" s="351" customFormat="1" ht="39" customHeight="1" x14ac:dyDescent="0.4">
      <c r="A26" s="1018"/>
      <c r="B26" s="990"/>
      <c r="C26" s="990"/>
      <c r="D26" s="990"/>
      <c r="E26" s="985"/>
      <c r="F26" s="985"/>
      <c r="G26" s="416" t="s">
        <v>149</v>
      </c>
      <c r="H26" s="426">
        <v>374.4</v>
      </c>
      <c r="I26" s="426">
        <v>374.4</v>
      </c>
      <c r="J26" s="1007"/>
      <c r="K26" s="413"/>
    </row>
    <row r="27" spans="1:16" s="351" customFormat="1" ht="408" customHeight="1" x14ac:dyDescent="0.4">
      <c r="A27" s="1008"/>
      <c r="B27" s="1010" t="s">
        <v>923</v>
      </c>
      <c r="C27" s="1012" t="s">
        <v>13</v>
      </c>
      <c r="D27" s="1012" t="s">
        <v>924</v>
      </c>
      <c r="E27" s="1014" t="s">
        <v>925</v>
      </c>
      <c r="F27" s="1014" t="s">
        <v>926</v>
      </c>
      <c r="G27" s="1014" t="s">
        <v>13</v>
      </c>
      <c r="H27" s="1014" t="s">
        <v>13</v>
      </c>
      <c r="I27" s="1014" t="s">
        <v>13</v>
      </c>
      <c r="J27" s="1020" t="s">
        <v>927</v>
      </c>
      <c r="K27" s="413"/>
    </row>
    <row r="28" spans="1:16" s="351" customFormat="1" ht="409.5" customHeight="1" x14ac:dyDescent="0.4">
      <c r="A28" s="1009"/>
      <c r="B28" s="1011"/>
      <c r="C28" s="1013"/>
      <c r="D28" s="1013"/>
      <c r="E28" s="1015"/>
      <c r="F28" s="1015"/>
      <c r="G28" s="1015"/>
      <c r="H28" s="1015"/>
      <c r="I28" s="1015"/>
      <c r="J28" s="1021"/>
      <c r="K28" s="413"/>
    </row>
    <row r="29" spans="1:16" s="351" customFormat="1" ht="40.5" customHeight="1" x14ac:dyDescent="0.4">
      <c r="A29" s="1016"/>
      <c r="B29" s="988" t="s">
        <v>928</v>
      </c>
      <c r="C29" s="988" t="s">
        <v>921</v>
      </c>
      <c r="D29" s="988" t="s">
        <v>13</v>
      </c>
      <c r="E29" s="984" t="s">
        <v>13</v>
      </c>
      <c r="F29" s="984" t="s">
        <v>13</v>
      </c>
      <c r="G29" s="424" t="s">
        <v>146</v>
      </c>
      <c r="H29" s="428">
        <f>H30+H31+H32</f>
        <v>7323.9000000000005</v>
      </c>
      <c r="I29" s="429">
        <f>I30+I31+I32</f>
        <v>7323.9000000000005</v>
      </c>
      <c r="J29" s="1005" t="s">
        <v>13</v>
      </c>
      <c r="K29" s="413"/>
    </row>
    <row r="30" spans="1:16" s="351" customFormat="1" ht="36" customHeight="1" x14ac:dyDescent="0.4">
      <c r="A30" s="1017"/>
      <c r="B30" s="989"/>
      <c r="C30" s="989"/>
      <c r="D30" s="989"/>
      <c r="E30" s="1019"/>
      <c r="F30" s="1019"/>
      <c r="G30" s="416" t="s">
        <v>147</v>
      </c>
      <c r="H30" s="430">
        <v>3121.4</v>
      </c>
      <c r="I30" s="430">
        <v>3121.4</v>
      </c>
      <c r="J30" s="1006"/>
      <c r="K30" s="413"/>
    </row>
    <row r="31" spans="1:16" s="351" customFormat="1" ht="36" customHeight="1" x14ac:dyDescent="0.4">
      <c r="A31" s="1017"/>
      <c r="B31" s="989"/>
      <c r="C31" s="989"/>
      <c r="D31" s="989"/>
      <c r="E31" s="1019"/>
      <c r="F31" s="1019"/>
      <c r="G31" s="416" t="s">
        <v>148</v>
      </c>
      <c r="H31" s="430">
        <v>3374.9</v>
      </c>
      <c r="I31" s="430">
        <v>3374.9</v>
      </c>
      <c r="J31" s="1006"/>
      <c r="K31" s="413"/>
    </row>
    <row r="32" spans="1:16" s="351" customFormat="1" ht="34.5" customHeight="1" x14ac:dyDescent="0.4">
      <c r="A32" s="1018"/>
      <c r="B32" s="990"/>
      <c r="C32" s="990"/>
      <c r="D32" s="990"/>
      <c r="E32" s="985"/>
      <c r="F32" s="985"/>
      <c r="G32" s="416" t="s">
        <v>149</v>
      </c>
      <c r="H32" s="430">
        <v>827.6</v>
      </c>
      <c r="I32" s="430">
        <v>827.6</v>
      </c>
      <c r="J32" s="1007"/>
      <c r="K32" s="413"/>
    </row>
    <row r="33" spans="1:11" s="351" customFormat="1" ht="375" customHeight="1" x14ac:dyDescent="0.4">
      <c r="A33" s="431"/>
      <c r="B33" s="432" t="s">
        <v>929</v>
      </c>
      <c r="C33" s="433" t="s">
        <v>13</v>
      </c>
      <c r="D33" s="434" t="s">
        <v>930</v>
      </c>
      <c r="E33" s="435" t="s">
        <v>931</v>
      </c>
      <c r="F33" s="435" t="s">
        <v>932</v>
      </c>
      <c r="G33" s="435" t="s">
        <v>13</v>
      </c>
      <c r="H33" s="435" t="s">
        <v>13</v>
      </c>
      <c r="I33" s="435" t="s">
        <v>13</v>
      </c>
      <c r="J33" s="436" t="s">
        <v>927</v>
      </c>
      <c r="K33" s="413"/>
    </row>
    <row r="34" spans="1:11" s="351" customFormat="1" ht="249" customHeight="1" x14ac:dyDescent="0.4">
      <c r="A34" s="437"/>
      <c r="B34" s="438" t="s">
        <v>933</v>
      </c>
      <c r="C34" s="439" t="s">
        <v>921</v>
      </c>
      <c r="D34" s="439" t="s">
        <v>13</v>
      </c>
      <c r="E34" s="439" t="s">
        <v>13</v>
      </c>
      <c r="F34" s="440" t="s">
        <v>13</v>
      </c>
      <c r="G34" s="420"/>
      <c r="H34" s="421"/>
      <c r="I34" s="421"/>
      <c r="J34" s="439" t="s">
        <v>13</v>
      </c>
      <c r="K34" s="413"/>
    </row>
    <row r="35" spans="1:11" s="351" customFormat="1" ht="375.75" customHeight="1" x14ac:dyDescent="0.4">
      <c r="A35" s="431"/>
      <c r="B35" s="432" t="s">
        <v>934</v>
      </c>
      <c r="C35" s="433" t="s">
        <v>13</v>
      </c>
      <c r="D35" s="434" t="s">
        <v>930</v>
      </c>
      <c r="E35" s="441" t="s">
        <v>935</v>
      </c>
      <c r="F35" s="435" t="s">
        <v>936</v>
      </c>
      <c r="G35" s="435" t="s">
        <v>13</v>
      </c>
      <c r="H35" s="435" t="s">
        <v>13</v>
      </c>
      <c r="I35" s="435" t="s">
        <v>13</v>
      </c>
      <c r="J35" s="436" t="s">
        <v>927</v>
      </c>
      <c r="K35" s="413"/>
    </row>
    <row r="36" spans="1:11" s="351" customFormat="1" ht="41.25" customHeight="1" x14ac:dyDescent="0.4">
      <c r="A36" s="1022" t="s">
        <v>937</v>
      </c>
      <c r="B36" s="1023"/>
      <c r="C36" s="1023"/>
      <c r="D36" s="1023"/>
      <c r="E36" s="1023"/>
      <c r="F36" s="1023"/>
      <c r="G36" s="1023"/>
      <c r="H36" s="1023"/>
      <c r="I36" s="1023"/>
      <c r="J36" s="1023"/>
      <c r="K36" s="413"/>
    </row>
    <row r="37" spans="1:11" s="351" customFormat="1" ht="20.25" customHeight="1" x14ac:dyDescent="0.3">
      <c r="A37" s="348"/>
      <c r="B37" s="20"/>
      <c r="C37" s="20"/>
      <c r="D37" s="20"/>
      <c r="E37" s="20"/>
      <c r="F37" s="20"/>
      <c r="G37" s="20"/>
      <c r="H37" s="20"/>
      <c r="I37" s="20"/>
      <c r="J37" s="442"/>
    </row>
    <row r="38" spans="1:11" s="351" customFormat="1" ht="20.25" customHeight="1" x14ac:dyDescent="0.3">
      <c r="A38" s="348"/>
      <c r="B38" s="20"/>
      <c r="C38" s="20"/>
      <c r="D38" s="20"/>
      <c r="E38" s="20"/>
      <c r="F38" s="20"/>
      <c r="G38" s="20"/>
      <c r="H38" s="20"/>
      <c r="I38" s="20"/>
      <c r="J38" s="442"/>
    </row>
    <row r="39" spans="1:11" ht="35.25" customHeight="1" x14ac:dyDescent="0.25">
      <c r="A39" s="443"/>
      <c r="C39" s="444" t="s">
        <v>938</v>
      </c>
      <c r="D39" s="445"/>
      <c r="E39" s="445"/>
      <c r="F39" s="1024" t="s">
        <v>939</v>
      </c>
      <c r="G39" s="1024"/>
      <c r="H39" s="1025"/>
      <c r="I39" s="1025"/>
      <c r="J39" s="444"/>
    </row>
    <row r="40" spans="1:11" ht="15.75" customHeight="1" x14ac:dyDescent="0.35">
      <c r="A40" s="443"/>
      <c r="B40" s="446"/>
      <c r="C40" s="447"/>
      <c r="D40" s="1026" t="s">
        <v>940</v>
      </c>
      <c r="E40" s="1026"/>
      <c r="F40" s="1027"/>
      <c r="G40" s="1027"/>
      <c r="H40" s="1028"/>
      <c r="I40" s="1028"/>
      <c r="J40" s="448"/>
    </row>
    <row r="41" spans="1:11" ht="42" customHeight="1" x14ac:dyDescent="0.25">
      <c r="A41" s="443"/>
      <c r="B41" s="443"/>
      <c r="C41" s="449"/>
      <c r="D41" s="449"/>
      <c r="E41" s="449"/>
      <c r="F41" s="449"/>
      <c r="G41" s="449"/>
      <c r="H41" s="443"/>
      <c r="I41" s="443"/>
      <c r="J41" s="443"/>
    </row>
    <row r="42" spans="1:11" ht="12.75" customHeight="1" x14ac:dyDescent="0.25">
      <c r="A42" s="443"/>
      <c r="B42" s="443"/>
      <c r="C42" s="443"/>
      <c r="D42" s="443"/>
      <c r="E42" s="443"/>
      <c r="F42" s="443"/>
      <c r="G42" s="443"/>
      <c r="H42" s="443"/>
      <c r="I42" s="443"/>
      <c r="J42" s="443"/>
    </row>
    <row r="43" spans="1:11" ht="23.25" x14ac:dyDescent="0.35">
      <c r="A43" s="1029" t="s">
        <v>941</v>
      </c>
      <c r="B43" s="1029"/>
      <c r="C43" s="401"/>
      <c r="D43" s="401"/>
      <c r="E43" s="401"/>
      <c r="F43" s="401"/>
      <c r="H43" s="401"/>
      <c r="J43" s="401"/>
    </row>
    <row r="44" spans="1:11" ht="21" x14ac:dyDescent="0.35">
      <c r="A44" s="401"/>
      <c r="B44" s="401"/>
      <c r="C44" s="401"/>
      <c r="D44" s="401"/>
      <c r="E44" s="401"/>
      <c r="F44" s="404"/>
      <c r="H44" s="404"/>
      <c r="J44" s="401"/>
    </row>
    <row r="45" spans="1:11" ht="20.25" x14ac:dyDescent="0.25">
      <c r="A45" s="983"/>
      <c r="B45" s="983"/>
      <c r="C45" s="983"/>
      <c r="D45" s="983"/>
      <c r="E45" s="983"/>
      <c r="F45" s="983"/>
      <c r="H45" s="50"/>
      <c r="J45" s="122"/>
    </row>
    <row r="46" spans="1:11" ht="21" x14ac:dyDescent="0.35">
      <c r="A46" s="401"/>
      <c r="B46" s="401"/>
      <c r="C46" s="401"/>
      <c r="D46" s="401"/>
      <c r="E46" s="401"/>
      <c r="F46" s="404"/>
      <c r="H46" s="404"/>
      <c r="J46" s="401"/>
    </row>
    <row r="47" spans="1:11" ht="21" x14ac:dyDescent="0.35">
      <c r="A47" s="401"/>
      <c r="B47" s="401"/>
      <c r="C47" s="401"/>
      <c r="D47" s="401"/>
      <c r="E47" s="401"/>
      <c r="F47" s="404"/>
      <c r="H47" s="404"/>
      <c r="J47" s="401"/>
    </row>
    <row r="48" spans="1:11" ht="20.25" x14ac:dyDescent="0.25">
      <c r="A48" s="983"/>
      <c r="B48" s="983"/>
      <c r="C48" s="983"/>
      <c r="D48" s="983"/>
      <c r="E48" s="983"/>
      <c r="F48" s="983"/>
      <c r="H48" s="50"/>
      <c r="J48" s="122"/>
    </row>
    <row r="49" spans="1:10" ht="21" x14ac:dyDescent="0.35">
      <c r="A49" s="407"/>
      <c r="B49" s="401"/>
      <c r="C49" s="401"/>
      <c r="D49" s="401"/>
      <c r="E49" s="401"/>
      <c r="F49" s="401"/>
      <c r="H49" s="401"/>
      <c r="J49" s="401"/>
    </row>
    <row r="50" spans="1:10" ht="20.25" x14ac:dyDescent="0.25">
      <c r="A50" s="983"/>
      <c r="B50" s="983"/>
      <c r="C50" s="983"/>
      <c r="D50" s="983"/>
      <c r="E50" s="983"/>
      <c r="F50" s="983"/>
      <c r="H50" s="50"/>
      <c r="J50" s="122"/>
    </row>
    <row r="51" spans="1:10" ht="21" x14ac:dyDescent="0.35">
      <c r="A51" s="407"/>
      <c r="B51" s="401"/>
      <c r="C51" s="401"/>
      <c r="D51" s="401"/>
      <c r="E51" s="401"/>
      <c r="F51" s="401"/>
      <c r="H51" s="401"/>
      <c r="J51" s="401"/>
    </row>
    <row r="52" spans="1:10" ht="21" x14ac:dyDescent="0.35">
      <c r="A52" s="407"/>
      <c r="B52" s="401"/>
      <c r="C52" s="401"/>
      <c r="D52" s="401"/>
      <c r="E52" s="401"/>
      <c r="F52" s="401"/>
      <c r="H52" s="401"/>
      <c r="J52" s="401"/>
    </row>
    <row r="53" spans="1:10" x14ac:dyDescent="0.25">
      <c r="A53" s="978"/>
      <c r="B53" s="978"/>
      <c r="C53" s="978"/>
      <c r="D53" s="978"/>
      <c r="E53" s="978"/>
      <c r="F53" s="978"/>
      <c r="H53" s="50"/>
      <c r="J53" s="122"/>
    </row>
    <row r="55" spans="1:10" x14ac:dyDescent="0.25">
      <c r="A55" s="978"/>
      <c r="B55" s="978"/>
      <c r="C55" s="978"/>
      <c r="D55" s="978"/>
      <c r="E55" s="978"/>
      <c r="F55" s="978"/>
      <c r="H55" s="50"/>
      <c r="J55" s="122"/>
    </row>
  </sheetData>
  <mergeCells count="62">
    <mergeCell ref="A55:F55"/>
    <mergeCell ref="A36:J36"/>
    <mergeCell ref="F39:G39"/>
    <mergeCell ref="H39:I39"/>
    <mergeCell ref="D40:E40"/>
    <mergeCell ref="F40:G40"/>
    <mergeCell ref="H40:I40"/>
    <mergeCell ref="A43:B43"/>
    <mergeCell ref="A45:F45"/>
    <mergeCell ref="A48:F48"/>
    <mergeCell ref="A50:F50"/>
    <mergeCell ref="A53:F53"/>
    <mergeCell ref="J27:J28"/>
    <mergeCell ref="A29:A32"/>
    <mergeCell ref="B29:B32"/>
    <mergeCell ref="C29:C32"/>
    <mergeCell ref="D29:D32"/>
    <mergeCell ref="E29:E32"/>
    <mergeCell ref="F29:F32"/>
    <mergeCell ref="J29:J32"/>
    <mergeCell ref="J23:J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3:A26"/>
    <mergeCell ref="B23:B26"/>
    <mergeCell ref="C23:C26"/>
    <mergeCell ref="D23:D26"/>
    <mergeCell ref="E23:E26"/>
    <mergeCell ref="F23:F26"/>
    <mergeCell ref="J13:J14"/>
    <mergeCell ref="J15:J16"/>
    <mergeCell ref="J17:J18"/>
    <mergeCell ref="A19:A22"/>
    <mergeCell ref="B19:B22"/>
    <mergeCell ref="C19:C22"/>
    <mergeCell ref="D19:D22"/>
    <mergeCell ref="E19:E22"/>
    <mergeCell ref="F19:F22"/>
    <mergeCell ref="J19:J22"/>
    <mergeCell ref="J11:J12"/>
    <mergeCell ref="A2:J2"/>
    <mergeCell ref="A3:J3"/>
    <mergeCell ref="A4:A7"/>
    <mergeCell ref="B4:B7"/>
    <mergeCell ref="C4:C7"/>
    <mergeCell ref="D4:D7"/>
    <mergeCell ref="E4:F4"/>
    <mergeCell ref="G4:I4"/>
    <mergeCell ref="J4:K7"/>
    <mergeCell ref="E5:E7"/>
    <mergeCell ref="F5:F7"/>
    <mergeCell ref="G5:G7"/>
    <mergeCell ref="H5:H7"/>
    <mergeCell ref="I5:I7"/>
    <mergeCell ref="J9:J10"/>
  </mergeCells>
  <pageMargins left="0.70866141732283472" right="0.70866141732283472" top="0.74803149606299213" bottom="0.74803149606299213" header="0.31496062992125984" footer="0.31496062992125984"/>
  <pageSetup paperSize="9" scale="28" fitToHeight="2" orientation="landscape" r:id="rId1"/>
  <rowBreaks count="1" manualBreakCount="1">
    <brk id="40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63"/>
  <sheetViews>
    <sheetView view="pageBreakPreview" topLeftCell="A34" zoomScaleNormal="100" zoomScaleSheetLayoutView="100" workbookViewId="0">
      <selection activeCell="H42" sqref="H42"/>
    </sheetView>
  </sheetViews>
  <sheetFormatPr defaultRowHeight="15" x14ac:dyDescent="0.25"/>
  <cols>
    <col min="1" max="1" width="5.28515625" style="50" customWidth="1"/>
    <col min="2" max="2" width="35.28515625" style="173" customWidth="1"/>
    <col min="3" max="3" width="18.5703125" style="50" customWidth="1"/>
    <col min="4" max="4" width="11.7109375" style="50" customWidth="1"/>
    <col min="5" max="6" width="38.5703125" style="50" customWidth="1"/>
    <col min="7" max="8" width="16.140625" style="50" customWidth="1"/>
    <col min="9" max="9" width="17.7109375" style="50" customWidth="1"/>
    <col min="10" max="10" width="16.7109375" style="50" customWidth="1"/>
    <col min="11" max="16384" width="9.140625" style="50"/>
  </cols>
  <sheetData>
    <row r="1" spans="1:13" x14ac:dyDescent="0.25">
      <c r="J1" s="450" t="s">
        <v>368</v>
      </c>
    </row>
    <row r="2" spans="1:13" x14ac:dyDescent="0.25">
      <c r="I2" s="122"/>
      <c r="J2" s="450" t="s">
        <v>942</v>
      </c>
    </row>
    <row r="3" spans="1:13" x14ac:dyDescent="0.25">
      <c r="I3" s="451"/>
      <c r="J3" s="452" t="s">
        <v>943</v>
      </c>
    </row>
    <row r="4" spans="1:13" x14ac:dyDescent="0.25">
      <c r="B4" s="301"/>
      <c r="C4" s="302"/>
      <c r="D4" s="302"/>
      <c r="E4" s="302"/>
      <c r="F4" s="302"/>
      <c r="G4" s="302"/>
      <c r="H4" s="302"/>
      <c r="I4" s="302"/>
      <c r="J4" s="450" t="s">
        <v>371</v>
      </c>
    </row>
    <row r="5" spans="1:13" x14ac:dyDescent="0.25">
      <c r="B5" s="301"/>
      <c r="C5" s="302"/>
      <c r="D5" s="302"/>
      <c r="E5" s="302"/>
      <c r="F5" s="302" t="s">
        <v>620</v>
      </c>
      <c r="G5" s="302"/>
      <c r="H5" s="302"/>
      <c r="I5" s="302"/>
      <c r="J5" s="302"/>
    </row>
    <row r="6" spans="1:13" ht="38.25" customHeight="1" x14ac:dyDescent="0.25">
      <c r="B6" s="866" t="s">
        <v>944</v>
      </c>
      <c r="C6" s="866"/>
      <c r="D6" s="866"/>
      <c r="E6" s="866"/>
      <c r="F6" s="866"/>
      <c r="G6" s="866"/>
      <c r="H6" s="866"/>
      <c r="I6" s="866"/>
      <c r="J6" s="866"/>
    </row>
    <row r="7" spans="1:13" hidden="1" x14ac:dyDescent="0.25">
      <c r="B7" s="301"/>
      <c r="C7" s="302"/>
      <c r="D7" s="302"/>
      <c r="E7" s="302"/>
      <c r="F7" s="302"/>
      <c r="G7" s="302"/>
      <c r="H7" s="302"/>
      <c r="I7" s="302"/>
      <c r="J7" s="302"/>
    </row>
    <row r="8" spans="1:13" hidden="1" x14ac:dyDescent="0.25">
      <c r="B8" s="301"/>
      <c r="C8" s="302"/>
      <c r="D8" s="302"/>
      <c r="E8" s="302"/>
      <c r="F8" s="302"/>
      <c r="G8" s="302"/>
      <c r="H8" s="302"/>
      <c r="I8" s="302"/>
      <c r="J8" s="302"/>
    </row>
    <row r="9" spans="1:13" ht="46.5" customHeight="1" x14ac:dyDescent="0.25">
      <c r="A9" s="867" t="s">
        <v>476</v>
      </c>
      <c r="B9" s="869" t="s">
        <v>374</v>
      </c>
      <c r="C9" s="869" t="s">
        <v>29</v>
      </c>
      <c r="D9" s="870" t="s">
        <v>376</v>
      </c>
      <c r="E9" s="872" t="s">
        <v>115</v>
      </c>
      <c r="F9" s="873"/>
      <c r="G9" s="872" t="s">
        <v>613</v>
      </c>
      <c r="H9" s="874"/>
      <c r="I9" s="873"/>
      <c r="J9" s="870" t="s">
        <v>23</v>
      </c>
      <c r="L9" s="1039"/>
      <c r="M9" s="1039"/>
    </row>
    <row r="10" spans="1:13" ht="43.5" customHeight="1" x14ac:dyDescent="0.25">
      <c r="A10" s="868"/>
      <c r="B10" s="869"/>
      <c r="C10" s="869"/>
      <c r="D10" s="871"/>
      <c r="E10" s="304" t="s">
        <v>117</v>
      </c>
      <c r="F10" s="304" t="s">
        <v>118</v>
      </c>
      <c r="G10" s="304" t="s">
        <v>119</v>
      </c>
      <c r="H10" s="304" t="s">
        <v>37</v>
      </c>
      <c r="I10" s="304" t="s">
        <v>35</v>
      </c>
      <c r="J10" s="871"/>
    </row>
    <row r="11" spans="1:13" s="454" customFormat="1" x14ac:dyDescent="0.25">
      <c r="A11" s="305">
        <v>1</v>
      </c>
      <c r="B11" s="453">
        <v>2</v>
      </c>
      <c r="C11" s="453">
        <v>3</v>
      </c>
      <c r="D11" s="453">
        <v>4</v>
      </c>
      <c r="E11" s="453">
        <v>5</v>
      </c>
      <c r="F11" s="453">
        <v>6</v>
      </c>
      <c r="G11" s="453">
        <v>7</v>
      </c>
      <c r="H11" s="453">
        <v>8</v>
      </c>
      <c r="I11" s="453">
        <v>9</v>
      </c>
      <c r="J11" s="453">
        <v>10</v>
      </c>
    </row>
    <row r="12" spans="1:13" s="454" customFormat="1" x14ac:dyDescent="0.25">
      <c r="A12" s="1040" t="s">
        <v>945</v>
      </c>
      <c r="B12" s="1041"/>
      <c r="C12" s="1041"/>
      <c r="D12" s="1041"/>
      <c r="E12" s="1041"/>
      <c r="F12" s="1041"/>
      <c r="G12" s="1041"/>
      <c r="H12" s="1041"/>
      <c r="I12" s="1041"/>
      <c r="J12" s="1042"/>
    </row>
    <row r="13" spans="1:13" s="454" customFormat="1" x14ac:dyDescent="0.25">
      <c r="A13" s="1043"/>
      <c r="B13" s="1046"/>
      <c r="C13" s="1046"/>
      <c r="D13" s="1046"/>
      <c r="E13" s="1046"/>
      <c r="F13" s="1049"/>
      <c r="G13" s="455" t="s">
        <v>7</v>
      </c>
      <c r="H13" s="456">
        <f>SUM(H14:H15)</f>
        <v>258.3</v>
      </c>
      <c r="I13" s="457" t="s">
        <v>946</v>
      </c>
      <c r="J13" s="456"/>
    </row>
    <row r="14" spans="1:13" s="454" customFormat="1" ht="24.75" x14ac:dyDescent="0.25">
      <c r="A14" s="1044"/>
      <c r="B14" s="1047"/>
      <c r="C14" s="1047"/>
      <c r="D14" s="1047"/>
      <c r="E14" s="1047"/>
      <c r="F14" s="1050"/>
      <c r="G14" s="458" t="s">
        <v>947</v>
      </c>
      <c r="H14" s="456">
        <v>38.299999999999997</v>
      </c>
      <c r="I14" s="459" t="s">
        <v>946</v>
      </c>
      <c r="J14" s="456"/>
    </row>
    <row r="15" spans="1:13" s="454" customFormat="1" x14ac:dyDescent="0.25">
      <c r="A15" s="1045"/>
      <c r="B15" s="1048"/>
      <c r="C15" s="1048"/>
      <c r="D15" s="1048"/>
      <c r="E15" s="1048"/>
      <c r="F15" s="1051"/>
      <c r="G15" s="455" t="s">
        <v>44</v>
      </c>
      <c r="H15" s="459">
        <v>220</v>
      </c>
      <c r="I15" s="459" t="s">
        <v>303</v>
      </c>
      <c r="J15" s="456"/>
    </row>
    <row r="16" spans="1:13" x14ac:dyDescent="0.25">
      <c r="A16" s="1052" t="s">
        <v>948</v>
      </c>
      <c r="B16" s="1052"/>
      <c r="C16" s="1052"/>
      <c r="D16" s="1052"/>
      <c r="E16" s="1052"/>
      <c r="F16" s="1052"/>
      <c r="G16" s="1052"/>
      <c r="H16" s="1052"/>
      <c r="I16" s="1052"/>
      <c r="J16" s="1052"/>
    </row>
    <row r="17" spans="1:15" ht="73.900000000000006" customHeight="1" x14ac:dyDescent="0.25">
      <c r="A17" s="305">
        <v>1</v>
      </c>
      <c r="B17" s="460" t="s">
        <v>949</v>
      </c>
      <c r="C17" s="461" t="s">
        <v>950</v>
      </c>
      <c r="D17" s="318" t="s">
        <v>12</v>
      </c>
      <c r="E17" s="318" t="s">
        <v>12</v>
      </c>
      <c r="F17" s="318" t="s">
        <v>12</v>
      </c>
      <c r="G17" s="462" t="s">
        <v>12</v>
      </c>
      <c r="H17" s="463">
        <v>0</v>
      </c>
      <c r="I17" s="309">
        <v>0</v>
      </c>
      <c r="J17" s="323" t="s">
        <v>386</v>
      </c>
      <c r="M17" s="881"/>
      <c r="N17" s="881"/>
      <c r="O17" s="881"/>
    </row>
    <row r="18" spans="1:15" ht="84" x14ac:dyDescent="0.25">
      <c r="A18" s="305"/>
      <c r="B18" s="333" t="s">
        <v>951</v>
      </c>
      <c r="C18" s="318" t="s">
        <v>952</v>
      </c>
      <c r="D18" s="318" t="s">
        <v>508</v>
      </c>
      <c r="E18" s="323" t="s">
        <v>953</v>
      </c>
      <c r="F18" s="323" t="s">
        <v>954</v>
      </c>
      <c r="G18" s="318" t="s">
        <v>12</v>
      </c>
      <c r="H18" s="318" t="s">
        <v>12</v>
      </c>
      <c r="I18" s="318" t="s">
        <v>12</v>
      </c>
      <c r="J18" s="323" t="s">
        <v>386</v>
      </c>
    </row>
    <row r="19" spans="1:15" ht="103.15" customHeight="1" x14ac:dyDescent="0.25">
      <c r="A19" s="305">
        <v>2</v>
      </c>
      <c r="B19" s="460" t="s">
        <v>955</v>
      </c>
      <c r="C19" s="318" t="s">
        <v>950</v>
      </c>
      <c r="D19" s="318" t="s">
        <v>12</v>
      </c>
      <c r="E19" s="318" t="s">
        <v>12</v>
      </c>
      <c r="F19" s="318" t="s">
        <v>12</v>
      </c>
      <c r="G19" s="464" t="s">
        <v>148</v>
      </c>
      <c r="H19" s="465">
        <v>38.299999999999997</v>
      </c>
      <c r="I19" s="309">
        <v>27.5</v>
      </c>
      <c r="J19" s="323" t="s">
        <v>386</v>
      </c>
    </row>
    <row r="20" spans="1:15" ht="84" x14ac:dyDescent="0.25">
      <c r="A20" s="305"/>
      <c r="B20" s="460" t="s">
        <v>956</v>
      </c>
      <c r="C20" s="318" t="s">
        <v>952</v>
      </c>
      <c r="D20" s="318" t="s">
        <v>508</v>
      </c>
      <c r="E20" s="323" t="s">
        <v>957</v>
      </c>
      <c r="F20" s="325" t="s">
        <v>958</v>
      </c>
      <c r="G20" s="318" t="s">
        <v>12</v>
      </c>
      <c r="H20" s="318" t="s">
        <v>12</v>
      </c>
      <c r="I20" s="318" t="s">
        <v>12</v>
      </c>
      <c r="J20" s="323" t="s">
        <v>386</v>
      </c>
    </row>
    <row r="21" spans="1:15" ht="108" x14ac:dyDescent="0.25">
      <c r="A21" s="305">
        <v>3</v>
      </c>
      <c r="B21" s="327" t="s">
        <v>959</v>
      </c>
      <c r="C21" s="322" t="s">
        <v>960</v>
      </c>
      <c r="D21" s="322" t="s">
        <v>12</v>
      </c>
      <c r="E21" s="466" t="s">
        <v>12</v>
      </c>
      <c r="F21" s="466" t="s">
        <v>12</v>
      </c>
      <c r="G21" s="462" t="s">
        <v>149</v>
      </c>
      <c r="H21" s="465">
        <v>220</v>
      </c>
      <c r="I21" s="465">
        <v>0</v>
      </c>
      <c r="J21" s="323" t="s">
        <v>386</v>
      </c>
    </row>
    <row r="22" spans="1:15" ht="79.150000000000006" customHeight="1" x14ac:dyDescent="0.25">
      <c r="A22" s="305"/>
      <c r="B22" s="327" t="s">
        <v>961</v>
      </c>
      <c r="C22" s="318" t="s">
        <v>962</v>
      </c>
      <c r="D22" s="318" t="s">
        <v>508</v>
      </c>
      <c r="E22" s="323" t="s">
        <v>963</v>
      </c>
      <c r="F22" s="325" t="s">
        <v>964</v>
      </c>
      <c r="G22" s="318" t="s">
        <v>12</v>
      </c>
      <c r="H22" s="318" t="s">
        <v>12</v>
      </c>
      <c r="I22" s="318" t="s">
        <v>12</v>
      </c>
      <c r="J22" s="323" t="s">
        <v>386</v>
      </c>
    </row>
    <row r="23" spans="1:15" ht="48" x14ac:dyDescent="0.25">
      <c r="A23" s="305"/>
      <c r="B23" s="467" t="s">
        <v>965</v>
      </c>
      <c r="C23" s="318" t="s">
        <v>966</v>
      </c>
      <c r="D23" s="318" t="s">
        <v>508</v>
      </c>
      <c r="E23" s="323" t="s">
        <v>967</v>
      </c>
      <c r="F23" s="325" t="s">
        <v>968</v>
      </c>
      <c r="G23" s="318" t="s">
        <v>12</v>
      </c>
      <c r="H23" s="318" t="s">
        <v>12</v>
      </c>
      <c r="I23" s="318" t="s">
        <v>12</v>
      </c>
      <c r="J23" s="323" t="s">
        <v>386</v>
      </c>
    </row>
    <row r="24" spans="1:15" ht="79.900000000000006" customHeight="1" x14ac:dyDescent="0.25">
      <c r="A24" s="305">
        <v>4</v>
      </c>
      <c r="B24" s="333" t="s">
        <v>969</v>
      </c>
      <c r="C24" s="318" t="s">
        <v>970</v>
      </c>
      <c r="D24" s="318" t="s">
        <v>12</v>
      </c>
      <c r="E24" s="318" t="s">
        <v>12</v>
      </c>
      <c r="F24" s="318" t="s">
        <v>12</v>
      </c>
      <c r="G24" s="462" t="s">
        <v>12</v>
      </c>
      <c r="H24" s="463">
        <v>0</v>
      </c>
      <c r="I24" s="465">
        <v>0</v>
      </c>
      <c r="J24" s="323" t="s">
        <v>386</v>
      </c>
    </row>
    <row r="25" spans="1:15" ht="72" x14ac:dyDescent="0.25">
      <c r="A25" s="305"/>
      <c r="B25" s="468" t="s">
        <v>971</v>
      </c>
      <c r="C25" s="318" t="s">
        <v>972</v>
      </c>
      <c r="D25" s="318" t="s">
        <v>508</v>
      </c>
      <c r="E25" s="323" t="s">
        <v>973</v>
      </c>
      <c r="F25" s="469" t="s">
        <v>974</v>
      </c>
      <c r="G25" s="318" t="s">
        <v>12</v>
      </c>
      <c r="H25" s="318" t="s">
        <v>12</v>
      </c>
      <c r="I25" s="318" t="s">
        <v>12</v>
      </c>
      <c r="J25" s="323" t="s">
        <v>386</v>
      </c>
    </row>
    <row r="26" spans="1:15" ht="72" x14ac:dyDescent="0.25">
      <c r="A26" s="305">
        <v>5</v>
      </c>
      <c r="B26" s="333" t="s">
        <v>975</v>
      </c>
      <c r="C26" s="318" t="s">
        <v>952</v>
      </c>
      <c r="D26" s="318" t="s">
        <v>12</v>
      </c>
      <c r="E26" s="318" t="s">
        <v>12</v>
      </c>
      <c r="F26" s="318" t="s">
        <v>12</v>
      </c>
      <c r="G26" s="462" t="s">
        <v>12</v>
      </c>
      <c r="H26" s="463">
        <v>0</v>
      </c>
      <c r="I26" s="465">
        <v>0</v>
      </c>
      <c r="J26" s="323" t="s">
        <v>386</v>
      </c>
    </row>
    <row r="27" spans="1:15" ht="84" x14ac:dyDescent="0.25">
      <c r="A27" s="305"/>
      <c r="B27" s="468" t="s">
        <v>976</v>
      </c>
      <c r="C27" s="318" t="s">
        <v>950</v>
      </c>
      <c r="D27" s="318" t="s">
        <v>508</v>
      </c>
      <c r="E27" s="323" t="s">
        <v>977</v>
      </c>
      <c r="F27" s="469" t="s">
        <v>978</v>
      </c>
      <c r="G27" s="318" t="s">
        <v>12</v>
      </c>
      <c r="H27" s="318" t="s">
        <v>12</v>
      </c>
      <c r="I27" s="318" t="s">
        <v>12</v>
      </c>
      <c r="J27" s="323" t="s">
        <v>386</v>
      </c>
    </row>
    <row r="28" spans="1:15" x14ac:dyDescent="0.25">
      <c r="A28" s="876"/>
      <c r="B28" s="1030" t="s">
        <v>979</v>
      </c>
      <c r="C28" s="1031"/>
      <c r="D28" s="1031"/>
      <c r="E28" s="1031"/>
      <c r="F28" s="1032"/>
      <c r="G28" s="455" t="s">
        <v>7</v>
      </c>
      <c r="H28" s="470">
        <f>SUM(H19,H21,H24,H26)</f>
        <v>258.3</v>
      </c>
      <c r="I28" s="457" t="s">
        <v>946</v>
      </c>
      <c r="J28" s="323"/>
    </row>
    <row r="29" spans="1:15" ht="24.75" x14ac:dyDescent="0.25">
      <c r="A29" s="877"/>
      <c r="B29" s="1033"/>
      <c r="C29" s="1034"/>
      <c r="D29" s="1034"/>
      <c r="E29" s="1034"/>
      <c r="F29" s="1035"/>
      <c r="G29" s="458" t="s">
        <v>947</v>
      </c>
      <c r="H29" s="456">
        <v>38.299999999999997</v>
      </c>
      <c r="I29" s="457" t="s">
        <v>946</v>
      </c>
      <c r="J29" s="323"/>
    </row>
    <row r="30" spans="1:15" x14ac:dyDescent="0.25">
      <c r="A30" s="868"/>
      <c r="B30" s="1036"/>
      <c r="C30" s="1037"/>
      <c r="D30" s="1037"/>
      <c r="E30" s="1037"/>
      <c r="F30" s="1038"/>
      <c r="G30" s="455" t="s">
        <v>44</v>
      </c>
      <c r="H30" s="470">
        <f>H21</f>
        <v>220</v>
      </c>
      <c r="I30" s="457" t="s">
        <v>303</v>
      </c>
      <c r="J30" s="323"/>
    </row>
    <row r="31" spans="1:15" ht="24" customHeight="1" x14ac:dyDescent="0.25">
      <c r="A31" s="923" t="s">
        <v>980</v>
      </c>
      <c r="B31" s="924"/>
      <c r="C31" s="924"/>
      <c r="D31" s="924"/>
      <c r="E31" s="924"/>
      <c r="F31" s="924"/>
      <c r="G31" s="924"/>
      <c r="H31" s="924"/>
      <c r="I31" s="924"/>
      <c r="J31" s="1053"/>
    </row>
    <row r="32" spans="1:15" ht="88.9" customHeight="1" x14ac:dyDescent="0.25">
      <c r="A32" s="305">
        <v>6</v>
      </c>
      <c r="B32" s="321" t="s">
        <v>981</v>
      </c>
      <c r="C32" s="322" t="s">
        <v>982</v>
      </c>
      <c r="D32" s="318" t="s">
        <v>12</v>
      </c>
      <c r="E32" s="318" t="s">
        <v>12</v>
      </c>
      <c r="F32" s="318" t="s">
        <v>12</v>
      </c>
      <c r="G32" s="462" t="s">
        <v>12</v>
      </c>
      <c r="H32" s="465">
        <v>0</v>
      </c>
      <c r="I32" s="465">
        <v>0</v>
      </c>
      <c r="J32" s="323" t="s">
        <v>386</v>
      </c>
    </row>
    <row r="33" spans="1:10" ht="96.6" customHeight="1" x14ac:dyDescent="0.25">
      <c r="A33" s="305"/>
      <c r="B33" s="471" t="s">
        <v>983</v>
      </c>
      <c r="C33" s="318" t="s">
        <v>982</v>
      </c>
      <c r="D33" s="318" t="s">
        <v>508</v>
      </c>
      <c r="E33" s="323" t="s">
        <v>984</v>
      </c>
      <c r="F33" s="325" t="s">
        <v>985</v>
      </c>
      <c r="G33" s="318" t="s">
        <v>12</v>
      </c>
      <c r="H33" s="318" t="s">
        <v>12</v>
      </c>
      <c r="I33" s="318" t="s">
        <v>12</v>
      </c>
      <c r="J33" s="323" t="s">
        <v>386</v>
      </c>
    </row>
    <row r="34" spans="1:10" x14ac:dyDescent="0.25">
      <c r="A34" s="876"/>
      <c r="B34" s="1030" t="s">
        <v>986</v>
      </c>
      <c r="C34" s="1031"/>
      <c r="D34" s="1031"/>
      <c r="E34" s="1031"/>
      <c r="F34" s="1032"/>
      <c r="G34" s="455" t="s">
        <v>7</v>
      </c>
      <c r="H34" s="457" t="s">
        <v>303</v>
      </c>
      <c r="I34" s="457" t="s">
        <v>303</v>
      </c>
      <c r="J34" s="323"/>
    </row>
    <row r="35" spans="1:10" ht="24.75" x14ac:dyDescent="0.25">
      <c r="A35" s="877"/>
      <c r="B35" s="1033"/>
      <c r="C35" s="1034"/>
      <c r="D35" s="1034"/>
      <c r="E35" s="1034"/>
      <c r="F35" s="1035"/>
      <c r="G35" s="458" t="s">
        <v>947</v>
      </c>
      <c r="H35" s="457" t="s">
        <v>303</v>
      </c>
      <c r="I35" s="457" t="s">
        <v>303</v>
      </c>
      <c r="J35" s="323"/>
    </row>
    <row r="36" spans="1:10" x14ac:dyDescent="0.25">
      <c r="A36" s="868"/>
      <c r="B36" s="1036"/>
      <c r="C36" s="1037"/>
      <c r="D36" s="1037"/>
      <c r="E36" s="1037"/>
      <c r="F36" s="1038"/>
      <c r="G36" s="455" t="s">
        <v>44</v>
      </c>
      <c r="H36" s="457" t="s">
        <v>303</v>
      </c>
      <c r="I36" s="457" t="s">
        <v>303</v>
      </c>
      <c r="J36" s="323"/>
    </row>
    <row r="37" spans="1:10" ht="20.45" customHeight="1" x14ac:dyDescent="0.25">
      <c r="A37" s="1040" t="s">
        <v>987</v>
      </c>
      <c r="B37" s="1059"/>
      <c r="C37" s="1059"/>
      <c r="D37" s="1059"/>
      <c r="E37" s="1059"/>
      <c r="F37" s="1059"/>
      <c r="G37" s="1059"/>
      <c r="H37" s="1059"/>
      <c r="I37" s="1059"/>
      <c r="J37" s="1060"/>
    </row>
    <row r="38" spans="1:10" ht="64.150000000000006" customHeight="1" x14ac:dyDescent="0.25">
      <c r="A38" s="305">
        <v>7</v>
      </c>
      <c r="B38" s="321" t="s">
        <v>988</v>
      </c>
      <c r="C38" s="322" t="s">
        <v>989</v>
      </c>
      <c r="D38" s="318" t="s">
        <v>12</v>
      </c>
      <c r="E38" s="318" t="s">
        <v>12</v>
      </c>
      <c r="F38" s="318" t="s">
        <v>12</v>
      </c>
      <c r="G38" s="462" t="s">
        <v>12</v>
      </c>
      <c r="H38" s="465">
        <v>0</v>
      </c>
      <c r="I38" s="465">
        <v>0</v>
      </c>
      <c r="J38" s="323" t="s">
        <v>386</v>
      </c>
    </row>
    <row r="39" spans="1:10" ht="60" x14ac:dyDescent="0.25">
      <c r="A39" s="305"/>
      <c r="B39" s="472" t="s">
        <v>990</v>
      </c>
      <c r="C39" s="318" t="s">
        <v>989</v>
      </c>
      <c r="D39" s="318" t="s">
        <v>514</v>
      </c>
      <c r="E39" s="323" t="s">
        <v>991</v>
      </c>
      <c r="F39" s="325" t="s">
        <v>992</v>
      </c>
      <c r="G39" s="318" t="s">
        <v>12</v>
      </c>
      <c r="H39" s="318" t="s">
        <v>12</v>
      </c>
      <c r="I39" s="318" t="s">
        <v>12</v>
      </c>
      <c r="J39" s="323" t="s">
        <v>386</v>
      </c>
    </row>
    <row r="40" spans="1:10" ht="91.15" customHeight="1" x14ac:dyDescent="0.25">
      <c r="A40" s="305">
        <v>8</v>
      </c>
      <c r="B40" s="330" t="s">
        <v>993</v>
      </c>
      <c r="C40" s="318" t="s">
        <v>989</v>
      </c>
      <c r="D40" s="318" t="s">
        <v>12</v>
      </c>
      <c r="E40" s="318" t="s">
        <v>12</v>
      </c>
      <c r="F40" s="318" t="s">
        <v>12</v>
      </c>
      <c r="G40" s="462" t="s">
        <v>12</v>
      </c>
      <c r="H40" s="465">
        <v>0</v>
      </c>
      <c r="I40" s="465">
        <v>0</v>
      </c>
      <c r="J40" s="323" t="s">
        <v>386</v>
      </c>
    </row>
    <row r="41" spans="1:10" ht="60" x14ac:dyDescent="0.25">
      <c r="A41" s="305"/>
      <c r="B41" s="472" t="s">
        <v>994</v>
      </c>
      <c r="C41" s="322" t="s">
        <v>989</v>
      </c>
      <c r="D41" s="318" t="s">
        <v>514</v>
      </c>
      <c r="E41" s="323">
        <v>45657</v>
      </c>
      <c r="F41" s="325" t="s">
        <v>995</v>
      </c>
      <c r="G41" s="318" t="s">
        <v>12</v>
      </c>
      <c r="H41" s="318" t="s">
        <v>12</v>
      </c>
      <c r="I41" s="318" t="s">
        <v>12</v>
      </c>
      <c r="J41" s="323" t="s">
        <v>386</v>
      </c>
    </row>
    <row r="42" spans="1:10" ht="55.15" customHeight="1" x14ac:dyDescent="0.25">
      <c r="A42" s="305">
        <v>9</v>
      </c>
      <c r="B42" s="333" t="s">
        <v>996</v>
      </c>
      <c r="C42" s="318" t="s">
        <v>989</v>
      </c>
      <c r="D42" s="318" t="s">
        <v>12</v>
      </c>
      <c r="E42" s="318" t="s">
        <v>12</v>
      </c>
      <c r="F42" s="318" t="s">
        <v>12</v>
      </c>
      <c r="G42" s="462" t="s">
        <v>12</v>
      </c>
      <c r="H42" s="465">
        <v>0</v>
      </c>
      <c r="I42" s="465">
        <v>0</v>
      </c>
      <c r="J42" s="323" t="s">
        <v>386</v>
      </c>
    </row>
    <row r="43" spans="1:10" ht="60" x14ac:dyDescent="0.25">
      <c r="A43" s="305"/>
      <c r="B43" s="321" t="s">
        <v>997</v>
      </c>
      <c r="C43" s="322" t="s">
        <v>989</v>
      </c>
      <c r="D43" s="318" t="s">
        <v>514</v>
      </c>
      <c r="E43" s="323">
        <v>45657</v>
      </c>
      <c r="F43" s="325" t="s">
        <v>998</v>
      </c>
      <c r="G43" s="462" t="s">
        <v>12</v>
      </c>
      <c r="H43" s="462" t="s">
        <v>12</v>
      </c>
      <c r="I43" s="462" t="s">
        <v>12</v>
      </c>
      <c r="J43" s="323" t="s">
        <v>386</v>
      </c>
    </row>
    <row r="44" spans="1:10" x14ac:dyDescent="0.25">
      <c r="A44" s="876"/>
      <c r="B44" s="1030" t="s">
        <v>999</v>
      </c>
      <c r="C44" s="1031"/>
      <c r="D44" s="1031"/>
      <c r="E44" s="1031"/>
      <c r="F44" s="1032"/>
      <c r="G44" s="455" t="s">
        <v>7</v>
      </c>
      <c r="H44" s="457" t="s">
        <v>303</v>
      </c>
      <c r="I44" s="457" t="s">
        <v>303</v>
      </c>
      <c r="J44" s="323"/>
    </row>
    <row r="45" spans="1:10" ht="24.75" x14ac:dyDescent="0.25">
      <c r="A45" s="877"/>
      <c r="B45" s="1033"/>
      <c r="C45" s="1034"/>
      <c r="D45" s="1034"/>
      <c r="E45" s="1034"/>
      <c r="F45" s="1035"/>
      <c r="G45" s="458" t="s">
        <v>947</v>
      </c>
      <c r="H45" s="457" t="s">
        <v>303</v>
      </c>
      <c r="I45" s="457" t="s">
        <v>303</v>
      </c>
      <c r="J45" s="323"/>
    </row>
    <row r="46" spans="1:10" x14ac:dyDescent="0.25">
      <c r="A46" s="868"/>
      <c r="B46" s="1036"/>
      <c r="C46" s="1037"/>
      <c r="D46" s="1037"/>
      <c r="E46" s="1037"/>
      <c r="F46" s="1038"/>
      <c r="G46" s="455" t="s">
        <v>44</v>
      </c>
      <c r="H46" s="457" t="s">
        <v>303</v>
      </c>
      <c r="I46" s="457" t="s">
        <v>303</v>
      </c>
      <c r="J46" s="323"/>
    </row>
    <row r="47" spans="1:10" x14ac:dyDescent="0.25">
      <c r="A47" s="921">
        <v>10</v>
      </c>
      <c r="B47" s="1061"/>
      <c r="C47" s="1061"/>
      <c r="D47" s="1061"/>
      <c r="E47" s="1061"/>
      <c r="F47" s="1061"/>
      <c r="G47" s="1061"/>
      <c r="H47" s="1061"/>
      <c r="I47" s="1061"/>
      <c r="J47" s="1062"/>
    </row>
    <row r="48" spans="1:10" ht="54.6" customHeight="1" x14ac:dyDescent="0.25">
      <c r="A48" s="305">
        <v>10</v>
      </c>
      <c r="B48" s="321" t="s">
        <v>1000</v>
      </c>
      <c r="C48" s="322" t="s">
        <v>989</v>
      </c>
      <c r="D48" s="318" t="s">
        <v>12</v>
      </c>
      <c r="E48" s="318" t="s">
        <v>12</v>
      </c>
      <c r="F48" s="318" t="s">
        <v>12</v>
      </c>
      <c r="G48" s="462" t="s">
        <v>12</v>
      </c>
      <c r="H48" s="465">
        <v>0</v>
      </c>
      <c r="I48" s="465">
        <v>0</v>
      </c>
      <c r="J48" s="323" t="s">
        <v>386</v>
      </c>
    </row>
    <row r="49" spans="1:10" ht="99.6" customHeight="1" x14ac:dyDescent="0.25">
      <c r="A49" s="305"/>
      <c r="B49" s="473" t="s">
        <v>1001</v>
      </c>
      <c r="C49" s="318" t="s">
        <v>989</v>
      </c>
      <c r="D49" s="318" t="s">
        <v>514</v>
      </c>
      <c r="E49" s="323">
        <v>45657</v>
      </c>
      <c r="F49" s="325" t="s">
        <v>1002</v>
      </c>
      <c r="G49" s="318" t="s">
        <v>12</v>
      </c>
      <c r="H49" s="318" t="s">
        <v>12</v>
      </c>
      <c r="I49" s="318" t="s">
        <v>12</v>
      </c>
      <c r="J49" s="323" t="s">
        <v>386</v>
      </c>
    </row>
    <row r="50" spans="1:10" x14ac:dyDescent="0.25">
      <c r="A50" s="876"/>
      <c r="B50" s="1030" t="s">
        <v>1003</v>
      </c>
      <c r="C50" s="1031"/>
      <c r="D50" s="1031"/>
      <c r="E50" s="1031"/>
      <c r="F50" s="1032"/>
      <c r="G50" s="455" t="s">
        <v>7</v>
      </c>
      <c r="H50" s="457" t="s">
        <v>303</v>
      </c>
      <c r="I50" s="457" t="s">
        <v>303</v>
      </c>
      <c r="J50" s="323"/>
    </row>
    <row r="51" spans="1:10" ht="24.75" x14ac:dyDescent="0.25">
      <c r="A51" s="877"/>
      <c r="B51" s="1033"/>
      <c r="C51" s="1034"/>
      <c r="D51" s="1034"/>
      <c r="E51" s="1034"/>
      <c r="F51" s="1035"/>
      <c r="G51" s="458" t="s">
        <v>947</v>
      </c>
      <c r="H51" s="457" t="s">
        <v>303</v>
      </c>
      <c r="I51" s="457" t="s">
        <v>303</v>
      </c>
      <c r="J51" s="323"/>
    </row>
    <row r="52" spans="1:10" x14ac:dyDescent="0.25">
      <c r="A52" s="868"/>
      <c r="B52" s="1036"/>
      <c r="C52" s="1037"/>
      <c r="D52" s="1037"/>
      <c r="E52" s="1037"/>
      <c r="F52" s="1038"/>
      <c r="G52" s="455" t="s">
        <v>44</v>
      </c>
      <c r="H52" s="457" t="s">
        <v>303</v>
      </c>
      <c r="I52" s="457" t="s">
        <v>303</v>
      </c>
      <c r="J52" s="323"/>
    </row>
    <row r="53" spans="1:10" ht="45" x14ac:dyDescent="0.25">
      <c r="A53" s="305"/>
      <c r="B53" s="474" t="s">
        <v>1004</v>
      </c>
      <c r="C53" s="475"/>
      <c r="D53" s="475"/>
      <c r="E53" s="1054" t="s">
        <v>1005</v>
      </c>
      <c r="F53" s="1055"/>
      <c r="G53" s="339"/>
      <c r="H53" s="339"/>
      <c r="I53" s="339"/>
      <c r="J53" s="339"/>
    </row>
    <row r="54" spans="1:10" ht="23.25" customHeight="1" x14ac:dyDescent="0.25">
      <c r="A54" s="476"/>
      <c r="B54" s="477"/>
      <c r="C54" s="477"/>
      <c r="D54" s="477"/>
      <c r="E54" s="478"/>
      <c r="F54" s="478"/>
      <c r="G54" s="479"/>
      <c r="H54" s="479"/>
      <c r="I54" s="479"/>
      <c r="J54" s="479"/>
    </row>
    <row r="55" spans="1:10" ht="33.75" customHeight="1" x14ac:dyDescent="0.25">
      <c r="A55" s="1056" t="s">
        <v>1006</v>
      </c>
      <c r="B55" s="1057"/>
      <c r="C55" s="1057"/>
      <c r="D55" s="1057"/>
      <c r="E55" s="1057"/>
      <c r="F55" s="1057"/>
      <c r="G55" s="1057"/>
      <c r="H55" s="1057"/>
      <c r="I55" s="1057"/>
      <c r="J55" s="1057"/>
    </row>
    <row r="57" spans="1:10" ht="43.5" customHeight="1" x14ac:dyDescent="0.25">
      <c r="B57" s="340" t="s">
        <v>1007</v>
      </c>
      <c r="C57" s="340"/>
      <c r="D57" s="340"/>
      <c r="E57" s="340"/>
      <c r="F57" s="341"/>
      <c r="G57" s="342"/>
      <c r="H57" s="1058" t="s">
        <v>1008</v>
      </c>
      <c r="I57" s="1058"/>
    </row>
    <row r="58" spans="1:10" x14ac:dyDescent="0.25">
      <c r="B58" s="343"/>
      <c r="C58" s="343"/>
      <c r="D58" s="343"/>
      <c r="E58" s="343"/>
      <c r="F58" s="341"/>
      <c r="G58" s="344"/>
      <c r="H58" s="345"/>
      <c r="I58" s="345"/>
    </row>
    <row r="59" spans="1:10" x14ac:dyDescent="0.25">
      <c r="B59" s="343"/>
      <c r="C59" s="343"/>
      <c r="D59" s="343"/>
      <c r="E59" s="343"/>
      <c r="F59" s="341"/>
      <c r="G59" s="344"/>
      <c r="H59" s="345"/>
      <c r="I59" s="345"/>
    </row>
    <row r="60" spans="1:10" x14ac:dyDescent="0.25">
      <c r="B60" s="340" t="s">
        <v>1009</v>
      </c>
    </row>
    <row r="63" spans="1:10" x14ac:dyDescent="0.25">
      <c r="E63" s="50" t="s">
        <v>620</v>
      </c>
    </row>
  </sheetData>
  <mergeCells count="32">
    <mergeCell ref="E53:F53"/>
    <mergeCell ref="A55:J55"/>
    <mergeCell ref="H57:I57"/>
    <mergeCell ref="A37:J37"/>
    <mergeCell ref="A44:A46"/>
    <mergeCell ref="B44:F46"/>
    <mergeCell ref="A47:J47"/>
    <mergeCell ref="A50:A52"/>
    <mergeCell ref="B50:F52"/>
    <mergeCell ref="A34:A36"/>
    <mergeCell ref="B34:F36"/>
    <mergeCell ref="L9:M9"/>
    <mergeCell ref="A12:J12"/>
    <mergeCell ref="A13:A15"/>
    <mergeCell ref="B13:B15"/>
    <mergeCell ref="C13:C15"/>
    <mergeCell ref="D13:D15"/>
    <mergeCell ref="E13:E15"/>
    <mergeCell ref="F13:F15"/>
    <mergeCell ref="A16:J16"/>
    <mergeCell ref="M17:O17"/>
    <mergeCell ref="A28:A30"/>
    <mergeCell ref="B28:F30"/>
    <mergeCell ref="A31:J31"/>
    <mergeCell ref="B6:J6"/>
    <mergeCell ref="A9:A10"/>
    <mergeCell ref="B9:B10"/>
    <mergeCell ref="C9:C10"/>
    <mergeCell ref="D9:D10"/>
    <mergeCell ref="E9:F9"/>
    <mergeCell ref="G9:I9"/>
    <mergeCell ref="J9:J10"/>
  </mergeCells>
  <pageMargins left="0.51181102362204722" right="0.19685039370078741" top="0.11811023622047245" bottom="0.15748031496062992" header="0.15748031496062992" footer="0.15748031496062992"/>
  <pageSetup paperSize="9" scale="65" fitToWidth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view="pageBreakPreview" topLeftCell="A46" zoomScale="57" zoomScaleNormal="57" zoomScaleSheetLayoutView="57" zoomScalePageLayoutView="40" workbookViewId="0">
      <selection activeCell="F66" sqref="F66"/>
    </sheetView>
  </sheetViews>
  <sheetFormatPr defaultRowHeight="18.75" x14ac:dyDescent="0.3"/>
  <cols>
    <col min="1" max="1" width="6.7109375" style="480" customWidth="1"/>
    <col min="2" max="2" width="84" style="172" customWidth="1"/>
    <col min="3" max="3" width="62.140625" style="172" customWidth="1"/>
    <col min="4" max="4" width="27.85546875" style="172" customWidth="1"/>
    <col min="5" max="5" width="39" style="172" customWidth="1"/>
    <col min="6" max="6" width="39.42578125" style="172" customWidth="1"/>
    <col min="7" max="7" width="17.7109375" style="172" customWidth="1"/>
    <col min="8" max="8" width="20.28515625" style="172" customWidth="1"/>
    <col min="9" max="9" width="14.140625" style="172" customWidth="1"/>
    <col min="10" max="10" width="9.140625" style="172" customWidth="1"/>
    <col min="11" max="11" width="77.42578125" style="172" customWidth="1"/>
    <col min="12" max="12" width="57.7109375" style="172" hidden="1" customWidth="1"/>
    <col min="13" max="13" width="60.7109375" style="172" hidden="1" customWidth="1"/>
    <col min="14" max="14" width="16" style="172" hidden="1" customWidth="1"/>
    <col min="15" max="15" width="15.7109375" style="172" hidden="1" customWidth="1"/>
    <col min="16" max="16" width="13.5703125" style="172" hidden="1" customWidth="1"/>
    <col min="17" max="17" width="20.140625" style="172" hidden="1" customWidth="1"/>
    <col min="18" max="18" width="25" style="172" hidden="1" customWidth="1"/>
    <col min="19" max="19" width="16.7109375" style="172" hidden="1" customWidth="1"/>
    <col min="20" max="20" width="10.42578125" style="172" hidden="1" customWidth="1"/>
    <col min="21" max="21" width="10.85546875" style="172" hidden="1" customWidth="1"/>
    <col min="22" max="22" width="9.140625" style="172" hidden="1" customWidth="1"/>
    <col min="23" max="23" width="11.5703125" style="172" hidden="1" customWidth="1"/>
    <col min="24" max="16384" width="9.140625" style="172"/>
  </cols>
  <sheetData>
    <row r="1" spans="1:23" hidden="1" x14ac:dyDescent="0.3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1063"/>
      <c r="N1" s="1063"/>
      <c r="O1" s="1063"/>
      <c r="P1" s="1063"/>
      <c r="R1" s="1064"/>
      <c r="S1" s="1064"/>
      <c r="W1" s="482"/>
    </row>
    <row r="2" spans="1:23" ht="21.75" hidden="1" customHeight="1" x14ac:dyDescent="0.3"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4"/>
      <c r="N2" s="483"/>
      <c r="O2" s="483"/>
      <c r="P2" s="483"/>
      <c r="R2" s="484"/>
      <c r="S2" s="483"/>
      <c r="T2" s="485"/>
      <c r="U2" s="485"/>
      <c r="V2" s="485"/>
      <c r="W2" s="485"/>
    </row>
    <row r="3" spans="1:23" hidden="1" x14ac:dyDescent="0.3"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4"/>
      <c r="N3" s="483"/>
      <c r="O3" s="483"/>
      <c r="P3" s="483"/>
      <c r="R3" s="484"/>
      <c r="S3" s="483"/>
      <c r="T3" s="486"/>
      <c r="U3" s="486"/>
      <c r="V3" s="486"/>
      <c r="W3" s="487"/>
    </row>
    <row r="4" spans="1:23" hidden="1" x14ac:dyDescent="0.3"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4"/>
      <c r="N4" s="483"/>
      <c r="O4" s="483"/>
      <c r="P4" s="483"/>
      <c r="R4" s="484"/>
      <c r="S4" s="483"/>
      <c r="T4" s="486"/>
      <c r="U4" s="486"/>
      <c r="V4" s="486"/>
      <c r="W4" s="487"/>
    </row>
    <row r="5" spans="1:23" hidden="1" x14ac:dyDescent="0.3">
      <c r="A5" s="483"/>
      <c r="B5" s="483"/>
      <c r="C5" s="483"/>
      <c r="D5" s="483"/>
      <c r="E5" s="483"/>
      <c r="F5" s="483"/>
      <c r="G5" s="483"/>
      <c r="H5" s="483"/>
      <c r="I5" s="483"/>
      <c r="J5" s="483"/>
      <c r="K5" s="483"/>
      <c r="R5" s="482"/>
    </row>
    <row r="6" spans="1:23" x14ac:dyDescent="0.3">
      <c r="R6" s="480"/>
    </row>
    <row r="7" spans="1:23" x14ac:dyDescent="0.3">
      <c r="A7" s="916" t="s">
        <v>21</v>
      </c>
      <c r="B7" s="916"/>
      <c r="C7" s="916"/>
      <c r="D7" s="916"/>
      <c r="E7" s="916"/>
      <c r="F7" s="916"/>
      <c r="G7" s="916"/>
      <c r="H7" s="916"/>
      <c r="I7" s="916"/>
      <c r="J7" s="916"/>
      <c r="K7" s="916"/>
      <c r="L7" s="916"/>
      <c r="M7" s="916"/>
      <c r="N7" s="916"/>
      <c r="O7" s="916"/>
      <c r="P7" s="916"/>
      <c r="Q7" s="916"/>
      <c r="R7" s="916"/>
      <c r="S7" s="916"/>
      <c r="T7" s="916"/>
      <c r="U7" s="916"/>
      <c r="V7" s="916"/>
      <c r="W7" s="916"/>
    </row>
    <row r="8" spans="1:23" ht="38.25" customHeight="1" x14ac:dyDescent="0.3">
      <c r="A8" s="917" t="s">
        <v>1010</v>
      </c>
      <c r="B8" s="917"/>
      <c r="C8" s="917"/>
      <c r="D8" s="917"/>
      <c r="E8" s="917"/>
      <c r="F8" s="917"/>
      <c r="G8" s="917"/>
      <c r="H8" s="917"/>
      <c r="I8" s="917"/>
      <c r="J8" s="917"/>
      <c r="K8" s="917"/>
      <c r="L8" s="917"/>
      <c r="M8" s="917"/>
      <c r="N8" s="917"/>
      <c r="O8" s="917"/>
      <c r="P8" s="917"/>
      <c r="Q8" s="917"/>
      <c r="R8" s="917"/>
      <c r="S8" s="917"/>
      <c r="T8" s="917"/>
      <c r="U8" s="917"/>
      <c r="V8" s="917"/>
      <c r="W8" s="917"/>
    </row>
    <row r="9" spans="1:23" ht="54.75" customHeight="1" x14ac:dyDescent="0.3">
      <c r="A9" s="1065" t="s">
        <v>0</v>
      </c>
      <c r="B9" s="1065" t="s">
        <v>22</v>
      </c>
      <c r="C9" s="1065" t="s">
        <v>29</v>
      </c>
      <c r="D9" s="1066" t="s">
        <v>30</v>
      </c>
      <c r="E9" s="1069" t="s">
        <v>31</v>
      </c>
      <c r="F9" s="1070"/>
      <c r="G9" s="1069" t="s">
        <v>34</v>
      </c>
      <c r="H9" s="1071"/>
      <c r="I9" s="1071"/>
      <c r="J9" s="1070"/>
      <c r="K9" s="1080" t="s">
        <v>23</v>
      </c>
      <c r="L9" s="1065" t="s">
        <v>1</v>
      </c>
      <c r="M9" s="1065" t="s">
        <v>2</v>
      </c>
      <c r="N9" s="1065" t="s">
        <v>3</v>
      </c>
      <c r="O9" s="1065" t="s">
        <v>4</v>
      </c>
      <c r="P9" s="1065" t="s">
        <v>5</v>
      </c>
      <c r="Q9" s="1065"/>
      <c r="R9" s="1065"/>
      <c r="S9" s="1065"/>
      <c r="T9" s="1065" t="s">
        <v>6</v>
      </c>
      <c r="U9" s="1065"/>
      <c r="V9" s="1065"/>
      <c r="W9" s="1065"/>
    </row>
    <row r="10" spans="1:23" ht="20.25" customHeight="1" x14ac:dyDescent="0.3">
      <c r="A10" s="1065"/>
      <c r="B10" s="1065"/>
      <c r="C10" s="1065"/>
      <c r="D10" s="1067"/>
      <c r="E10" s="1072" t="s">
        <v>32</v>
      </c>
      <c r="F10" s="1074" t="s">
        <v>33</v>
      </c>
      <c r="G10" s="1074" t="s">
        <v>36</v>
      </c>
      <c r="H10" s="1074" t="s">
        <v>37</v>
      </c>
      <c r="I10" s="1076" t="s">
        <v>35</v>
      </c>
      <c r="J10" s="1077"/>
      <c r="K10" s="1081"/>
      <c r="L10" s="1065"/>
      <c r="M10" s="1065"/>
      <c r="N10" s="1065"/>
      <c r="O10" s="1065"/>
      <c r="P10" s="1065" t="s">
        <v>7</v>
      </c>
      <c r="Q10" s="1065" t="s">
        <v>8</v>
      </c>
      <c r="R10" s="1065"/>
      <c r="S10" s="1065"/>
      <c r="T10" s="1065"/>
      <c r="U10" s="1065"/>
      <c r="V10" s="1065"/>
      <c r="W10" s="1065"/>
    </row>
    <row r="11" spans="1:23" ht="95.25" customHeight="1" x14ac:dyDescent="0.3">
      <c r="A11" s="1065"/>
      <c r="B11" s="1065"/>
      <c r="C11" s="1065"/>
      <c r="D11" s="1068"/>
      <c r="E11" s="1073"/>
      <c r="F11" s="1075"/>
      <c r="G11" s="1075"/>
      <c r="H11" s="1075"/>
      <c r="I11" s="1078"/>
      <c r="J11" s="1079"/>
      <c r="K11" s="1082"/>
      <c r="L11" s="1065"/>
      <c r="M11" s="1065"/>
      <c r="N11" s="1065"/>
      <c r="O11" s="1065"/>
      <c r="P11" s="1065"/>
      <c r="Q11" s="488" t="s">
        <v>9</v>
      </c>
      <c r="R11" s="488" t="s">
        <v>10</v>
      </c>
      <c r="S11" s="488" t="s">
        <v>11</v>
      </c>
      <c r="T11" s="488">
        <v>1</v>
      </c>
      <c r="U11" s="488">
        <v>2</v>
      </c>
      <c r="V11" s="488">
        <v>3</v>
      </c>
      <c r="W11" s="488">
        <v>4</v>
      </c>
    </row>
    <row r="12" spans="1:23" ht="18.75" customHeight="1" x14ac:dyDescent="0.3">
      <c r="A12" s="488">
        <v>1</v>
      </c>
      <c r="B12" s="488">
        <v>2</v>
      </c>
      <c r="C12" s="488">
        <v>3</v>
      </c>
      <c r="D12" s="488">
        <v>4</v>
      </c>
      <c r="E12" s="488">
        <v>5</v>
      </c>
      <c r="F12" s="488">
        <v>6</v>
      </c>
      <c r="G12" s="488">
        <v>7</v>
      </c>
      <c r="H12" s="488">
        <v>8</v>
      </c>
      <c r="I12" s="1069">
        <v>9</v>
      </c>
      <c r="J12" s="1070"/>
      <c r="K12" s="488">
        <v>10</v>
      </c>
      <c r="L12" s="488">
        <v>4</v>
      </c>
      <c r="M12" s="488">
        <v>5</v>
      </c>
      <c r="N12" s="488">
        <v>6</v>
      </c>
      <c r="O12" s="488">
        <v>7</v>
      </c>
      <c r="P12" s="488">
        <v>8</v>
      </c>
      <c r="Q12" s="488">
        <v>9</v>
      </c>
      <c r="R12" s="488">
        <v>10</v>
      </c>
      <c r="S12" s="488">
        <v>11</v>
      </c>
      <c r="T12" s="488">
        <v>12</v>
      </c>
      <c r="U12" s="488">
        <v>13</v>
      </c>
      <c r="V12" s="488">
        <v>14</v>
      </c>
      <c r="W12" s="488">
        <v>15</v>
      </c>
    </row>
    <row r="13" spans="1:23" ht="96.75" customHeight="1" x14ac:dyDescent="0.3">
      <c r="A13" s="489" t="s">
        <v>38</v>
      </c>
      <c r="B13" s="490" t="s">
        <v>1011</v>
      </c>
      <c r="C13" s="491" t="s">
        <v>1012</v>
      </c>
      <c r="D13" s="491" t="s">
        <v>13</v>
      </c>
      <c r="E13" s="491" t="s">
        <v>13</v>
      </c>
      <c r="F13" s="491" t="s">
        <v>13</v>
      </c>
      <c r="G13" s="491" t="s">
        <v>149</v>
      </c>
      <c r="H13" s="492">
        <f>H14+H16</f>
        <v>225.1</v>
      </c>
      <c r="I13" s="1085">
        <f>I14+I16</f>
        <v>225.1</v>
      </c>
      <c r="J13" s="1086"/>
      <c r="K13" s="491" t="s">
        <v>13</v>
      </c>
      <c r="L13" s="488"/>
      <c r="M13" s="488"/>
      <c r="N13" s="488"/>
      <c r="O13" s="488"/>
      <c r="P13" s="488"/>
      <c r="Q13" s="488"/>
      <c r="R13" s="488"/>
      <c r="S13" s="488"/>
      <c r="T13" s="488"/>
      <c r="U13" s="488"/>
      <c r="V13" s="488"/>
      <c r="W13" s="488"/>
    </row>
    <row r="14" spans="1:23" ht="90.75" customHeight="1" x14ac:dyDescent="0.3">
      <c r="A14" s="493" t="s">
        <v>1013</v>
      </c>
      <c r="B14" s="494" t="s">
        <v>1014</v>
      </c>
      <c r="C14" s="387" t="s">
        <v>1012</v>
      </c>
      <c r="D14" s="495" t="s">
        <v>13</v>
      </c>
      <c r="E14" s="495" t="s">
        <v>13</v>
      </c>
      <c r="F14" s="495" t="s">
        <v>13</v>
      </c>
      <c r="G14" s="496" t="s">
        <v>149</v>
      </c>
      <c r="H14" s="497">
        <v>210.9</v>
      </c>
      <c r="I14" s="1087">
        <v>210.9</v>
      </c>
      <c r="J14" s="1088"/>
      <c r="K14" s="495" t="s">
        <v>13</v>
      </c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</row>
    <row r="15" spans="1:23" ht="249" customHeight="1" x14ac:dyDescent="0.3">
      <c r="A15" s="498"/>
      <c r="B15" s="499" t="s">
        <v>1015</v>
      </c>
      <c r="C15" s="500" t="s">
        <v>13</v>
      </c>
      <c r="D15" s="501" t="s">
        <v>702</v>
      </c>
      <c r="E15" s="500" t="s">
        <v>1016</v>
      </c>
      <c r="F15" s="500" t="s">
        <v>1017</v>
      </c>
      <c r="G15" s="500" t="s">
        <v>13</v>
      </c>
      <c r="H15" s="500" t="s">
        <v>13</v>
      </c>
      <c r="I15" s="1089" t="s">
        <v>13</v>
      </c>
      <c r="J15" s="1090"/>
      <c r="K15" s="502" t="s">
        <v>927</v>
      </c>
      <c r="L15" s="488"/>
      <c r="M15" s="488"/>
      <c r="N15" s="488"/>
      <c r="O15" s="488"/>
      <c r="P15" s="488"/>
      <c r="Q15" s="488"/>
      <c r="R15" s="488"/>
      <c r="S15" s="488"/>
      <c r="T15" s="488"/>
      <c r="U15" s="488"/>
      <c r="V15" s="488"/>
      <c r="W15" s="488"/>
    </row>
    <row r="16" spans="1:23" ht="129" customHeight="1" x14ac:dyDescent="0.3">
      <c r="A16" s="493" t="s">
        <v>1018</v>
      </c>
      <c r="B16" s="494" t="s">
        <v>1019</v>
      </c>
      <c r="C16" s="387" t="s">
        <v>1012</v>
      </c>
      <c r="D16" s="495" t="s">
        <v>13</v>
      </c>
      <c r="E16" s="495" t="s">
        <v>13</v>
      </c>
      <c r="F16" s="495" t="s">
        <v>13</v>
      </c>
      <c r="G16" s="496" t="s">
        <v>149</v>
      </c>
      <c r="H16" s="497">
        <v>14.2</v>
      </c>
      <c r="I16" s="1087">
        <v>14.2</v>
      </c>
      <c r="J16" s="1088"/>
      <c r="K16" s="495" t="s">
        <v>13</v>
      </c>
      <c r="L16" s="488"/>
      <c r="M16" s="488"/>
      <c r="N16" s="488"/>
      <c r="O16" s="488"/>
      <c r="P16" s="488"/>
      <c r="Q16" s="488"/>
      <c r="R16" s="488"/>
      <c r="S16" s="488"/>
      <c r="T16" s="488"/>
      <c r="U16" s="488"/>
      <c r="V16" s="488"/>
      <c r="W16" s="488"/>
    </row>
    <row r="17" spans="1:24" ht="322.5" customHeight="1" x14ac:dyDescent="0.3">
      <c r="A17" s="498"/>
      <c r="B17" s="499" t="s">
        <v>1020</v>
      </c>
      <c r="C17" s="500" t="s">
        <v>13</v>
      </c>
      <c r="D17" s="501" t="s">
        <v>702</v>
      </c>
      <c r="E17" s="500" t="s">
        <v>1021</v>
      </c>
      <c r="F17" s="500" t="s">
        <v>1022</v>
      </c>
      <c r="G17" s="500" t="s">
        <v>13</v>
      </c>
      <c r="H17" s="500" t="s">
        <v>13</v>
      </c>
      <c r="I17" s="1089" t="s">
        <v>13</v>
      </c>
      <c r="J17" s="1090"/>
      <c r="K17" s="502" t="s">
        <v>927</v>
      </c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</row>
    <row r="18" spans="1:24" ht="83.25" customHeight="1" x14ac:dyDescent="0.3">
      <c r="A18" s="503" t="s">
        <v>14</v>
      </c>
      <c r="B18" s="490" t="s">
        <v>1023</v>
      </c>
      <c r="C18" s="491" t="s">
        <v>1012</v>
      </c>
      <c r="D18" s="491" t="s">
        <v>13</v>
      </c>
      <c r="E18" s="491" t="s">
        <v>13</v>
      </c>
      <c r="F18" s="491" t="s">
        <v>13</v>
      </c>
      <c r="G18" s="491" t="s">
        <v>149</v>
      </c>
      <c r="H18" s="492">
        <f>H19+H21</f>
        <v>259</v>
      </c>
      <c r="I18" s="1083">
        <f>I19+I21</f>
        <v>132</v>
      </c>
      <c r="J18" s="1084"/>
      <c r="K18" s="491" t="s">
        <v>13</v>
      </c>
      <c r="L18" s="493" t="s">
        <v>16</v>
      </c>
      <c r="M18" s="504" t="s">
        <v>1024</v>
      </c>
      <c r="N18" s="491">
        <v>43831</v>
      </c>
      <c r="O18" s="503" t="s">
        <v>18</v>
      </c>
      <c r="P18" s="505">
        <f>SUM(Q18:S18)</f>
        <v>318</v>
      </c>
      <c r="Q18" s="505">
        <v>0</v>
      </c>
      <c r="R18" s="505">
        <v>0</v>
      </c>
      <c r="S18" s="505">
        <f>S19+S21</f>
        <v>318</v>
      </c>
      <c r="T18" s="493"/>
      <c r="U18" s="493"/>
      <c r="V18" s="493"/>
      <c r="W18" s="493"/>
    </row>
    <row r="19" spans="1:24" ht="101.25" customHeight="1" x14ac:dyDescent="0.3">
      <c r="A19" s="493" t="s">
        <v>700</v>
      </c>
      <c r="B19" s="494" t="s">
        <v>1025</v>
      </c>
      <c r="C19" s="387" t="s">
        <v>1012</v>
      </c>
      <c r="D19" s="495" t="s">
        <v>13</v>
      </c>
      <c r="E19" s="495" t="s">
        <v>13</v>
      </c>
      <c r="F19" s="495" t="s">
        <v>13</v>
      </c>
      <c r="G19" s="496" t="s">
        <v>149</v>
      </c>
      <c r="H19" s="497">
        <v>132</v>
      </c>
      <c r="I19" s="1091">
        <v>132</v>
      </c>
      <c r="J19" s="1092"/>
      <c r="K19" s="495" t="s">
        <v>13</v>
      </c>
      <c r="L19" s="493" t="s">
        <v>16</v>
      </c>
      <c r="M19" s="506"/>
      <c r="N19" s="491">
        <v>43831</v>
      </c>
      <c r="O19" s="503" t="s">
        <v>18</v>
      </c>
      <c r="P19" s="507">
        <f>SUM(Q19:S19)</f>
        <v>168</v>
      </c>
      <c r="Q19" s="507">
        <v>0</v>
      </c>
      <c r="R19" s="507">
        <v>0</v>
      </c>
      <c r="S19" s="507">
        <v>168</v>
      </c>
      <c r="T19" s="493"/>
      <c r="U19" s="493"/>
      <c r="V19" s="493"/>
      <c r="W19" s="493"/>
    </row>
    <row r="20" spans="1:24" ht="154.5" customHeight="1" x14ac:dyDescent="0.3">
      <c r="A20" s="508"/>
      <c r="B20" s="499" t="s">
        <v>1026</v>
      </c>
      <c r="C20" s="500" t="s">
        <v>13</v>
      </c>
      <c r="D20" s="501" t="s">
        <v>702</v>
      </c>
      <c r="E20" s="500" t="s">
        <v>1027</v>
      </c>
      <c r="F20" s="500" t="s">
        <v>1028</v>
      </c>
      <c r="G20" s="500" t="s">
        <v>13</v>
      </c>
      <c r="H20" s="500" t="s">
        <v>13</v>
      </c>
      <c r="I20" s="1089" t="s">
        <v>13</v>
      </c>
      <c r="J20" s="1090"/>
      <c r="K20" s="500" t="s">
        <v>927</v>
      </c>
      <c r="L20" s="493" t="s">
        <v>16</v>
      </c>
      <c r="M20" s="493"/>
      <c r="N20" s="491" t="s">
        <v>13</v>
      </c>
      <c r="O20" s="503" t="s">
        <v>18</v>
      </c>
      <c r="P20" s="493" t="s">
        <v>12</v>
      </c>
      <c r="Q20" s="493" t="s">
        <v>13</v>
      </c>
      <c r="R20" s="493" t="s">
        <v>12</v>
      </c>
      <c r="S20" s="493" t="s">
        <v>12</v>
      </c>
      <c r="T20" s="509" t="s">
        <v>20</v>
      </c>
      <c r="U20" s="509" t="s">
        <v>20</v>
      </c>
      <c r="V20" s="509" t="s">
        <v>20</v>
      </c>
      <c r="W20" s="510"/>
      <c r="X20" s="172" t="s">
        <v>25</v>
      </c>
    </row>
    <row r="21" spans="1:24" ht="88.5" customHeight="1" x14ac:dyDescent="0.3">
      <c r="A21" s="493" t="s">
        <v>1029</v>
      </c>
      <c r="B21" s="511" t="s">
        <v>1030</v>
      </c>
      <c r="C21" s="387" t="s">
        <v>1012</v>
      </c>
      <c r="D21" s="495" t="s">
        <v>13</v>
      </c>
      <c r="E21" s="495" t="s">
        <v>13</v>
      </c>
      <c r="F21" s="495" t="s">
        <v>13</v>
      </c>
      <c r="G21" s="496" t="s">
        <v>149</v>
      </c>
      <c r="H21" s="512">
        <v>127</v>
      </c>
      <c r="I21" s="1093">
        <v>0</v>
      </c>
      <c r="J21" s="1094"/>
      <c r="K21" s="495" t="s">
        <v>13</v>
      </c>
      <c r="L21" s="493" t="s">
        <v>16</v>
      </c>
      <c r="M21" s="513"/>
      <c r="N21" s="491">
        <v>43831</v>
      </c>
      <c r="O21" s="503" t="s">
        <v>17</v>
      </c>
      <c r="P21" s="507">
        <f>SUM(Q21:S21)</f>
        <v>150</v>
      </c>
      <c r="Q21" s="507">
        <v>0</v>
      </c>
      <c r="R21" s="507">
        <v>0</v>
      </c>
      <c r="S21" s="507">
        <v>150</v>
      </c>
      <c r="T21" s="493"/>
      <c r="U21" s="493"/>
      <c r="V21" s="493"/>
      <c r="W21" s="493"/>
    </row>
    <row r="22" spans="1:24" ht="153" customHeight="1" x14ac:dyDescent="0.3">
      <c r="A22" s="508"/>
      <c r="B22" s="499" t="s">
        <v>1031</v>
      </c>
      <c r="C22" s="500" t="s">
        <v>13</v>
      </c>
      <c r="D22" s="501" t="s">
        <v>508</v>
      </c>
      <c r="E22" s="500" t="s">
        <v>1032</v>
      </c>
      <c r="F22" s="501" t="s">
        <v>1033</v>
      </c>
      <c r="G22" s="500" t="s">
        <v>13</v>
      </c>
      <c r="H22" s="500" t="s">
        <v>13</v>
      </c>
      <c r="I22" s="1089" t="s">
        <v>13</v>
      </c>
      <c r="J22" s="1090"/>
      <c r="K22" s="500" t="s">
        <v>13</v>
      </c>
      <c r="L22" s="493" t="s">
        <v>16</v>
      </c>
      <c r="M22" s="493"/>
      <c r="N22" s="491" t="s">
        <v>13</v>
      </c>
      <c r="O22" s="503" t="s">
        <v>17</v>
      </c>
      <c r="P22" s="493" t="s">
        <v>12</v>
      </c>
      <c r="Q22" s="493" t="s">
        <v>13</v>
      </c>
      <c r="R22" s="493" t="s">
        <v>12</v>
      </c>
      <c r="S22" s="493" t="s">
        <v>12</v>
      </c>
      <c r="T22" s="509" t="s">
        <v>20</v>
      </c>
      <c r="U22" s="493"/>
      <c r="V22" s="493"/>
      <c r="W22" s="493"/>
    </row>
    <row r="23" spans="1:24" ht="118.5" customHeight="1" x14ac:dyDescent="0.3">
      <c r="A23" s="514" t="s">
        <v>782</v>
      </c>
      <c r="B23" s="490" t="s">
        <v>1034</v>
      </c>
      <c r="C23" s="514" t="s">
        <v>1035</v>
      </c>
      <c r="D23" s="491" t="s">
        <v>13</v>
      </c>
      <c r="E23" s="491" t="s">
        <v>13</v>
      </c>
      <c r="F23" s="491" t="s">
        <v>13</v>
      </c>
      <c r="G23" s="491" t="s">
        <v>1036</v>
      </c>
      <c r="H23" s="492" t="str">
        <f>H24</f>
        <v>Х</v>
      </c>
      <c r="I23" s="1083" t="str">
        <f>I24</f>
        <v>Х</v>
      </c>
      <c r="J23" s="1084"/>
      <c r="K23" s="491"/>
      <c r="L23" s="493"/>
      <c r="M23" s="493"/>
      <c r="N23" s="491"/>
      <c r="O23" s="503"/>
      <c r="P23" s="493"/>
      <c r="Q23" s="493"/>
      <c r="R23" s="493"/>
      <c r="S23" s="493"/>
      <c r="T23" s="509"/>
      <c r="U23" s="493"/>
      <c r="V23" s="493"/>
      <c r="W23" s="493"/>
    </row>
    <row r="24" spans="1:24" ht="247.5" customHeight="1" x14ac:dyDescent="0.3">
      <c r="A24" s="508"/>
      <c r="B24" s="499" t="s">
        <v>1037</v>
      </c>
      <c r="C24" s="502" t="s">
        <v>1038</v>
      </c>
      <c r="D24" s="501" t="s">
        <v>702</v>
      </c>
      <c r="E24" s="500" t="s">
        <v>1039</v>
      </c>
      <c r="F24" s="500" t="s">
        <v>1040</v>
      </c>
      <c r="G24" s="502" t="s">
        <v>13</v>
      </c>
      <c r="H24" s="500" t="s">
        <v>13</v>
      </c>
      <c r="I24" s="1089" t="s">
        <v>13</v>
      </c>
      <c r="J24" s="1090"/>
      <c r="K24" s="502" t="s">
        <v>927</v>
      </c>
      <c r="L24" s="493"/>
      <c r="M24" s="493"/>
      <c r="N24" s="491"/>
      <c r="O24" s="503"/>
      <c r="P24" s="493"/>
      <c r="Q24" s="493"/>
      <c r="R24" s="493"/>
      <c r="S24" s="493"/>
      <c r="T24" s="509"/>
      <c r="U24" s="493"/>
      <c r="V24" s="493"/>
      <c r="W24" s="493"/>
    </row>
    <row r="25" spans="1:24" ht="141" customHeight="1" x14ac:dyDescent="0.3">
      <c r="A25" s="514" t="s">
        <v>788</v>
      </c>
      <c r="B25" s="490" t="s">
        <v>1041</v>
      </c>
      <c r="C25" s="514" t="s">
        <v>1038</v>
      </c>
      <c r="D25" s="491" t="s">
        <v>13</v>
      </c>
      <c r="E25" s="491" t="s">
        <v>13</v>
      </c>
      <c r="F25" s="491" t="s">
        <v>13</v>
      </c>
      <c r="G25" s="491" t="s">
        <v>1036</v>
      </c>
      <c r="H25" s="492" t="s">
        <v>13</v>
      </c>
      <c r="I25" s="1083" t="s">
        <v>13</v>
      </c>
      <c r="J25" s="1084"/>
      <c r="K25" s="491"/>
      <c r="L25" s="493"/>
      <c r="M25" s="493"/>
      <c r="N25" s="491"/>
      <c r="O25" s="503"/>
      <c r="P25" s="493"/>
      <c r="Q25" s="493"/>
      <c r="R25" s="493"/>
      <c r="S25" s="493"/>
      <c r="T25" s="509"/>
      <c r="U25" s="493"/>
      <c r="V25" s="493"/>
      <c r="W25" s="493"/>
    </row>
    <row r="26" spans="1:24" ht="327.75" customHeight="1" x14ac:dyDescent="0.3">
      <c r="A26" s="508"/>
      <c r="B26" s="499" t="s">
        <v>1042</v>
      </c>
      <c r="C26" s="502" t="s">
        <v>1038</v>
      </c>
      <c r="D26" s="501" t="s">
        <v>702</v>
      </c>
      <c r="E26" s="500" t="s">
        <v>1043</v>
      </c>
      <c r="F26" s="502" t="s">
        <v>1044</v>
      </c>
      <c r="G26" s="502" t="s">
        <v>13</v>
      </c>
      <c r="H26" s="500" t="s">
        <v>13</v>
      </c>
      <c r="I26" s="1089" t="s">
        <v>13</v>
      </c>
      <c r="J26" s="1090"/>
      <c r="K26" s="502" t="s">
        <v>927</v>
      </c>
      <c r="L26" s="493"/>
      <c r="M26" s="493"/>
      <c r="N26" s="491"/>
      <c r="O26" s="503"/>
      <c r="P26" s="493"/>
      <c r="Q26" s="493"/>
      <c r="R26" s="493"/>
      <c r="S26" s="493"/>
      <c r="T26" s="509"/>
      <c r="U26" s="493"/>
      <c r="V26" s="493"/>
      <c r="W26" s="493"/>
    </row>
    <row r="27" spans="1:24" ht="188.25" customHeight="1" x14ac:dyDescent="0.3">
      <c r="A27" s="514" t="s">
        <v>794</v>
      </c>
      <c r="B27" s="515" t="s">
        <v>1045</v>
      </c>
      <c r="C27" s="491" t="s">
        <v>1046</v>
      </c>
      <c r="D27" s="491" t="s">
        <v>13</v>
      </c>
      <c r="E27" s="491" t="s">
        <v>13</v>
      </c>
      <c r="F27" s="491" t="s">
        <v>13</v>
      </c>
      <c r="G27" s="491" t="s">
        <v>1036</v>
      </c>
      <c r="H27" s="492" t="s">
        <v>13</v>
      </c>
      <c r="I27" s="1083" t="s">
        <v>13</v>
      </c>
      <c r="J27" s="1084"/>
      <c r="K27" s="491"/>
      <c r="L27" s="516"/>
      <c r="M27" s="517"/>
      <c r="N27" s="518"/>
      <c r="O27" s="518"/>
      <c r="P27" s="519"/>
      <c r="Q27" s="519"/>
      <c r="R27" s="519"/>
      <c r="S27" s="519"/>
      <c r="T27" s="516"/>
      <c r="U27" s="516"/>
      <c r="V27" s="516"/>
      <c r="W27" s="516"/>
    </row>
    <row r="28" spans="1:24" ht="303" customHeight="1" x14ac:dyDescent="0.3">
      <c r="A28" s="508"/>
      <c r="B28" s="499" t="s">
        <v>1047</v>
      </c>
      <c r="C28" s="502" t="s">
        <v>1046</v>
      </c>
      <c r="D28" s="500" t="s">
        <v>702</v>
      </c>
      <c r="E28" s="520" t="s">
        <v>1048</v>
      </c>
      <c r="F28" s="500" t="s">
        <v>1049</v>
      </c>
      <c r="G28" s="502" t="s">
        <v>13</v>
      </c>
      <c r="H28" s="500" t="s">
        <v>13</v>
      </c>
      <c r="I28" s="1089" t="s">
        <v>13</v>
      </c>
      <c r="J28" s="1090"/>
      <c r="K28" s="521" t="s">
        <v>13</v>
      </c>
      <c r="L28" s="522"/>
      <c r="M28" s="517"/>
      <c r="N28" s="518"/>
      <c r="O28" s="518"/>
      <c r="P28" s="519"/>
      <c r="Q28" s="519"/>
      <c r="R28" s="519"/>
      <c r="S28" s="519"/>
      <c r="T28" s="516"/>
      <c r="U28" s="516"/>
      <c r="V28" s="516"/>
      <c r="W28" s="516"/>
    </row>
    <row r="29" spans="1:24" ht="288" customHeight="1" x14ac:dyDescent="0.3">
      <c r="A29" s="503" t="s">
        <v>800</v>
      </c>
      <c r="B29" s="490" t="s">
        <v>1050</v>
      </c>
      <c r="C29" s="503" t="s">
        <v>1046</v>
      </c>
      <c r="D29" s="491" t="s">
        <v>13</v>
      </c>
      <c r="E29" s="491" t="s">
        <v>13</v>
      </c>
      <c r="F29" s="491" t="s">
        <v>13</v>
      </c>
      <c r="G29" s="491" t="s">
        <v>1036</v>
      </c>
      <c r="H29" s="492" t="s">
        <v>13</v>
      </c>
      <c r="I29" s="523" t="s">
        <v>13</v>
      </c>
      <c r="J29" s="524"/>
      <c r="K29" s="491"/>
      <c r="L29" s="516"/>
      <c r="M29" s="517"/>
      <c r="N29" s="518"/>
      <c r="O29" s="518"/>
      <c r="P29" s="519"/>
      <c r="Q29" s="519"/>
      <c r="R29" s="519"/>
      <c r="S29" s="519"/>
      <c r="T29" s="516"/>
      <c r="U29" s="516"/>
      <c r="V29" s="516"/>
      <c r="W29" s="516"/>
    </row>
    <row r="30" spans="1:24" ht="409.5" customHeight="1" x14ac:dyDescent="0.3">
      <c r="A30" s="508"/>
      <c r="B30" s="499" t="s">
        <v>1051</v>
      </c>
      <c r="C30" s="508" t="s">
        <v>1046</v>
      </c>
      <c r="D30" s="500" t="s">
        <v>702</v>
      </c>
      <c r="E30" s="508" t="s">
        <v>1052</v>
      </c>
      <c r="F30" s="508" t="s">
        <v>1053</v>
      </c>
      <c r="G30" s="502" t="s">
        <v>13</v>
      </c>
      <c r="H30" s="500" t="s">
        <v>13</v>
      </c>
      <c r="I30" s="1089" t="s">
        <v>13</v>
      </c>
      <c r="J30" s="1090"/>
      <c r="K30" s="502" t="s">
        <v>927</v>
      </c>
      <c r="L30" s="522"/>
      <c r="M30" s="517"/>
      <c r="N30" s="518"/>
      <c r="O30" s="518"/>
      <c r="P30" s="519"/>
      <c r="Q30" s="519"/>
      <c r="R30" s="519"/>
      <c r="S30" s="519"/>
      <c r="T30" s="516"/>
      <c r="U30" s="516"/>
      <c r="V30" s="516"/>
      <c r="W30" s="516"/>
    </row>
    <row r="31" spans="1:24" ht="73.5" customHeight="1" x14ac:dyDescent="0.3">
      <c r="A31" s="503">
        <v>5</v>
      </c>
      <c r="B31" s="490" t="s">
        <v>1054</v>
      </c>
      <c r="C31" s="514" t="s">
        <v>1055</v>
      </c>
      <c r="D31" s="491" t="s">
        <v>13</v>
      </c>
      <c r="E31" s="491" t="s">
        <v>13</v>
      </c>
      <c r="F31" s="491" t="s">
        <v>13</v>
      </c>
      <c r="G31" s="491" t="s">
        <v>149</v>
      </c>
      <c r="H31" s="492">
        <f>H34+H32</f>
        <v>1651</v>
      </c>
      <c r="I31" s="1083">
        <f>I34+I32</f>
        <v>1651</v>
      </c>
      <c r="J31" s="1084"/>
      <c r="K31" s="491" t="s">
        <v>13</v>
      </c>
      <c r="L31" s="493" t="s">
        <v>1056</v>
      </c>
      <c r="M31" s="504" t="s">
        <v>1057</v>
      </c>
      <c r="N31" s="491">
        <v>43831</v>
      </c>
      <c r="O31" s="491">
        <v>44196</v>
      </c>
      <c r="P31" s="525" t="e">
        <f>Q31+R31+S31</f>
        <v>#REF!</v>
      </c>
      <c r="Q31" s="526">
        <v>0</v>
      </c>
      <c r="R31" s="526">
        <v>0</v>
      </c>
      <c r="S31" s="525" t="e">
        <f>#REF!</f>
        <v>#REF!</v>
      </c>
      <c r="T31" s="493"/>
      <c r="U31" s="493"/>
      <c r="V31" s="493"/>
      <c r="W31" s="493"/>
    </row>
    <row r="32" spans="1:24" ht="73.5" customHeight="1" x14ac:dyDescent="0.3">
      <c r="A32" s="493" t="s">
        <v>648</v>
      </c>
      <c r="B32" s="385" t="s">
        <v>1058</v>
      </c>
      <c r="C32" s="527" t="s">
        <v>1059</v>
      </c>
      <c r="D32" s="528" t="s">
        <v>13</v>
      </c>
      <c r="E32" s="528" t="s">
        <v>13</v>
      </c>
      <c r="F32" s="528" t="s">
        <v>13</v>
      </c>
      <c r="G32" s="496" t="s">
        <v>149</v>
      </c>
      <c r="H32" s="529">
        <v>251</v>
      </c>
      <c r="I32" s="1105">
        <v>251</v>
      </c>
      <c r="J32" s="1106"/>
      <c r="K32" s="528" t="s">
        <v>13</v>
      </c>
      <c r="L32" s="516"/>
      <c r="M32" s="517"/>
      <c r="N32" s="530"/>
      <c r="O32" s="530"/>
      <c r="P32" s="531"/>
      <c r="Q32" s="532"/>
      <c r="R32" s="532"/>
      <c r="S32" s="531"/>
      <c r="T32" s="516"/>
      <c r="U32" s="516"/>
      <c r="V32" s="516"/>
      <c r="W32" s="516"/>
    </row>
    <row r="33" spans="1:23" ht="113.25" customHeight="1" x14ac:dyDescent="0.3">
      <c r="A33" s="493"/>
      <c r="B33" s="499" t="s">
        <v>1060</v>
      </c>
      <c r="C33" s="500" t="s">
        <v>13</v>
      </c>
      <c r="D33" s="500" t="s">
        <v>702</v>
      </c>
      <c r="E33" s="533">
        <v>45505</v>
      </c>
      <c r="F33" s="533" t="s">
        <v>1061</v>
      </c>
      <c r="G33" s="502" t="s">
        <v>13</v>
      </c>
      <c r="H33" s="502" t="s">
        <v>13</v>
      </c>
      <c r="I33" s="1107" t="s">
        <v>13</v>
      </c>
      <c r="J33" s="1108"/>
      <c r="K33" s="502" t="s">
        <v>927</v>
      </c>
      <c r="L33" s="516"/>
      <c r="M33" s="517"/>
      <c r="N33" s="530"/>
      <c r="O33" s="530"/>
      <c r="P33" s="531"/>
      <c r="Q33" s="532"/>
      <c r="R33" s="532"/>
      <c r="S33" s="531"/>
      <c r="T33" s="516"/>
      <c r="U33" s="516"/>
      <c r="V33" s="516"/>
      <c r="W33" s="516"/>
    </row>
    <row r="34" spans="1:23" ht="120.75" customHeight="1" x14ac:dyDescent="0.3">
      <c r="A34" s="493" t="s">
        <v>653</v>
      </c>
      <c r="B34" s="534" t="s">
        <v>1062</v>
      </c>
      <c r="C34" s="527" t="s">
        <v>1059</v>
      </c>
      <c r="D34" s="495" t="s">
        <v>13</v>
      </c>
      <c r="E34" s="495" t="s">
        <v>13</v>
      </c>
      <c r="F34" s="495" t="s">
        <v>13</v>
      </c>
      <c r="G34" s="496" t="s">
        <v>149</v>
      </c>
      <c r="H34" s="512">
        <v>1400</v>
      </c>
      <c r="I34" s="1091">
        <v>1400</v>
      </c>
      <c r="J34" s="1092"/>
      <c r="K34" s="495" t="s">
        <v>13</v>
      </c>
      <c r="L34" s="516"/>
      <c r="M34" s="517"/>
      <c r="N34" s="518"/>
      <c r="O34" s="518"/>
      <c r="P34" s="519"/>
      <c r="Q34" s="519"/>
      <c r="R34" s="519"/>
      <c r="S34" s="519"/>
      <c r="T34" s="516"/>
      <c r="U34" s="516"/>
      <c r="V34" s="516"/>
      <c r="W34" s="516"/>
    </row>
    <row r="35" spans="1:23" ht="196.5" customHeight="1" x14ac:dyDescent="0.3">
      <c r="A35" s="1097"/>
      <c r="B35" s="1099" t="s">
        <v>1063</v>
      </c>
      <c r="C35" s="1101" t="s">
        <v>13</v>
      </c>
      <c r="D35" s="1097" t="s">
        <v>702</v>
      </c>
      <c r="E35" s="1103" t="s">
        <v>1064</v>
      </c>
      <c r="F35" s="1095" t="s">
        <v>1065</v>
      </c>
      <c r="G35" s="1103" t="s">
        <v>13</v>
      </c>
      <c r="H35" s="1103" t="s">
        <v>13</v>
      </c>
      <c r="I35" s="1109" t="s">
        <v>13</v>
      </c>
      <c r="J35" s="1110"/>
      <c r="K35" s="1113" t="s">
        <v>927</v>
      </c>
      <c r="L35" s="516"/>
      <c r="M35" s="517"/>
      <c r="N35" s="518"/>
      <c r="O35" s="518"/>
      <c r="P35" s="519"/>
      <c r="Q35" s="519"/>
      <c r="R35" s="519"/>
      <c r="S35" s="519"/>
      <c r="T35" s="516"/>
      <c r="U35" s="516"/>
      <c r="V35" s="516"/>
      <c r="W35" s="516"/>
    </row>
    <row r="36" spans="1:23" ht="261.75" customHeight="1" x14ac:dyDescent="0.3">
      <c r="A36" s="1098"/>
      <c r="B36" s="1100"/>
      <c r="C36" s="1102"/>
      <c r="D36" s="1098"/>
      <c r="E36" s="1104"/>
      <c r="F36" s="1096"/>
      <c r="G36" s="1104"/>
      <c r="H36" s="1104"/>
      <c r="I36" s="1111"/>
      <c r="J36" s="1112"/>
      <c r="K36" s="1114"/>
      <c r="L36" s="516"/>
      <c r="M36" s="517"/>
      <c r="N36" s="518"/>
      <c r="O36" s="518"/>
      <c r="P36" s="519"/>
      <c r="Q36" s="519"/>
      <c r="R36" s="519"/>
      <c r="S36" s="519"/>
      <c r="T36" s="516"/>
      <c r="U36" s="516"/>
      <c r="V36" s="516"/>
      <c r="W36" s="516"/>
    </row>
    <row r="37" spans="1:23" ht="186" customHeight="1" x14ac:dyDescent="0.3">
      <c r="A37" s="503" t="s">
        <v>15</v>
      </c>
      <c r="B37" s="490" t="s">
        <v>1066</v>
      </c>
      <c r="C37" s="514" t="s">
        <v>1035</v>
      </c>
      <c r="D37" s="491" t="s">
        <v>13</v>
      </c>
      <c r="E37" s="491" t="s">
        <v>13</v>
      </c>
      <c r="F37" s="491" t="s">
        <v>13</v>
      </c>
      <c r="G37" s="491" t="s">
        <v>1036</v>
      </c>
      <c r="H37" s="492" t="str">
        <f>H38</f>
        <v>Х</v>
      </c>
      <c r="I37" s="1083" t="str">
        <f>I38</f>
        <v>Х</v>
      </c>
      <c r="J37" s="1084"/>
      <c r="K37" s="491" t="s">
        <v>13</v>
      </c>
      <c r="L37" s="516"/>
      <c r="M37" s="517"/>
      <c r="N37" s="518"/>
      <c r="O37" s="518"/>
      <c r="P37" s="519"/>
      <c r="Q37" s="519"/>
      <c r="R37" s="519"/>
      <c r="S37" s="519"/>
      <c r="T37" s="516"/>
      <c r="U37" s="516"/>
      <c r="V37" s="516"/>
      <c r="W37" s="516"/>
    </row>
    <row r="38" spans="1:23" ht="258" customHeight="1" x14ac:dyDescent="0.3">
      <c r="A38" s="508"/>
      <c r="B38" s="499" t="s">
        <v>1067</v>
      </c>
      <c r="C38" s="502" t="s">
        <v>1038</v>
      </c>
      <c r="D38" s="501" t="s">
        <v>702</v>
      </c>
      <c r="E38" s="500" t="s">
        <v>1068</v>
      </c>
      <c r="F38" s="500" t="s">
        <v>1069</v>
      </c>
      <c r="G38" s="502" t="s">
        <v>13</v>
      </c>
      <c r="H38" s="500" t="s">
        <v>13</v>
      </c>
      <c r="I38" s="1089" t="s">
        <v>13</v>
      </c>
      <c r="J38" s="1090"/>
      <c r="K38" s="502" t="s">
        <v>927</v>
      </c>
      <c r="L38" s="516"/>
      <c r="M38" s="517"/>
      <c r="N38" s="518"/>
      <c r="O38" s="518"/>
      <c r="P38" s="519"/>
      <c r="Q38" s="519"/>
      <c r="R38" s="519"/>
      <c r="S38" s="519"/>
      <c r="T38" s="516"/>
      <c r="U38" s="516"/>
      <c r="V38" s="516"/>
      <c r="W38" s="516"/>
    </row>
    <row r="39" spans="1:23" ht="196.5" hidden="1" customHeight="1" x14ac:dyDescent="0.3">
      <c r="A39" s="1115"/>
      <c r="B39" s="1099" t="s">
        <v>1070</v>
      </c>
      <c r="C39" s="1101" t="s">
        <v>13</v>
      </c>
      <c r="D39" s="1097" t="s">
        <v>508</v>
      </c>
      <c r="E39" s="1103" t="s">
        <v>1064</v>
      </c>
      <c r="F39" s="1103" t="s">
        <v>1071</v>
      </c>
      <c r="G39" s="1103" t="s">
        <v>13</v>
      </c>
      <c r="H39" s="1103" t="s">
        <v>13</v>
      </c>
      <c r="I39" s="1109" t="s">
        <v>13</v>
      </c>
      <c r="J39" s="1110"/>
      <c r="K39" s="1113" t="s">
        <v>927</v>
      </c>
      <c r="L39" s="516"/>
      <c r="M39" s="517"/>
      <c r="N39" s="518"/>
      <c r="O39" s="518"/>
      <c r="P39" s="519"/>
      <c r="Q39" s="519"/>
      <c r="R39" s="519"/>
      <c r="S39" s="519"/>
      <c r="T39" s="516"/>
      <c r="U39" s="516"/>
      <c r="V39" s="516"/>
      <c r="W39" s="516"/>
    </row>
    <row r="40" spans="1:23" ht="174.75" hidden="1" customHeight="1" x14ac:dyDescent="0.3">
      <c r="A40" s="1116"/>
      <c r="B40" s="1100"/>
      <c r="C40" s="1102"/>
      <c r="D40" s="1098"/>
      <c r="E40" s="1104"/>
      <c r="F40" s="1104"/>
      <c r="G40" s="1104"/>
      <c r="H40" s="1104"/>
      <c r="I40" s="1111"/>
      <c r="J40" s="1112"/>
      <c r="K40" s="1114"/>
      <c r="L40" s="516"/>
      <c r="M40" s="517"/>
      <c r="N40" s="518"/>
      <c r="O40" s="518"/>
      <c r="P40" s="519"/>
      <c r="Q40" s="519"/>
      <c r="R40" s="519"/>
      <c r="S40" s="519"/>
      <c r="T40" s="516"/>
      <c r="U40" s="516"/>
      <c r="V40" s="516"/>
      <c r="W40" s="516"/>
    </row>
    <row r="41" spans="1:23" ht="264" hidden="1" customHeight="1" x14ac:dyDescent="0.3">
      <c r="A41" s="493" t="s">
        <v>15</v>
      </c>
      <c r="B41" s="535" t="s">
        <v>26</v>
      </c>
      <c r="C41" s="536" t="s">
        <v>28</v>
      </c>
      <c r="D41" s="389"/>
      <c r="E41" s="537"/>
      <c r="F41" s="496" t="s">
        <v>13</v>
      </c>
      <c r="G41" s="496">
        <v>44197</v>
      </c>
      <c r="H41" s="496">
        <v>44561</v>
      </c>
      <c r="I41" s="496" t="s">
        <v>13</v>
      </c>
      <c r="J41" s="496" t="s">
        <v>13</v>
      </c>
      <c r="K41" s="496" t="s">
        <v>13</v>
      </c>
      <c r="L41" s="516"/>
      <c r="M41" s="517"/>
      <c r="N41" s="518"/>
      <c r="O41" s="518"/>
      <c r="P41" s="519"/>
      <c r="Q41" s="519"/>
      <c r="R41" s="519"/>
      <c r="S41" s="519"/>
      <c r="T41" s="516"/>
      <c r="U41" s="516"/>
      <c r="V41" s="516"/>
      <c r="W41" s="516"/>
    </row>
    <row r="42" spans="1:23" ht="188.25" hidden="1" customHeight="1" x14ac:dyDescent="0.3">
      <c r="A42" s="514" t="s">
        <v>782</v>
      </c>
      <c r="B42" s="515" t="s">
        <v>1045</v>
      </c>
      <c r="C42" s="491" t="s">
        <v>1046</v>
      </c>
      <c r="D42" s="491" t="s">
        <v>13</v>
      </c>
      <c r="E42" s="491" t="s">
        <v>13</v>
      </c>
      <c r="F42" s="491" t="s">
        <v>13</v>
      </c>
      <c r="G42" s="491" t="s">
        <v>1036</v>
      </c>
      <c r="H42" s="492" t="s">
        <v>13</v>
      </c>
      <c r="I42" s="1083" t="s">
        <v>13</v>
      </c>
      <c r="J42" s="1084"/>
      <c r="K42" s="491"/>
      <c r="L42" s="516"/>
      <c r="M42" s="517"/>
      <c r="N42" s="518"/>
      <c r="O42" s="518"/>
      <c r="P42" s="519"/>
      <c r="Q42" s="519"/>
      <c r="R42" s="519"/>
      <c r="S42" s="519"/>
      <c r="T42" s="516"/>
      <c r="U42" s="516"/>
      <c r="V42" s="516"/>
      <c r="W42" s="516"/>
    </row>
    <row r="43" spans="1:23" ht="147" hidden="1" customHeight="1" x14ac:dyDescent="0.3">
      <c r="A43" s="508"/>
      <c r="B43" s="499" t="s">
        <v>1072</v>
      </c>
      <c r="C43" s="502" t="s">
        <v>1046</v>
      </c>
      <c r="D43" s="500" t="s">
        <v>64</v>
      </c>
      <c r="E43" s="520" t="s">
        <v>1048</v>
      </c>
      <c r="F43" s="500" t="s">
        <v>1073</v>
      </c>
      <c r="G43" s="502" t="s">
        <v>13</v>
      </c>
      <c r="H43" s="500" t="s">
        <v>13</v>
      </c>
      <c r="I43" s="1089" t="s">
        <v>13</v>
      </c>
      <c r="J43" s="1090"/>
      <c r="K43" s="521" t="s">
        <v>13</v>
      </c>
      <c r="L43" s="522"/>
      <c r="M43" s="517"/>
      <c r="N43" s="518"/>
      <c r="O43" s="518"/>
      <c r="P43" s="519"/>
      <c r="Q43" s="519"/>
      <c r="R43" s="519"/>
      <c r="S43" s="519"/>
      <c r="T43" s="516"/>
      <c r="U43" s="516"/>
      <c r="V43" s="516"/>
      <c r="W43" s="516"/>
    </row>
    <row r="44" spans="1:23" ht="288" hidden="1" customHeight="1" x14ac:dyDescent="0.3">
      <c r="A44" s="503" t="s">
        <v>788</v>
      </c>
      <c r="B44" s="490" t="s">
        <v>1074</v>
      </c>
      <c r="C44" s="503" t="s">
        <v>1046</v>
      </c>
      <c r="D44" s="491" t="s">
        <v>13</v>
      </c>
      <c r="E44" s="491" t="s">
        <v>13</v>
      </c>
      <c r="F44" s="491" t="s">
        <v>13</v>
      </c>
      <c r="G44" s="491" t="s">
        <v>1036</v>
      </c>
      <c r="H44" s="492" t="s">
        <v>13</v>
      </c>
      <c r="I44" s="523" t="s">
        <v>13</v>
      </c>
      <c r="J44" s="524"/>
      <c r="K44" s="491"/>
      <c r="L44" s="516"/>
      <c r="M44" s="517"/>
      <c r="N44" s="518"/>
      <c r="O44" s="518"/>
      <c r="P44" s="519"/>
      <c r="Q44" s="519"/>
      <c r="R44" s="519"/>
      <c r="S44" s="519"/>
      <c r="T44" s="516"/>
      <c r="U44" s="516"/>
      <c r="V44" s="516"/>
      <c r="W44" s="516"/>
    </row>
    <row r="45" spans="1:23" ht="174.75" customHeight="1" x14ac:dyDescent="0.3">
      <c r="A45" s="503" t="s">
        <v>812</v>
      </c>
      <c r="B45" s="538" t="s">
        <v>1075</v>
      </c>
      <c r="C45" s="491" t="s">
        <v>1038</v>
      </c>
      <c r="D45" s="491" t="s">
        <v>13</v>
      </c>
      <c r="E45" s="491" t="s">
        <v>13</v>
      </c>
      <c r="F45" s="491" t="s">
        <v>13</v>
      </c>
      <c r="G45" s="491" t="s">
        <v>1036</v>
      </c>
      <c r="H45" s="492" t="s">
        <v>13</v>
      </c>
      <c r="I45" s="523" t="s">
        <v>13</v>
      </c>
      <c r="J45" s="524"/>
      <c r="K45" s="491"/>
      <c r="L45" s="516"/>
      <c r="M45" s="517"/>
      <c r="N45" s="518"/>
      <c r="O45" s="518"/>
      <c r="P45" s="519"/>
      <c r="Q45" s="519"/>
      <c r="R45" s="519"/>
      <c r="S45" s="519"/>
      <c r="T45" s="516"/>
      <c r="U45" s="516"/>
      <c r="V45" s="516"/>
      <c r="W45" s="516"/>
    </row>
    <row r="46" spans="1:23" ht="245.25" customHeight="1" x14ac:dyDescent="0.3">
      <c r="A46" s="508"/>
      <c r="B46" s="499" t="s">
        <v>1076</v>
      </c>
      <c r="C46" s="508" t="s">
        <v>1038</v>
      </c>
      <c r="D46" s="500" t="s">
        <v>702</v>
      </c>
      <c r="E46" s="508" t="s">
        <v>1077</v>
      </c>
      <c r="F46" s="508" t="s">
        <v>1078</v>
      </c>
      <c r="G46" s="502" t="s">
        <v>13</v>
      </c>
      <c r="H46" s="500" t="s">
        <v>13</v>
      </c>
      <c r="I46" s="1089" t="s">
        <v>13</v>
      </c>
      <c r="J46" s="1090"/>
      <c r="K46" s="502" t="s">
        <v>927</v>
      </c>
      <c r="L46" s="516"/>
      <c r="M46" s="517"/>
      <c r="N46" s="518"/>
      <c r="O46" s="518"/>
      <c r="P46" s="519"/>
      <c r="Q46" s="519"/>
      <c r="R46" s="519"/>
      <c r="S46" s="519"/>
      <c r="T46" s="516"/>
      <c r="U46" s="516"/>
      <c r="V46" s="516"/>
      <c r="W46" s="516"/>
    </row>
    <row r="47" spans="1:23" ht="143.25" customHeight="1" x14ac:dyDescent="0.3">
      <c r="A47" s="503" t="s">
        <v>823</v>
      </c>
      <c r="B47" s="538" t="s">
        <v>1079</v>
      </c>
      <c r="C47" s="491" t="s">
        <v>1038</v>
      </c>
      <c r="D47" s="491" t="s">
        <v>13</v>
      </c>
      <c r="E47" s="491" t="s">
        <v>13</v>
      </c>
      <c r="F47" s="491" t="s">
        <v>13</v>
      </c>
      <c r="G47" s="491" t="s">
        <v>1036</v>
      </c>
      <c r="H47" s="492" t="s">
        <v>13</v>
      </c>
      <c r="I47" s="1083" t="s">
        <v>13</v>
      </c>
      <c r="J47" s="1117"/>
      <c r="K47" s="491"/>
      <c r="L47" s="516"/>
      <c r="M47" s="517"/>
      <c r="N47" s="518"/>
      <c r="O47" s="518"/>
      <c r="P47" s="519"/>
      <c r="Q47" s="519"/>
      <c r="R47" s="519"/>
      <c r="S47" s="519"/>
      <c r="T47" s="516"/>
      <c r="U47" s="516"/>
      <c r="V47" s="516"/>
      <c r="W47" s="516"/>
    </row>
    <row r="48" spans="1:23" ht="265.5" customHeight="1" x14ac:dyDescent="0.3">
      <c r="A48" s="499"/>
      <c r="B48" s="499" t="s">
        <v>1080</v>
      </c>
      <c r="C48" s="508" t="s">
        <v>1038</v>
      </c>
      <c r="D48" s="500" t="s">
        <v>702</v>
      </c>
      <c r="E48" s="508" t="s">
        <v>1077</v>
      </c>
      <c r="F48" s="508" t="s">
        <v>1081</v>
      </c>
      <c r="G48" s="502" t="s">
        <v>13</v>
      </c>
      <c r="H48" s="500" t="s">
        <v>13</v>
      </c>
      <c r="I48" s="1089" t="s">
        <v>13</v>
      </c>
      <c r="J48" s="1090"/>
      <c r="K48" s="502" t="s">
        <v>927</v>
      </c>
      <c r="L48" s="516"/>
      <c r="M48" s="517"/>
      <c r="N48" s="518"/>
      <c r="O48" s="518"/>
      <c r="P48" s="519"/>
      <c r="Q48" s="519"/>
      <c r="R48" s="519"/>
      <c r="S48" s="519"/>
      <c r="T48" s="516"/>
      <c r="U48" s="516"/>
      <c r="V48" s="516"/>
      <c r="W48" s="516"/>
    </row>
    <row r="49" spans="1:23" ht="44.25" customHeight="1" x14ac:dyDescent="0.3">
      <c r="A49" s="516"/>
      <c r="B49" s="535"/>
      <c r="C49" s="536"/>
      <c r="D49" s="389"/>
      <c r="E49" s="513"/>
      <c r="F49" s="496"/>
      <c r="G49" s="539" t="s">
        <v>1082</v>
      </c>
      <c r="H49" s="540">
        <f>H13+H18+H31</f>
        <v>2135.1</v>
      </c>
      <c r="I49" s="1118">
        <v>2008.14</v>
      </c>
      <c r="J49" s="1119"/>
      <c r="K49" s="496"/>
      <c r="L49" s="516"/>
      <c r="M49" s="20"/>
      <c r="N49" s="541"/>
      <c r="O49" s="541"/>
      <c r="P49" s="516"/>
      <c r="Q49" s="516"/>
      <c r="R49" s="516"/>
      <c r="S49" s="516"/>
      <c r="T49" s="542"/>
      <c r="U49" s="542"/>
      <c r="V49" s="542"/>
      <c r="W49" s="542"/>
    </row>
    <row r="50" spans="1:23" ht="31.5" customHeight="1" x14ac:dyDescent="0.3">
      <c r="B50" s="1120" t="s">
        <v>1083</v>
      </c>
      <c r="C50" s="1121"/>
      <c r="D50" s="1121"/>
      <c r="E50" s="1121"/>
      <c r="F50" s="1121"/>
      <c r="G50" s="1121"/>
      <c r="H50" s="1121"/>
      <c r="I50" s="1121"/>
      <c r="J50" s="1121"/>
      <c r="K50" s="1122"/>
    </row>
    <row r="52" spans="1:23" ht="15" customHeight="1" x14ac:dyDescent="0.3">
      <c r="A52" s="543"/>
      <c r="B52" s="543"/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486"/>
      <c r="N52" s="486"/>
    </row>
    <row r="53" spans="1:23" hidden="1" x14ac:dyDescent="0.3">
      <c r="A53" s="484"/>
      <c r="B53" s="484"/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4"/>
    </row>
    <row r="54" spans="1:23" ht="7.5" hidden="1" customHeight="1" x14ac:dyDescent="0.3">
      <c r="A54" s="484"/>
      <c r="B54" s="484"/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</row>
    <row r="55" spans="1:23" ht="3.75" hidden="1" customHeight="1" x14ac:dyDescent="0.3">
      <c r="A55" s="484"/>
      <c r="B55" s="484"/>
      <c r="C55" s="484"/>
      <c r="D55" s="484"/>
      <c r="E55" s="484"/>
      <c r="F55" s="484"/>
      <c r="G55" s="484"/>
      <c r="H55" s="484"/>
      <c r="I55" s="484"/>
      <c r="J55" s="484"/>
      <c r="K55" s="484"/>
      <c r="L55" s="484"/>
      <c r="M55" s="484"/>
      <c r="N55" s="484"/>
    </row>
    <row r="56" spans="1:23" ht="21" hidden="1" customHeight="1" x14ac:dyDescent="0.3">
      <c r="A56" s="486"/>
      <c r="B56" s="486"/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7"/>
    </row>
    <row r="57" spans="1:23" ht="18.75" hidden="1" customHeight="1" x14ac:dyDescent="0.3">
      <c r="A57" s="543"/>
      <c r="B57" s="543"/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543"/>
    </row>
    <row r="58" spans="1:23" hidden="1" x14ac:dyDescent="0.3">
      <c r="A58" s="486"/>
      <c r="B58" s="486"/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7"/>
    </row>
    <row r="59" spans="1:23" hidden="1" x14ac:dyDescent="0.3">
      <c r="A59" s="486"/>
      <c r="B59" s="486"/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7"/>
    </row>
    <row r="60" spans="1:23" ht="18.75" hidden="1" customHeight="1" x14ac:dyDescent="0.3">
      <c r="A60" s="543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</row>
    <row r="61" spans="1:23" hidden="1" x14ac:dyDescent="0.3">
      <c r="A61" s="544"/>
      <c r="B61" s="486"/>
      <c r="C61" s="486"/>
      <c r="D61" s="486"/>
      <c r="E61" s="486"/>
      <c r="F61" s="486"/>
      <c r="G61" s="486"/>
      <c r="H61" s="486"/>
      <c r="I61" s="486"/>
      <c r="J61" s="486"/>
      <c r="K61" s="486"/>
      <c r="L61" s="486"/>
      <c r="M61" s="486"/>
      <c r="N61" s="486"/>
    </row>
    <row r="62" spans="1:23" ht="18.75" hidden="1" customHeight="1" x14ac:dyDescent="0.3">
      <c r="A62" s="543"/>
      <c r="B62" s="543"/>
      <c r="C62" s="543"/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3"/>
    </row>
    <row r="63" spans="1:23" hidden="1" x14ac:dyDescent="0.3">
      <c r="A63" s="544"/>
      <c r="B63" s="486"/>
      <c r="C63" s="486"/>
      <c r="D63" s="486"/>
      <c r="E63" s="486"/>
      <c r="F63" s="486"/>
      <c r="G63" s="486"/>
      <c r="H63" s="486"/>
      <c r="I63" s="486"/>
      <c r="J63" s="486"/>
      <c r="K63" s="486"/>
      <c r="L63" s="486"/>
      <c r="M63" s="486"/>
      <c r="N63" s="486"/>
    </row>
    <row r="64" spans="1:23" ht="18.75" hidden="1" customHeight="1" x14ac:dyDescent="0.3">
      <c r="A64" s="543"/>
      <c r="B64" s="543"/>
      <c r="C64" s="543"/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3"/>
      <c r="O64" s="543"/>
      <c r="P64" s="543"/>
      <c r="Q64" s="543"/>
      <c r="R64" s="543"/>
      <c r="S64" s="543"/>
    </row>
    <row r="65" spans="2:12" ht="21" x14ac:dyDescent="0.35">
      <c r="B65" s="448" t="s">
        <v>1084</v>
      </c>
      <c r="C65" s="446"/>
      <c r="D65" s="448"/>
      <c r="E65" s="545"/>
      <c r="F65" s="546" t="s">
        <v>939</v>
      </c>
    </row>
    <row r="66" spans="2:12" x14ac:dyDescent="0.3">
      <c r="K66" s="547"/>
      <c r="L66" s="547"/>
    </row>
    <row r="67" spans="2:12" ht="20.25" x14ac:dyDescent="0.3">
      <c r="K67" s="548"/>
      <c r="L67" s="548"/>
    </row>
    <row r="68" spans="2:12" ht="20.25" x14ac:dyDescent="0.3">
      <c r="B68" s="448" t="s">
        <v>1085</v>
      </c>
      <c r="K68" s="548"/>
      <c r="L68" s="548"/>
    </row>
    <row r="69" spans="2:12" ht="20.25" x14ac:dyDescent="0.3">
      <c r="B69" s="448" t="s">
        <v>1086</v>
      </c>
    </row>
  </sheetData>
  <mergeCells count="75">
    <mergeCell ref="I46:J46"/>
    <mergeCell ref="I47:J47"/>
    <mergeCell ref="I48:J48"/>
    <mergeCell ref="I49:J49"/>
    <mergeCell ref="B50:K50"/>
    <mergeCell ref="K35:K36"/>
    <mergeCell ref="I37:J37"/>
    <mergeCell ref="I43:J43"/>
    <mergeCell ref="A39:A40"/>
    <mergeCell ref="B39:B40"/>
    <mergeCell ref="C39:C40"/>
    <mergeCell ref="D39:D40"/>
    <mergeCell ref="E39:E40"/>
    <mergeCell ref="F39:F40"/>
    <mergeCell ref="G39:G40"/>
    <mergeCell ref="H39:H40"/>
    <mergeCell ref="I39:J40"/>
    <mergeCell ref="K39:K40"/>
    <mergeCell ref="I42:J42"/>
    <mergeCell ref="I38:J38"/>
    <mergeCell ref="I31:J31"/>
    <mergeCell ref="I32:J32"/>
    <mergeCell ref="I33:J33"/>
    <mergeCell ref="I34:J34"/>
    <mergeCell ref="I35:J36"/>
    <mergeCell ref="A35:A36"/>
    <mergeCell ref="B35:B36"/>
    <mergeCell ref="C35:C36"/>
    <mergeCell ref="D35:D36"/>
    <mergeCell ref="E35:E36"/>
    <mergeCell ref="F35:F36"/>
    <mergeCell ref="I24:J24"/>
    <mergeCell ref="I25:J25"/>
    <mergeCell ref="I26:J26"/>
    <mergeCell ref="I27:J27"/>
    <mergeCell ref="I28:J28"/>
    <mergeCell ref="I30:J30"/>
    <mergeCell ref="G35:G36"/>
    <mergeCell ref="H35:H36"/>
    <mergeCell ref="I23:J2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P10:P11"/>
    <mergeCell ref="Q10:S10"/>
    <mergeCell ref="K9:K11"/>
    <mergeCell ref="L9:L11"/>
    <mergeCell ref="M9:M11"/>
    <mergeCell ref="N9:N11"/>
    <mergeCell ref="O9:O11"/>
    <mergeCell ref="P9:S9"/>
    <mergeCell ref="M1:P1"/>
    <mergeCell ref="R1:S1"/>
    <mergeCell ref="A7:W7"/>
    <mergeCell ref="A8:W8"/>
    <mergeCell ref="A9:A11"/>
    <mergeCell ref="B9:B11"/>
    <mergeCell ref="C9:C11"/>
    <mergeCell ref="D9:D11"/>
    <mergeCell ref="E9:F9"/>
    <mergeCell ref="G9:J9"/>
    <mergeCell ref="T9:W10"/>
    <mergeCell ref="E10:E11"/>
    <mergeCell ref="F10:F11"/>
    <mergeCell ref="G10:G11"/>
    <mergeCell ref="H10:H11"/>
    <mergeCell ref="I10:J11"/>
  </mergeCells>
  <pageMargins left="0.31496062992125984" right="0" top="0.55118110236220474" bottom="0.23622047244094491" header="0.31496062992125984" footer="0.31496062992125984"/>
  <pageSetup paperSize="9" scale="35" fitToHeight="0" orientation="landscape" r:id="rId1"/>
  <rowBreaks count="1" manualBreakCount="1">
    <brk id="2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01"/>
  <sheetViews>
    <sheetView view="pageBreakPreview" topLeftCell="A24" zoomScale="17" zoomScaleNormal="17" zoomScaleSheetLayoutView="17" workbookViewId="0">
      <selection activeCell="C37" sqref="C37:C39"/>
    </sheetView>
  </sheetViews>
  <sheetFormatPr defaultColWidth="9.140625" defaultRowHeight="45.75" x14ac:dyDescent="0.65"/>
  <cols>
    <col min="1" max="1" width="20.42578125" style="168" customWidth="1"/>
    <col min="2" max="2" width="223.42578125" style="165" customWidth="1"/>
    <col min="3" max="3" width="219" style="165" customWidth="1"/>
    <col min="4" max="4" width="85" style="165" customWidth="1"/>
    <col min="5" max="5" width="205.28515625" style="165" customWidth="1"/>
    <col min="6" max="6" width="254.85546875" style="170" customWidth="1"/>
    <col min="7" max="7" width="79.140625" style="165" customWidth="1"/>
    <col min="8" max="8" width="64" style="165" customWidth="1"/>
    <col min="9" max="9" width="68.140625" style="165" customWidth="1"/>
    <col min="10" max="10" width="141.7109375" style="165" customWidth="1"/>
    <col min="11" max="16384" width="9.140625" style="50"/>
  </cols>
  <sheetData>
    <row r="1" spans="1:10" ht="15" customHeight="1" x14ac:dyDescent="0.25">
      <c r="A1" s="647" t="s">
        <v>111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ht="78.75" customHeight="1" x14ac:dyDescent="0.25">
      <c r="A2" s="647"/>
      <c r="B2" s="647"/>
      <c r="C2" s="647"/>
      <c r="D2" s="647"/>
      <c r="E2" s="647"/>
      <c r="F2" s="647"/>
      <c r="G2" s="647"/>
      <c r="H2" s="647"/>
      <c r="I2" s="647"/>
      <c r="J2" s="647"/>
    </row>
    <row r="3" spans="1:10" ht="118.5" customHeight="1" x14ac:dyDescent="0.25">
      <c r="A3" s="647" t="s">
        <v>112</v>
      </c>
      <c r="B3" s="647"/>
      <c r="C3" s="647"/>
      <c r="D3" s="647"/>
      <c r="E3" s="647"/>
      <c r="F3" s="647"/>
      <c r="G3" s="647"/>
      <c r="H3" s="647"/>
      <c r="I3" s="647"/>
      <c r="J3" s="647"/>
    </row>
    <row r="4" spans="1:10" ht="59.25" x14ac:dyDescent="0.25">
      <c r="A4" s="648" t="s">
        <v>0</v>
      </c>
      <c r="B4" s="648" t="s">
        <v>113</v>
      </c>
      <c r="C4" s="648" t="s">
        <v>29</v>
      </c>
      <c r="D4" s="648" t="s">
        <v>114</v>
      </c>
      <c r="E4" s="649" t="s">
        <v>115</v>
      </c>
      <c r="F4" s="650"/>
      <c r="G4" s="649" t="s">
        <v>116</v>
      </c>
      <c r="H4" s="651"/>
      <c r="I4" s="650"/>
      <c r="J4" s="652" t="s">
        <v>23</v>
      </c>
    </row>
    <row r="5" spans="1:10" ht="15" x14ac:dyDescent="0.25">
      <c r="A5" s="648"/>
      <c r="B5" s="648"/>
      <c r="C5" s="648"/>
      <c r="D5" s="648"/>
      <c r="E5" s="655" t="s">
        <v>117</v>
      </c>
      <c r="F5" s="655" t="s">
        <v>118</v>
      </c>
      <c r="G5" s="655" t="s">
        <v>119</v>
      </c>
      <c r="H5" s="655" t="s">
        <v>37</v>
      </c>
      <c r="I5" s="655" t="s">
        <v>35</v>
      </c>
      <c r="J5" s="653"/>
    </row>
    <row r="6" spans="1:10" ht="196.5" customHeight="1" x14ac:dyDescent="0.25">
      <c r="A6" s="648"/>
      <c r="B6" s="648"/>
      <c r="C6" s="648"/>
      <c r="D6" s="648"/>
      <c r="E6" s="656"/>
      <c r="F6" s="656"/>
      <c r="G6" s="656"/>
      <c r="H6" s="656"/>
      <c r="I6" s="656"/>
      <c r="J6" s="654"/>
    </row>
    <row r="7" spans="1:10" ht="59.25" x14ac:dyDescent="0.25">
      <c r="A7" s="51">
        <v>1</v>
      </c>
      <c r="B7" s="51">
        <v>2</v>
      </c>
      <c r="C7" s="51">
        <v>3</v>
      </c>
      <c r="D7" s="51"/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2">
        <v>10</v>
      </c>
    </row>
    <row r="8" spans="1:10" ht="57.75" x14ac:dyDescent="0.25">
      <c r="A8" s="657" t="s">
        <v>120</v>
      </c>
      <c r="B8" s="658"/>
      <c r="C8" s="658"/>
      <c r="D8" s="658"/>
      <c r="E8" s="658"/>
      <c r="F8" s="658"/>
      <c r="G8" s="658"/>
      <c r="H8" s="658"/>
      <c r="I8" s="658"/>
      <c r="J8" s="658"/>
    </row>
    <row r="9" spans="1:10" ht="237" x14ac:dyDescent="0.25">
      <c r="A9" s="53" t="s">
        <v>121</v>
      </c>
      <c r="B9" s="54" t="s">
        <v>122</v>
      </c>
      <c r="C9" s="55" t="s">
        <v>123</v>
      </c>
      <c r="D9" s="56" t="s">
        <v>13</v>
      </c>
      <c r="E9" s="57" t="s">
        <v>13</v>
      </c>
      <c r="F9" s="58" t="s">
        <v>13</v>
      </c>
      <c r="G9" s="58" t="s">
        <v>124</v>
      </c>
      <c r="H9" s="59">
        <v>0</v>
      </c>
      <c r="I9" s="59">
        <v>0</v>
      </c>
      <c r="J9" s="60" t="s">
        <v>13</v>
      </c>
    </row>
    <row r="10" spans="1:10" ht="408.75" customHeight="1" x14ac:dyDescent="0.25">
      <c r="A10" s="53"/>
      <c r="B10" s="61" t="s">
        <v>125</v>
      </c>
      <c r="C10" s="56" t="s">
        <v>13</v>
      </c>
      <c r="D10" s="62" t="s">
        <v>74</v>
      </c>
      <c r="E10" s="63" t="s">
        <v>126</v>
      </c>
      <c r="F10" s="63" t="s">
        <v>127</v>
      </c>
      <c r="G10" s="64" t="s">
        <v>13</v>
      </c>
      <c r="H10" s="65" t="s">
        <v>13</v>
      </c>
      <c r="I10" s="66" t="s">
        <v>13</v>
      </c>
      <c r="J10" s="64" t="s">
        <v>128</v>
      </c>
    </row>
    <row r="11" spans="1:10" ht="237" x14ac:dyDescent="0.25">
      <c r="A11" s="67" t="s">
        <v>129</v>
      </c>
      <c r="B11" s="68" t="s">
        <v>130</v>
      </c>
      <c r="C11" s="55" t="s">
        <v>123</v>
      </c>
      <c r="D11" s="52" t="s">
        <v>13</v>
      </c>
      <c r="E11" s="57" t="s">
        <v>13</v>
      </c>
      <c r="F11" s="57" t="s">
        <v>13</v>
      </c>
      <c r="G11" s="58" t="s">
        <v>124</v>
      </c>
      <c r="H11" s="59">
        <v>0</v>
      </c>
      <c r="I11" s="59">
        <v>0</v>
      </c>
      <c r="J11" s="60" t="s">
        <v>13</v>
      </c>
    </row>
    <row r="12" spans="1:10" ht="371.25" customHeight="1" x14ac:dyDescent="0.25">
      <c r="A12" s="67"/>
      <c r="B12" s="61" t="s">
        <v>131</v>
      </c>
      <c r="C12" s="56" t="s">
        <v>13</v>
      </c>
      <c r="D12" s="62" t="s">
        <v>74</v>
      </c>
      <c r="E12" s="63" t="s">
        <v>132</v>
      </c>
      <c r="F12" s="63" t="s">
        <v>133</v>
      </c>
      <c r="G12" s="64" t="s">
        <v>13</v>
      </c>
      <c r="H12" s="65" t="s">
        <v>13</v>
      </c>
      <c r="I12" s="66" t="s">
        <v>13</v>
      </c>
      <c r="J12" s="64" t="s">
        <v>128</v>
      </c>
    </row>
    <row r="13" spans="1:10" ht="288.75" x14ac:dyDescent="0.25">
      <c r="A13" s="67" t="s">
        <v>134</v>
      </c>
      <c r="B13" s="68" t="s">
        <v>135</v>
      </c>
      <c r="C13" s="55" t="s">
        <v>123</v>
      </c>
      <c r="D13" s="56" t="s">
        <v>13</v>
      </c>
      <c r="E13" s="57" t="s">
        <v>13</v>
      </c>
      <c r="F13" s="69" t="s">
        <v>13</v>
      </c>
      <c r="G13" s="56" t="s">
        <v>124</v>
      </c>
      <c r="H13" s="70">
        <v>0</v>
      </c>
      <c r="I13" s="70">
        <v>0</v>
      </c>
      <c r="J13" s="52" t="s">
        <v>13</v>
      </c>
    </row>
    <row r="14" spans="1:10" ht="408.75" customHeight="1" x14ac:dyDescent="0.25">
      <c r="A14" s="67"/>
      <c r="B14" s="71" t="s">
        <v>136</v>
      </c>
      <c r="C14" s="56" t="s">
        <v>13</v>
      </c>
      <c r="D14" s="62" t="s">
        <v>74</v>
      </c>
      <c r="E14" s="63" t="s">
        <v>137</v>
      </c>
      <c r="F14" s="72" t="s">
        <v>138</v>
      </c>
      <c r="G14" s="62" t="s">
        <v>13</v>
      </c>
      <c r="H14" s="73" t="s">
        <v>13</v>
      </c>
      <c r="I14" s="74" t="s">
        <v>13</v>
      </c>
      <c r="J14" s="62" t="s">
        <v>128</v>
      </c>
    </row>
    <row r="15" spans="1:10" ht="178.5" customHeight="1" x14ac:dyDescent="0.25">
      <c r="A15" s="659" t="s">
        <v>139</v>
      </c>
      <c r="B15" s="661" t="s">
        <v>140</v>
      </c>
      <c r="C15" s="663" t="s">
        <v>123</v>
      </c>
      <c r="D15" s="655" t="s">
        <v>13</v>
      </c>
      <c r="E15" s="665" t="s">
        <v>13</v>
      </c>
      <c r="F15" s="667" t="s">
        <v>13</v>
      </c>
      <c r="G15" s="655" t="s">
        <v>124</v>
      </c>
      <c r="H15" s="669">
        <v>0</v>
      </c>
      <c r="I15" s="669">
        <v>0</v>
      </c>
      <c r="J15" s="655" t="s">
        <v>13</v>
      </c>
    </row>
    <row r="16" spans="1:10" ht="390.75" customHeight="1" x14ac:dyDescent="0.25">
      <c r="A16" s="660"/>
      <c r="B16" s="662"/>
      <c r="C16" s="664"/>
      <c r="D16" s="656"/>
      <c r="E16" s="666"/>
      <c r="F16" s="668"/>
      <c r="G16" s="656"/>
      <c r="H16" s="670"/>
      <c r="I16" s="670"/>
      <c r="J16" s="656"/>
    </row>
    <row r="17" spans="1:10" ht="390.75" customHeight="1" x14ac:dyDescent="0.25">
      <c r="A17" s="659"/>
      <c r="B17" s="671" t="s">
        <v>141</v>
      </c>
      <c r="C17" s="655" t="s">
        <v>13</v>
      </c>
      <c r="D17" s="673" t="s">
        <v>74</v>
      </c>
      <c r="E17" s="675" t="s">
        <v>142</v>
      </c>
      <c r="F17" s="675" t="s">
        <v>143</v>
      </c>
      <c r="G17" s="673" t="s">
        <v>13</v>
      </c>
      <c r="H17" s="673" t="s">
        <v>13</v>
      </c>
      <c r="I17" s="697" t="s">
        <v>13</v>
      </c>
      <c r="J17" s="673" t="s">
        <v>128</v>
      </c>
    </row>
    <row r="18" spans="1:10" ht="84.75" customHeight="1" x14ac:dyDescent="0.25">
      <c r="A18" s="660"/>
      <c r="B18" s="672"/>
      <c r="C18" s="656"/>
      <c r="D18" s="674"/>
      <c r="E18" s="676"/>
      <c r="F18" s="676"/>
      <c r="G18" s="674"/>
      <c r="H18" s="674"/>
      <c r="I18" s="698"/>
      <c r="J18" s="674"/>
    </row>
    <row r="19" spans="1:10" ht="115.5" x14ac:dyDescent="0.25">
      <c r="A19" s="659" t="s">
        <v>144</v>
      </c>
      <c r="B19" s="699" t="s">
        <v>145</v>
      </c>
      <c r="C19" s="663" t="s">
        <v>123</v>
      </c>
      <c r="D19" s="655" t="s">
        <v>13</v>
      </c>
      <c r="E19" s="665" t="s">
        <v>13</v>
      </c>
      <c r="F19" s="677" t="s">
        <v>13</v>
      </c>
      <c r="G19" s="75" t="s">
        <v>146</v>
      </c>
      <c r="H19" s="76">
        <f>H20+H21+H22</f>
        <v>5386.6</v>
      </c>
      <c r="I19" s="77">
        <f>I20+I21+I22</f>
        <v>5386.5</v>
      </c>
      <c r="J19" s="655" t="s">
        <v>13</v>
      </c>
    </row>
    <row r="20" spans="1:10" ht="59.25" x14ac:dyDescent="0.25">
      <c r="A20" s="695"/>
      <c r="B20" s="700"/>
      <c r="C20" s="696"/>
      <c r="D20" s="680"/>
      <c r="E20" s="702"/>
      <c r="F20" s="678"/>
      <c r="G20" s="56" t="s">
        <v>147</v>
      </c>
      <c r="H20" s="78">
        <v>960.4</v>
      </c>
      <c r="I20" s="78">
        <v>960.4</v>
      </c>
      <c r="J20" s="680"/>
    </row>
    <row r="21" spans="1:10" ht="59.25" x14ac:dyDescent="0.25">
      <c r="A21" s="695"/>
      <c r="B21" s="700"/>
      <c r="C21" s="696"/>
      <c r="D21" s="680"/>
      <c r="E21" s="702"/>
      <c r="F21" s="678"/>
      <c r="G21" s="56" t="s">
        <v>148</v>
      </c>
      <c r="H21" s="78">
        <v>1719.6</v>
      </c>
      <c r="I21" s="78">
        <v>1719.6</v>
      </c>
      <c r="J21" s="680"/>
    </row>
    <row r="22" spans="1:10" ht="134.25" customHeight="1" x14ac:dyDescent="0.25">
      <c r="A22" s="660"/>
      <c r="B22" s="701"/>
      <c r="C22" s="664"/>
      <c r="D22" s="656"/>
      <c r="E22" s="666"/>
      <c r="F22" s="679"/>
      <c r="G22" s="67" t="s">
        <v>149</v>
      </c>
      <c r="H22" s="79">
        <v>2706.6</v>
      </c>
      <c r="I22" s="79">
        <v>2706.5</v>
      </c>
      <c r="J22" s="656"/>
    </row>
    <row r="23" spans="1:10" ht="408.75" customHeight="1" x14ac:dyDescent="0.25">
      <c r="A23" s="67"/>
      <c r="B23" s="80" t="s">
        <v>150</v>
      </c>
      <c r="C23" s="81" t="s">
        <v>13</v>
      </c>
      <c r="D23" s="62" t="s">
        <v>74</v>
      </c>
      <c r="E23" s="82" t="s">
        <v>151</v>
      </c>
      <c r="F23" s="82" t="s">
        <v>152</v>
      </c>
      <c r="G23" s="62" t="s">
        <v>13</v>
      </c>
      <c r="H23" s="73" t="s">
        <v>13</v>
      </c>
      <c r="I23" s="74" t="s">
        <v>13</v>
      </c>
      <c r="J23" s="62" t="s">
        <v>128</v>
      </c>
    </row>
    <row r="24" spans="1:10" ht="130.5" customHeight="1" x14ac:dyDescent="0.25">
      <c r="A24" s="681"/>
      <c r="B24" s="683" t="s">
        <v>153</v>
      </c>
      <c r="C24" s="684"/>
      <c r="D24" s="684"/>
      <c r="E24" s="684"/>
      <c r="F24" s="685"/>
      <c r="G24" s="83" t="s">
        <v>154</v>
      </c>
      <c r="H24" s="76">
        <f>H25+H26+H27</f>
        <v>5386.6</v>
      </c>
      <c r="I24" s="77">
        <f>I25+I26+I27</f>
        <v>5386.5</v>
      </c>
      <c r="J24" s="84"/>
    </row>
    <row r="25" spans="1:10" ht="130.5" customHeight="1" x14ac:dyDescent="0.25">
      <c r="A25" s="682"/>
      <c r="B25" s="686"/>
      <c r="C25" s="687"/>
      <c r="D25" s="687"/>
      <c r="E25" s="687"/>
      <c r="F25" s="688"/>
      <c r="G25" s="83" t="s">
        <v>147</v>
      </c>
      <c r="H25" s="78">
        <f>H20</f>
        <v>960.4</v>
      </c>
      <c r="I25" s="78">
        <f>I20</f>
        <v>960.4</v>
      </c>
      <c r="J25" s="84"/>
    </row>
    <row r="26" spans="1:10" ht="130.5" customHeight="1" x14ac:dyDescent="0.25">
      <c r="A26" s="682"/>
      <c r="B26" s="686"/>
      <c r="C26" s="687"/>
      <c r="D26" s="687"/>
      <c r="E26" s="687"/>
      <c r="F26" s="688"/>
      <c r="G26" s="83" t="s">
        <v>148</v>
      </c>
      <c r="H26" s="78">
        <f>H21</f>
        <v>1719.6</v>
      </c>
      <c r="I26" s="78">
        <f>I21</f>
        <v>1719.6</v>
      </c>
      <c r="J26" s="84"/>
    </row>
    <row r="27" spans="1:10" ht="157.5" customHeight="1" x14ac:dyDescent="0.25">
      <c r="A27" s="682"/>
      <c r="B27" s="689"/>
      <c r="C27" s="690"/>
      <c r="D27" s="690"/>
      <c r="E27" s="690"/>
      <c r="F27" s="691"/>
      <c r="G27" s="83" t="s">
        <v>149</v>
      </c>
      <c r="H27" s="79">
        <v>2706.6</v>
      </c>
      <c r="I27" s="79">
        <v>2706.5</v>
      </c>
      <c r="J27" s="84"/>
    </row>
    <row r="28" spans="1:10" ht="128.25" customHeight="1" x14ac:dyDescent="0.25">
      <c r="A28" s="692" t="s">
        <v>155</v>
      </c>
      <c r="B28" s="693"/>
      <c r="C28" s="693"/>
      <c r="D28" s="693"/>
      <c r="E28" s="693"/>
      <c r="F28" s="693"/>
      <c r="G28" s="694"/>
      <c r="H28" s="694"/>
      <c r="I28" s="694"/>
      <c r="J28" s="694"/>
    </row>
    <row r="29" spans="1:10" ht="296.25" x14ac:dyDescent="0.25">
      <c r="A29" s="67" t="s">
        <v>156</v>
      </c>
      <c r="B29" s="85" t="s">
        <v>157</v>
      </c>
      <c r="C29" s="86" t="s">
        <v>158</v>
      </c>
      <c r="D29" s="52" t="s">
        <v>13</v>
      </c>
      <c r="E29" s="56" t="s">
        <v>13</v>
      </c>
      <c r="F29" s="52" t="s">
        <v>13</v>
      </c>
      <c r="G29" s="87" t="s">
        <v>146</v>
      </c>
      <c r="H29" s="88">
        <f>H30+H40+H42+H51+H54+H69+H71+H75+H81+H93+H108</f>
        <v>302298.09999999998</v>
      </c>
      <c r="I29" s="88">
        <f>I30+I40+I42+I51+I54+I69+I71+I75+I81+I93+I108</f>
        <v>183651.80000000002</v>
      </c>
      <c r="J29" s="655" t="s">
        <v>13</v>
      </c>
    </row>
    <row r="30" spans="1:10" ht="120.75" customHeight="1" x14ac:dyDescent="0.25">
      <c r="A30" s="659"/>
      <c r="B30" s="663" t="s">
        <v>159</v>
      </c>
      <c r="C30" s="86"/>
      <c r="D30" s="52"/>
      <c r="E30" s="56"/>
      <c r="F30" s="56"/>
      <c r="G30" s="89" t="s">
        <v>160</v>
      </c>
      <c r="H30" s="90">
        <f>H31+H32+H33+H34+H35+H36</f>
        <v>2217.5</v>
      </c>
      <c r="I30" s="90">
        <f>I31+I32+I33+I34+I35+I36</f>
        <v>1196.3</v>
      </c>
      <c r="J30" s="656"/>
    </row>
    <row r="31" spans="1:10" ht="211.5" customHeight="1" x14ac:dyDescent="0.25">
      <c r="A31" s="695"/>
      <c r="B31" s="696"/>
      <c r="C31" s="86" t="s">
        <v>161</v>
      </c>
      <c r="D31" s="52" t="s">
        <v>13</v>
      </c>
      <c r="E31" s="56" t="s">
        <v>13</v>
      </c>
      <c r="F31" s="52" t="s">
        <v>13</v>
      </c>
      <c r="G31" s="67" t="s">
        <v>149</v>
      </c>
      <c r="H31" s="91">
        <v>1530.5</v>
      </c>
      <c r="I31" s="91">
        <v>972.4</v>
      </c>
      <c r="J31" s="52" t="s">
        <v>13</v>
      </c>
    </row>
    <row r="32" spans="1:10" ht="118.5" x14ac:dyDescent="0.25">
      <c r="A32" s="695"/>
      <c r="B32" s="696"/>
      <c r="C32" s="92" t="s">
        <v>162</v>
      </c>
      <c r="D32" s="52" t="s">
        <v>13</v>
      </c>
      <c r="E32" s="56" t="s">
        <v>13</v>
      </c>
      <c r="F32" s="52" t="s">
        <v>13</v>
      </c>
      <c r="G32" s="67" t="s">
        <v>149</v>
      </c>
      <c r="H32" s="93">
        <v>25</v>
      </c>
      <c r="I32" s="78">
        <v>0</v>
      </c>
      <c r="J32" s="52" t="s">
        <v>13</v>
      </c>
    </row>
    <row r="33" spans="1:10" ht="108" customHeight="1" x14ac:dyDescent="0.25">
      <c r="A33" s="695"/>
      <c r="B33" s="696"/>
      <c r="C33" s="92" t="s">
        <v>163</v>
      </c>
      <c r="D33" s="52" t="s">
        <v>13</v>
      </c>
      <c r="E33" s="56" t="s">
        <v>13</v>
      </c>
      <c r="F33" s="52" t="s">
        <v>13</v>
      </c>
      <c r="G33" s="67" t="s">
        <v>149</v>
      </c>
      <c r="H33" s="91">
        <v>400</v>
      </c>
      <c r="I33" s="78">
        <v>184.4</v>
      </c>
      <c r="J33" s="52" t="s">
        <v>13</v>
      </c>
    </row>
    <row r="34" spans="1:10" ht="118.5" x14ac:dyDescent="0.25">
      <c r="A34" s="695"/>
      <c r="B34" s="696"/>
      <c r="C34" s="86" t="s">
        <v>164</v>
      </c>
      <c r="D34" s="52" t="s">
        <v>13</v>
      </c>
      <c r="E34" s="56" t="s">
        <v>13</v>
      </c>
      <c r="F34" s="52" t="s">
        <v>13</v>
      </c>
      <c r="G34" s="67" t="s">
        <v>149</v>
      </c>
      <c r="H34" s="91">
        <v>45</v>
      </c>
      <c r="I34" s="78">
        <v>16.399999999999999</v>
      </c>
      <c r="J34" s="52" t="s">
        <v>13</v>
      </c>
    </row>
    <row r="35" spans="1:10" ht="118.5" x14ac:dyDescent="0.25">
      <c r="A35" s="695"/>
      <c r="B35" s="696"/>
      <c r="C35" s="92" t="s">
        <v>165</v>
      </c>
      <c r="D35" s="52" t="s">
        <v>13</v>
      </c>
      <c r="E35" s="56" t="s">
        <v>13</v>
      </c>
      <c r="F35" s="52" t="s">
        <v>13</v>
      </c>
      <c r="G35" s="67" t="s">
        <v>149</v>
      </c>
      <c r="H35" s="91">
        <v>15</v>
      </c>
      <c r="I35" s="78">
        <v>15</v>
      </c>
      <c r="J35" s="52" t="s">
        <v>13</v>
      </c>
    </row>
    <row r="36" spans="1:10" ht="118.5" x14ac:dyDescent="0.25">
      <c r="A36" s="660"/>
      <c r="B36" s="664"/>
      <c r="C36" s="86" t="s">
        <v>166</v>
      </c>
      <c r="D36" s="52" t="s">
        <v>13</v>
      </c>
      <c r="E36" s="56" t="s">
        <v>13</v>
      </c>
      <c r="F36" s="52" t="s">
        <v>13</v>
      </c>
      <c r="G36" s="67" t="s">
        <v>149</v>
      </c>
      <c r="H36" s="91">
        <v>202</v>
      </c>
      <c r="I36" s="78">
        <v>8.1</v>
      </c>
      <c r="J36" s="52" t="s">
        <v>13</v>
      </c>
    </row>
    <row r="37" spans="1:10" ht="279.75" customHeight="1" x14ac:dyDescent="0.25">
      <c r="A37" s="659"/>
      <c r="B37" s="705" t="s">
        <v>167</v>
      </c>
      <c r="C37" s="655" t="s">
        <v>13</v>
      </c>
      <c r="D37" s="673" t="s">
        <v>61</v>
      </c>
      <c r="E37" s="708" t="s">
        <v>168</v>
      </c>
      <c r="F37" s="708" t="s">
        <v>169</v>
      </c>
      <c r="G37" s="673" t="s">
        <v>13</v>
      </c>
      <c r="H37" s="673" t="s">
        <v>13</v>
      </c>
      <c r="I37" s="697" t="s">
        <v>13</v>
      </c>
      <c r="J37" s="673" t="s">
        <v>128</v>
      </c>
    </row>
    <row r="38" spans="1:10" ht="279.75" customHeight="1" x14ac:dyDescent="0.25">
      <c r="A38" s="695"/>
      <c r="B38" s="706"/>
      <c r="C38" s="680"/>
      <c r="D38" s="703"/>
      <c r="E38" s="709"/>
      <c r="F38" s="709"/>
      <c r="G38" s="703"/>
      <c r="H38" s="703"/>
      <c r="I38" s="704"/>
      <c r="J38" s="703"/>
    </row>
    <row r="39" spans="1:10" ht="409.6" customHeight="1" x14ac:dyDescent="0.25">
      <c r="A39" s="660"/>
      <c r="B39" s="707"/>
      <c r="C39" s="656"/>
      <c r="D39" s="674"/>
      <c r="E39" s="710"/>
      <c r="F39" s="710"/>
      <c r="G39" s="674"/>
      <c r="H39" s="674"/>
      <c r="I39" s="698"/>
      <c r="J39" s="674"/>
    </row>
    <row r="40" spans="1:10" ht="237" x14ac:dyDescent="0.25">
      <c r="A40" s="67"/>
      <c r="B40" s="92" t="s">
        <v>170</v>
      </c>
      <c r="C40" s="86" t="s">
        <v>161</v>
      </c>
      <c r="D40" s="52" t="s">
        <v>13</v>
      </c>
      <c r="E40" s="94" t="s">
        <v>13</v>
      </c>
      <c r="F40" s="94" t="s">
        <v>13</v>
      </c>
      <c r="G40" s="52" t="s">
        <v>149</v>
      </c>
      <c r="H40" s="91">
        <v>8099.7</v>
      </c>
      <c r="I40" s="79">
        <v>5785.5</v>
      </c>
      <c r="J40" s="52" t="s">
        <v>13</v>
      </c>
    </row>
    <row r="41" spans="1:10" ht="409.5" x14ac:dyDescent="0.25">
      <c r="A41" s="67"/>
      <c r="B41" s="95" t="s">
        <v>171</v>
      </c>
      <c r="C41" s="52" t="s">
        <v>13</v>
      </c>
      <c r="D41" s="73" t="s">
        <v>61</v>
      </c>
      <c r="E41" s="96" t="s">
        <v>168</v>
      </c>
      <c r="F41" s="96" t="s">
        <v>172</v>
      </c>
      <c r="G41" s="62" t="s">
        <v>13</v>
      </c>
      <c r="H41" s="73" t="s">
        <v>13</v>
      </c>
      <c r="I41" s="74" t="s">
        <v>13</v>
      </c>
      <c r="J41" s="62" t="s">
        <v>128</v>
      </c>
    </row>
    <row r="42" spans="1:10" ht="201" customHeight="1" x14ac:dyDescent="0.25">
      <c r="A42" s="659"/>
      <c r="B42" s="663" t="s">
        <v>173</v>
      </c>
      <c r="C42" s="86"/>
      <c r="D42" s="52"/>
      <c r="E42" s="94"/>
      <c r="F42" s="94"/>
      <c r="G42" s="97" t="s">
        <v>160</v>
      </c>
      <c r="H42" s="98">
        <f>H43+H44+H45+H46+H47+H48</f>
        <v>11178.100000000002</v>
      </c>
      <c r="I42" s="98">
        <f>I43+I44+I45+I46+I47+I48</f>
        <v>5854.9</v>
      </c>
      <c r="J42" s="52" t="s">
        <v>13</v>
      </c>
    </row>
    <row r="43" spans="1:10" ht="177.75" x14ac:dyDescent="0.25">
      <c r="A43" s="695"/>
      <c r="B43" s="696"/>
      <c r="C43" s="86" t="s">
        <v>161</v>
      </c>
      <c r="D43" s="52" t="s">
        <v>13</v>
      </c>
      <c r="E43" s="94" t="s">
        <v>13</v>
      </c>
      <c r="F43" s="94" t="s">
        <v>13</v>
      </c>
      <c r="G43" s="67" t="s">
        <v>149</v>
      </c>
      <c r="H43" s="91">
        <v>8357.2000000000007</v>
      </c>
      <c r="I43" s="91">
        <v>4420.7</v>
      </c>
      <c r="J43" s="52" t="s">
        <v>13</v>
      </c>
    </row>
    <row r="44" spans="1:10" ht="118.5" x14ac:dyDescent="0.25">
      <c r="A44" s="695"/>
      <c r="B44" s="696"/>
      <c r="C44" s="92" t="s">
        <v>162</v>
      </c>
      <c r="D44" s="52" t="s">
        <v>13</v>
      </c>
      <c r="E44" s="94" t="s">
        <v>13</v>
      </c>
      <c r="F44" s="94" t="s">
        <v>13</v>
      </c>
      <c r="G44" s="74" t="s">
        <v>149</v>
      </c>
      <c r="H44" s="91">
        <v>780</v>
      </c>
      <c r="I44" s="93">
        <v>348.4</v>
      </c>
      <c r="J44" s="52" t="s">
        <v>13</v>
      </c>
    </row>
    <row r="45" spans="1:10" ht="118.5" x14ac:dyDescent="0.25">
      <c r="A45" s="695"/>
      <c r="B45" s="696"/>
      <c r="C45" s="92" t="s">
        <v>163</v>
      </c>
      <c r="D45" s="52" t="s">
        <v>13</v>
      </c>
      <c r="E45" s="94" t="s">
        <v>13</v>
      </c>
      <c r="F45" s="94" t="s">
        <v>13</v>
      </c>
      <c r="G45" s="74" t="s">
        <v>149</v>
      </c>
      <c r="H45" s="91">
        <v>509.6</v>
      </c>
      <c r="I45" s="78">
        <v>369.4</v>
      </c>
      <c r="J45" s="52" t="s">
        <v>13</v>
      </c>
    </row>
    <row r="46" spans="1:10" ht="118.5" x14ac:dyDescent="0.25">
      <c r="A46" s="695"/>
      <c r="B46" s="696"/>
      <c r="C46" s="86" t="s">
        <v>164</v>
      </c>
      <c r="D46" s="52" t="s">
        <v>13</v>
      </c>
      <c r="E46" s="94" t="s">
        <v>13</v>
      </c>
      <c r="F46" s="94" t="s">
        <v>13</v>
      </c>
      <c r="G46" s="74" t="s">
        <v>149</v>
      </c>
      <c r="H46" s="91">
        <v>449.2</v>
      </c>
      <c r="I46" s="91">
        <v>305.60000000000002</v>
      </c>
      <c r="J46" s="52" t="s">
        <v>13</v>
      </c>
    </row>
    <row r="47" spans="1:10" ht="118.5" x14ac:dyDescent="0.25">
      <c r="A47" s="695"/>
      <c r="B47" s="696"/>
      <c r="C47" s="92" t="s">
        <v>165</v>
      </c>
      <c r="D47" s="52" t="s">
        <v>13</v>
      </c>
      <c r="E47" s="94" t="s">
        <v>13</v>
      </c>
      <c r="F47" s="94" t="s">
        <v>13</v>
      </c>
      <c r="G47" s="74" t="s">
        <v>149</v>
      </c>
      <c r="H47" s="91">
        <v>365.1</v>
      </c>
      <c r="I47" s="91">
        <v>160.80000000000001</v>
      </c>
      <c r="J47" s="52" t="s">
        <v>13</v>
      </c>
    </row>
    <row r="48" spans="1:10" ht="118.5" x14ac:dyDescent="0.25">
      <c r="A48" s="660"/>
      <c r="B48" s="664"/>
      <c r="C48" s="86" t="s">
        <v>174</v>
      </c>
      <c r="D48" s="52" t="s">
        <v>13</v>
      </c>
      <c r="E48" s="94" t="s">
        <v>13</v>
      </c>
      <c r="F48" s="94" t="s">
        <v>13</v>
      </c>
      <c r="G48" s="74" t="s">
        <v>149</v>
      </c>
      <c r="H48" s="91">
        <v>717</v>
      </c>
      <c r="I48" s="91">
        <v>250</v>
      </c>
      <c r="J48" s="52" t="s">
        <v>13</v>
      </c>
    </row>
    <row r="49" spans="1:10" ht="118.5" customHeight="1" x14ac:dyDescent="0.25">
      <c r="A49" s="659"/>
      <c r="B49" s="705" t="s">
        <v>175</v>
      </c>
      <c r="C49" s="655" t="s">
        <v>13</v>
      </c>
      <c r="D49" s="673" t="s">
        <v>61</v>
      </c>
      <c r="E49" s="708" t="s">
        <v>168</v>
      </c>
      <c r="F49" s="708" t="s">
        <v>176</v>
      </c>
      <c r="G49" s="673" t="s">
        <v>13</v>
      </c>
      <c r="H49" s="673" t="s">
        <v>13</v>
      </c>
      <c r="I49" s="697" t="s">
        <v>13</v>
      </c>
      <c r="J49" s="673" t="s">
        <v>128</v>
      </c>
    </row>
    <row r="50" spans="1:10" ht="384.75" customHeight="1" x14ac:dyDescent="0.25">
      <c r="A50" s="660"/>
      <c r="B50" s="707"/>
      <c r="C50" s="656"/>
      <c r="D50" s="674"/>
      <c r="E50" s="710"/>
      <c r="F50" s="710"/>
      <c r="G50" s="674"/>
      <c r="H50" s="674"/>
      <c r="I50" s="698"/>
      <c r="J50" s="674"/>
    </row>
    <row r="51" spans="1:10" ht="177.75" x14ac:dyDescent="0.25">
      <c r="A51" s="99"/>
      <c r="B51" s="86" t="s">
        <v>177</v>
      </c>
      <c r="C51" s="86" t="s">
        <v>161</v>
      </c>
      <c r="D51" s="52" t="s">
        <v>13</v>
      </c>
      <c r="E51" s="94" t="s">
        <v>13</v>
      </c>
      <c r="F51" s="94" t="s">
        <v>13</v>
      </c>
      <c r="G51" s="67" t="s">
        <v>149</v>
      </c>
      <c r="H51" s="91">
        <v>1425.4</v>
      </c>
      <c r="I51" s="78">
        <f>5.9+12.3+921</f>
        <v>939.2</v>
      </c>
      <c r="J51" s="52" t="s">
        <v>13</v>
      </c>
    </row>
    <row r="52" spans="1:10" ht="193.5" customHeight="1" x14ac:dyDescent="0.25">
      <c r="A52" s="659"/>
      <c r="B52" s="705" t="s">
        <v>178</v>
      </c>
      <c r="C52" s="655" t="s">
        <v>13</v>
      </c>
      <c r="D52" s="673" t="s">
        <v>61</v>
      </c>
      <c r="E52" s="708" t="s">
        <v>168</v>
      </c>
      <c r="F52" s="708" t="s">
        <v>179</v>
      </c>
      <c r="G52" s="673" t="s">
        <v>13</v>
      </c>
      <c r="H52" s="673" t="s">
        <v>13</v>
      </c>
      <c r="I52" s="697" t="s">
        <v>13</v>
      </c>
      <c r="J52" s="673" t="s">
        <v>128</v>
      </c>
    </row>
    <row r="53" spans="1:10" ht="330.75" customHeight="1" x14ac:dyDescent="0.25">
      <c r="A53" s="660"/>
      <c r="B53" s="707"/>
      <c r="C53" s="656"/>
      <c r="D53" s="674"/>
      <c r="E53" s="710"/>
      <c r="F53" s="710"/>
      <c r="G53" s="674"/>
      <c r="H53" s="674"/>
      <c r="I53" s="698"/>
      <c r="J53" s="674"/>
    </row>
    <row r="54" spans="1:10" ht="139.5" customHeight="1" x14ac:dyDescent="0.25">
      <c r="A54" s="659"/>
      <c r="B54" s="711" t="s">
        <v>180</v>
      </c>
      <c r="C54" s="86"/>
      <c r="D54" s="52"/>
      <c r="E54" s="94"/>
      <c r="F54" s="94"/>
      <c r="G54" s="97" t="s">
        <v>160</v>
      </c>
      <c r="H54" s="98">
        <f>H55+H56+H57+H58</f>
        <v>111352.7</v>
      </c>
      <c r="I54" s="98">
        <f>I55+I56+I57+I58</f>
        <v>72202.600000000006</v>
      </c>
      <c r="J54" s="52" t="s">
        <v>13</v>
      </c>
    </row>
    <row r="55" spans="1:10" ht="177.75" x14ac:dyDescent="0.25">
      <c r="A55" s="695"/>
      <c r="B55" s="712"/>
      <c r="C55" s="86" t="s">
        <v>161</v>
      </c>
      <c r="D55" s="52" t="s">
        <v>13</v>
      </c>
      <c r="E55" s="94" t="s">
        <v>13</v>
      </c>
      <c r="F55" s="94" t="s">
        <v>13</v>
      </c>
      <c r="G55" s="67" t="s">
        <v>149</v>
      </c>
      <c r="H55" s="91">
        <v>103231.7</v>
      </c>
      <c r="I55" s="91">
        <v>66649.600000000006</v>
      </c>
      <c r="J55" s="52" t="s">
        <v>13</v>
      </c>
    </row>
    <row r="56" spans="1:10" ht="118.5" x14ac:dyDescent="0.25">
      <c r="A56" s="695"/>
      <c r="B56" s="712"/>
      <c r="C56" s="92" t="s">
        <v>162</v>
      </c>
      <c r="D56" s="52" t="s">
        <v>13</v>
      </c>
      <c r="E56" s="94" t="s">
        <v>13</v>
      </c>
      <c r="F56" s="94" t="s">
        <v>13</v>
      </c>
      <c r="G56" s="67" t="s">
        <v>149</v>
      </c>
      <c r="H56" s="91">
        <v>2628</v>
      </c>
      <c r="I56" s="93">
        <v>1894</v>
      </c>
      <c r="J56" s="52" t="s">
        <v>13</v>
      </c>
    </row>
    <row r="57" spans="1:10" ht="118.5" x14ac:dyDescent="0.25">
      <c r="A57" s="695"/>
      <c r="B57" s="712"/>
      <c r="C57" s="86" t="s">
        <v>181</v>
      </c>
      <c r="D57" s="52" t="s">
        <v>13</v>
      </c>
      <c r="E57" s="94" t="s">
        <v>13</v>
      </c>
      <c r="F57" s="94" t="s">
        <v>13</v>
      </c>
      <c r="G57" s="67" t="s">
        <v>149</v>
      </c>
      <c r="H57" s="91">
        <v>3900</v>
      </c>
      <c r="I57" s="91">
        <v>2460</v>
      </c>
      <c r="J57" s="52" t="s">
        <v>13</v>
      </c>
    </row>
    <row r="58" spans="1:10" ht="118.5" x14ac:dyDescent="0.25">
      <c r="A58" s="660"/>
      <c r="B58" s="713"/>
      <c r="C58" s="92" t="s">
        <v>163</v>
      </c>
      <c r="D58" s="52" t="s">
        <v>13</v>
      </c>
      <c r="E58" s="94" t="s">
        <v>13</v>
      </c>
      <c r="F58" s="94" t="s">
        <v>13</v>
      </c>
      <c r="G58" s="67" t="s">
        <v>149</v>
      </c>
      <c r="H58" s="91">
        <v>1593</v>
      </c>
      <c r="I58" s="79">
        <v>1199</v>
      </c>
      <c r="J58" s="52" t="s">
        <v>13</v>
      </c>
    </row>
    <row r="59" spans="1:10" ht="15" x14ac:dyDescent="0.25">
      <c r="A59" s="659"/>
      <c r="B59" s="705" t="s">
        <v>182</v>
      </c>
      <c r="C59" s="655" t="s">
        <v>13</v>
      </c>
      <c r="D59" s="673" t="s">
        <v>61</v>
      </c>
      <c r="E59" s="708" t="s">
        <v>168</v>
      </c>
      <c r="F59" s="708" t="s">
        <v>183</v>
      </c>
      <c r="G59" s="673" t="s">
        <v>13</v>
      </c>
      <c r="H59" s="673" t="s">
        <v>13</v>
      </c>
      <c r="I59" s="697" t="s">
        <v>13</v>
      </c>
      <c r="J59" s="673" t="s">
        <v>128</v>
      </c>
    </row>
    <row r="60" spans="1:10" ht="284.25" customHeight="1" x14ac:dyDescent="0.25">
      <c r="A60" s="695"/>
      <c r="B60" s="706"/>
      <c r="C60" s="680"/>
      <c r="D60" s="703"/>
      <c r="E60" s="709"/>
      <c r="F60" s="709"/>
      <c r="G60" s="703"/>
      <c r="H60" s="703"/>
      <c r="I60" s="704"/>
      <c r="J60" s="703"/>
    </row>
    <row r="61" spans="1:10" ht="156" customHeight="1" x14ac:dyDescent="0.25">
      <c r="A61" s="695"/>
      <c r="B61" s="706"/>
      <c r="C61" s="680"/>
      <c r="D61" s="703"/>
      <c r="E61" s="709"/>
      <c r="F61" s="709"/>
      <c r="G61" s="703"/>
      <c r="H61" s="703"/>
      <c r="I61" s="704"/>
      <c r="J61" s="703"/>
    </row>
    <row r="62" spans="1:10" ht="156" customHeight="1" x14ac:dyDescent="0.25">
      <c r="A62" s="695"/>
      <c r="B62" s="706"/>
      <c r="C62" s="680"/>
      <c r="D62" s="703"/>
      <c r="E62" s="709"/>
      <c r="F62" s="709"/>
      <c r="G62" s="703"/>
      <c r="H62" s="703"/>
      <c r="I62" s="704"/>
      <c r="J62" s="703"/>
    </row>
    <row r="63" spans="1:10" ht="156" customHeight="1" x14ac:dyDescent="0.25">
      <c r="A63" s="695"/>
      <c r="B63" s="706"/>
      <c r="C63" s="680"/>
      <c r="D63" s="703"/>
      <c r="E63" s="709"/>
      <c r="F63" s="709"/>
      <c r="G63" s="703"/>
      <c r="H63" s="703"/>
      <c r="I63" s="704"/>
      <c r="J63" s="703"/>
    </row>
    <row r="64" spans="1:10" ht="156" customHeight="1" x14ac:dyDescent="0.25">
      <c r="A64" s="695"/>
      <c r="B64" s="706"/>
      <c r="C64" s="680"/>
      <c r="D64" s="703"/>
      <c r="E64" s="709"/>
      <c r="F64" s="709"/>
      <c r="G64" s="703"/>
      <c r="H64" s="703"/>
      <c r="I64" s="704"/>
      <c r="J64" s="703"/>
    </row>
    <row r="65" spans="1:10" ht="156" customHeight="1" x14ac:dyDescent="0.25">
      <c r="A65" s="695"/>
      <c r="B65" s="706"/>
      <c r="C65" s="680"/>
      <c r="D65" s="703"/>
      <c r="E65" s="709"/>
      <c r="F65" s="709"/>
      <c r="G65" s="703"/>
      <c r="H65" s="703"/>
      <c r="I65" s="704"/>
      <c r="J65" s="703"/>
    </row>
    <row r="66" spans="1:10" ht="146.25" customHeight="1" x14ac:dyDescent="0.25">
      <c r="A66" s="695"/>
      <c r="B66" s="706"/>
      <c r="C66" s="680"/>
      <c r="D66" s="703"/>
      <c r="E66" s="709"/>
      <c r="F66" s="709"/>
      <c r="G66" s="703"/>
      <c r="H66" s="703"/>
      <c r="I66" s="704"/>
      <c r="J66" s="703"/>
    </row>
    <row r="67" spans="1:10" ht="15" hidden="1" x14ac:dyDescent="0.25">
      <c r="A67" s="695"/>
      <c r="B67" s="706"/>
      <c r="C67" s="680"/>
      <c r="D67" s="703"/>
      <c r="E67" s="709"/>
      <c r="F67" s="709"/>
      <c r="G67" s="703"/>
      <c r="H67" s="703"/>
      <c r="I67" s="704"/>
      <c r="J67" s="703"/>
    </row>
    <row r="68" spans="1:10" ht="75" hidden="1" customHeight="1" x14ac:dyDescent="0.25">
      <c r="A68" s="660"/>
      <c r="B68" s="707"/>
      <c r="C68" s="656"/>
      <c r="D68" s="674"/>
      <c r="E68" s="710"/>
      <c r="F68" s="710"/>
      <c r="G68" s="674"/>
      <c r="H68" s="674"/>
      <c r="I68" s="698"/>
      <c r="J68" s="674"/>
    </row>
    <row r="69" spans="1:10" ht="330" customHeight="1" x14ac:dyDescent="0.25">
      <c r="A69" s="67"/>
      <c r="B69" s="92" t="s">
        <v>184</v>
      </c>
      <c r="C69" s="86" t="s">
        <v>161</v>
      </c>
      <c r="D69" s="52" t="s">
        <v>13</v>
      </c>
      <c r="E69" s="94" t="s">
        <v>13</v>
      </c>
      <c r="F69" s="94" t="s">
        <v>13</v>
      </c>
      <c r="G69" s="52" t="s">
        <v>149</v>
      </c>
      <c r="H69" s="91">
        <v>19799.099999999999</v>
      </c>
      <c r="I69" s="91">
        <v>12848.6</v>
      </c>
      <c r="J69" s="52" t="s">
        <v>13</v>
      </c>
    </row>
    <row r="70" spans="1:10" ht="355.5" x14ac:dyDescent="0.25">
      <c r="A70" s="67"/>
      <c r="B70" s="95" t="s">
        <v>185</v>
      </c>
      <c r="C70" s="52" t="s">
        <v>13</v>
      </c>
      <c r="D70" s="62" t="s">
        <v>61</v>
      </c>
      <c r="E70" s="96" t="s">
        <v>168</v>
      </c>
      <c r="F70" s="96" t="s">
        <v>186</v>
      </c>
      <c r="G70" s="62" t="s">
        <v>13</v>
      </c>
      <c r="H70" s="73" t="s">
        <v>13</v>
      </c>
      <c r="I70" s="74" t="s">
        <v>13</v>
      </c>
      <c r="J70" s="62" t="s">
        <v>128</v>
      </c>
    </row>
    <row r="71" spans="1:10" ht="119.25" customHeight="1" x14ac:dyDescent="0.25">
      <c r="A71" s="659"/>
      <c r="B71" s="663" t="s">
        <v>187</v>
      </c>
      <c r="C71" s="663" t="s">
        <v>161</v>
      </c>
      <c r="D71" s="714"/>
      <c r="E71" s="714"/>
      <c r="F71" s="714"/>
      <c r="G71" s="655" t="s">
        <v>149</v>
      </c>
      <c r="H71" s="716">
        <v>6562.3</v>
      </c>
      <c r="I71" s="716">
        <v>2529.9</v>
      </c>
      <c r="J71" s="81"/>
    </row>
    <row r="72" spans="1:10" ht="174" customHeight="1" x14ac:dyDescent="0.25">
      <c r="A72" s="660"/>
      <c r="B72" s="664"/>
      <c r="C72" s="664"/>
      <c r="D72" s="715"/>
      <c r="E72" s="715"/>
      <c r="F72" s="715"/>
      <c r="G72" s="656"/>
      <c r="H72" s="717"/>
      <c r="I72" s="717"/>
      <c r="J72" s="56"/>
    </row>
    <row r="73" spans="1:10" ht="332.25" customHeight="1" x14ac:dyDescent="0.25">
      <c r="A73" s="659"/>
      <c r="B73" s="718" t="s">
        <v>188</v>
      </c>
      <c r="C73" s="655" t="s">
        <v>13</v>
      </c>
      <c r="D73" s="673" t="s">
        <v>61</v>
      </c>
      <c r="E73" s="708" t="s">
        <v>189</v>
      </c>
      <c r="F73" s="720" t="s">
        <v>190</v>
      </c>
      <c r="G73" s="673" t="s">
        <v>13</v>
      </c>
      <c r="H73" s="673" t="s">
        <v>13</v>
      </c>
      <c r="I73" s="697" t="s">
        <v>13</v>
      </c>
      <c r="J73" s="673" t="s">
        <v>128</v>
      </c>
    </row>
    <row r="74" spans="1:10" ht="96" customHeight="1" x14ac:dyDescent="0.25">
      <c r="A74" s="660"/>
      <c r="B74" s="719"/>
      <c r="C74" s="656"/>
      <c r="D74" s="674"/>
      <c r="E74" s="710"/>
      <c r="F74" s="721"/>
      <c r="G74" s="674"/>
      <c r="H74" s="674"/>
      <c r="I74" s="698"/>
      <c r="J74" s="674"/>
    </row>
    <row r="75" spans="1:10" ht="94.5" customHeight="1" x14ac:dyDescent="0.25">
      <c r="A75" s="659"/>
      <c r="B75" s="663" t="s">
        <v>191</v>
      </c>
      <c r="C75" s="86"/>
      <c r="D75" s="52"/>
      <c r="E75" s="94"/>
      <c r="F75" s="94"/>
      <c r="G75" s="97" t="s">
        <v>160</v>
      </c>
      <c r="H75" s="98">
        <f>H76+H77</f>
        <v>1615.8</v>
      </c>
      <c r="I75" s="100">
        <f>I76+I77</f>
        <v>1067.5</v>
      </c>
      <c r="J75" s="52" t="s">
        <v>13</v>
      </c>
    </row>
    <row r="76" spans="1:10" ht="186" customHeight="1" x14ac:dyDescent="0.25">
      <c r="A76" s="695"/>
      <c r="B76" s="696"/>
      <c r="C76" s="92" t="s">
        <v>163</v>
      </c>
      <c r="D76" s="52" t="s">
        <v>13</v>
      </c>
      <c r="E76" s="101" t="s">
        <v>13</v>
      </c>
      <c r="F76" s="101" t="s">
        <v>13</v>
      </c>
      <c r="G76" s="52" t="s">
        <v>149</v>
      </c>
      <c r="H76" s="102">
        <v>346.8</v>
      </c>
      <c r="I76" s="103">
        <v>220.8</v>
      </c>
      <c r="J76" s="52" t="s">
        <v>13</v>
      </c>
    </row>
    <row r="77" spans="1:10" ht="15" x14ac:dyDescent="0.25">
      <c r="A77" s="695"/>
      <c r="B77" s="696"/>
      <c r="C77" s="663" t="s">
        <v>161</v>
      </c>
      <c r="D77" s="655" t="s">
        <v>13</v>
      </c>
      <c r="E77" s="677" t="s">
        <v>13</v>
      </c>
      <c r="F77" s="677" t="s">
        <v>13</v>
      </c>
      <c r="G77" s="655" t="s">
        <v>149</v>
      </c>
      <c r="H77" s="716">
        <v>1269</v>
      </c>
      <c r="I77" s="722">
        <v>846.7</v>
      </c>
      <c r="J77" s="655" t="s">
        <v>13</v>
      </c>
    </row>
    <row r="78" spans="1:10" ht="235.5" customHeight="1" x14ac:dyDescent="0.25">
      <c r="A78" s="660"/>
      <c r="B78" s="664"/>
      <c r="C78" s="664"/>
      <c r="D78" s="656"/>
      <c r="E78" s="679"/>
      <c r="F78" s="679"/>
      <c r="G78" s="656"/>
      <c r="H78" s="717"/>
      <c r="I78" s="723"/>
      <c r="J78" s="656"/>
    </row>
    <row r="79" spans="1:10" ht="357.75" customHeight="1" x14ac:dyDescent="0.25">
      <c r="A79" s="659"/>
      <c r="B79" s="705" t="s">
        <v>192</v>
      </c>
      <c r="C79" s="86" t="s">
        <v>161</v>
      </c>
      <c r="D79" s="62" t="s">
        <v>61</v>
      </c>
      <c r="E79" s="96" t="s">
        <v>168</v>
      </c>
      <c r="F79" s="96" t="s">
        <v>193</v>
      </c>
      <c r="G79" s="62" t="s">
        <v>13</v>
      </c>
      <c r="H79" s="73" t="s">
        <v>13</v>
      </c>
      <c r="I79" s="74" t="s">
        <v>13</v>
      </c>
      <c r="J79" s="62" t="s">
        <v>128</v>
      </c>
    </row>
    <row r="80" spans="1:10" ht="355.5" x14ac:dyDescent="0.25">
      <c r="A80" s="660"/>
      <c r="B80" s="707"/>
      <c r="C80" s="92" t="s">
        <v>163</v>
      </c>
      <c r="D80" s="62" t="s">
        <v>61</v>
      </c>
      <c r="E80" s="96" t="s">
        <v>168</v>
      </c>
      <c r="F80" s="96" t="s">
        <v>194</v>
      </c>
      <c r="G80" s="62" t="s">
        <v>13</v>
      </c>
      <c r="H80" s="73" t="s">
        <v>13</v>
      </c>
      <c r="I80" s="74" t="s">
        <v>13</v>
      </c>
      <c r="J80" s="62" t="s">
        <v>128</v>
      </c>
    </row>
    <row r="81" spans="1:10" ht="15" x14ac:dyDescent="0.25">
      <c r="A81" s="659"/>
      <c r="B81" s="663" t="s">
        <v>195</v>
      </c>
      <c r="C81" s="663" t="s">
        <v>161</v>
      </c>
      <c r="D81" s="655" t="s">
        <v>13</v>
      </c>
      <c r="E81" s="677" t="s">
        <v>13</v>
      </c>
      <c r="F81" s="677" t="s">
        <v>13</v>
      </c>
      <c r="G81" s="655" t="s">
        <v>149</v>
      </c>
      <c r="H81" s="716">
        <v>27527.4</v>
      </c>
      <c r="I81" s="716">
        <v>12394.1</v>
      </c>
      <c r="J81" s="655" t="s">
        <v>13</v>
      </c>
    </row>
    <row r="82" spans="1:10" ht="15" x14ac:dyDescent="0.25">
      <c r="A82" s="724"/>
      <c r="B82" s="725"/>
      <c r="C82" s="725"/>
      <c r="D82" s="648"/>
      <c r="E82" s="726"/>
      <c r="F82" s="726"/>
      <c r="G82" s="648"/>
      <c r="H82" s="728"/>
      <c r="I82" s="728"/>
      <c r="J82" s="648"/>
    </row>
    <row r="83" spans="1:10" ht="15" x14ac:dyDescent="0.25">
      <c r="A83" s="724"/>
      <c r="B83" s="725"/>
      <c r="C83" s="725"/>
      <c r="D83" s="648"/>
      <c r="E83" s="726"/>
      <c r="F83" s="726"/>
      <c r="G83" s="648"/>
      <c r="H83" s="728"/>
      <c r="I83" s="728"/>
      <c r="J83" s="648"/>
    </row>
    <row r="84" spans="1:10" ht="15" x14ac:dyDescent="0.25">
      <c r="A84" s="724"/>
      <c r="B84" s="725"/>
      <c r="C84" s="725"/>
      <c r="D84" s="648"/>
      <c r="E84" s="726"/>
      <c r="F84" s="726"/>
      <c r="G84" s="648"/>
      <c r="H84" s="728"/>
      <c r="I84" s="728"/>
      <c r="J84" s="648"/>
    </row>
    <row r="85" spans="1:10" ht="15" x14ac:dyDescent="0.25">
      <c r="A85" s="724"/>
      <c r="B85" s="725"/>
      <c r="C85" s="725"/>
      <c r="D85" s="648"/>
      <c r="E85" s="726"/>
      <c r="F85" s="726"/>
      <c r="G85" s="648"/>
      <c r="H85" s="728"/>
      <c r="I85" s="728"/>
      <c r="J85" s="648"/>
    </row>
    <row r="86" spans="1:10" ht="270.75" customHeight="1" x14ac:dyDescent="0.25">
      <c r="A86" s="724"/>
      <c r="B86" s="725"/>
      <c r="C86" s="725"/>
      <c r="D86" s="648"/>
      <c r="E86" s="726"/>
      <c r="F86" s="726"/>
      <c r="G86" s="648"/>
      <c r="H86" s="728"/>
      <c r="I86" s="728"/>
      <c r="J86" s="648"/>
    </row>
    <row r="87" spans="1:10" ht="270.75" customHeight="1" x14ac:dyDescent="0.25">
      <c r="A87" s="659"/>
      <c r="B87" s="705" t="s">
        <v>196</v>
      </c>
      <c r="C87" s="655" t="s">
        <v>13</v>
      </c>
      <c r="D87" s="673" t="s">
        <v>61</v>
      </c>
      <c r="E87" s="708" t="s">
        <v>168</v>
      </c>
      <c r="F87" s="720" t="s">
        <v>197</v>
      </c>
      <c r="G87" s="673" t="s">
        <v>13</v>
      </c>
      <c r="H87" s="673" t="s">
        <v>13</v>
      </c>
      <c r="I87" s="697" t="s">
        <v>13</v>
      </c>
      <c r="J87" s="673" t="s">
        <v>128</v>
      </c>
    </row>
    <row r="88" spans="1:10" ht="270.75" customHeight="1" x14ac:dyDescent="0.25">
      <c r="A88" s="695"/>
      <c r="B88" s="706"/>
      <c r="C88" s="680"/>
      <c r="D88" s="703"/>
      <c r="E88" s="709"/>
      <c r="F88" s="727"/>
      <c r="G88" s="703"/>
      <c r="H88" s="703"/>
      <c r="I88" s="704"/>
      <c r="J88" s="703"/>
    </row>
    <row r="89" spans="1:10" ht="270.75" customHeight="1" x14ac:dyDescent="0.25">
      <c r="A89" s="695"/>
      <c r="B89" s="706"/>
      <c r="C89" s="680"/>
      <c r="D89" s="703"/>
      <c r="E89" s="709"/>
      <c r="F89" s="727"/>
      <c r="G89" s="703"/>
      <c r="H89" s="703"/>
      <c r="I89" s="704"/>
      <c r="J89" s="703"/>
    </row>
    <row r="90" spans="1:10" ht="270.75" customHeight="1" x14ac:dyDescent="0.25">
      <c r="A90" s="695"/>
      <c r="B90" s="706"/>
      <c r="C90" s="680"/>
      <c r="D90" s="703"/>
      <c r="E90" s="709"/>
      <c r="F90" s="727"/>
      <c r="G90" s="703"/>
      <c r="H90" s="703"/>
      <c r="I90" s="704"/>
      <c r="J90" s="703"/>
    </row>
    <row r="91" spans="1:10" ht="165.75" customHeight="1" x14ac:dyDescent="0.25">
      <c r="A91" s="695"/>
      <c r="B91" s="706"/>
      <c r="C91" s="680"/>
      <c r="D91" s="703"/>
      <c r="E91" s="709"/>
      <c r="F91" s="727"/>
      <c r="G91" s="703"/>
      <c r="H91" s="703"/>
      <c r="I91" s="704"/>
      <c r="J91" s="703"/>
    </row>
    <row r="92" spans="1:10" ht="15" hidden="1" customHeight="1" x14ac:dyDescent="0.25">
      <c r="A92" s="695"/>
      <c r="B92" s="706"/>
      <c r="C92" s="680"/>
      <c r="D92" s="703"/>
      <c r="E92" s="709"/>
      <c r="F92" s="727"/>
      <c r="G92" s="703"/>
      <c r="H92" s="703"/>
      <c r="I92" s="704"/>
      <c r="J92" s="703"/>
    </row>
    <row r="93" spans="1:10" ht="118.5" customHeight="1" x14ac:dyDescent="0.25">
      <c r="A93" s="724"/>
      <c r="B93" s="725" t="s">
        <v>198</v>
      </c>
      <c r="C93" s="86"/>
      <c r="D93" s="52"/>
      <c r="E93" s="101"/>
      <c r="F93" s="101"/>
      <c r="G93" s="97" t="s">
        <v>160</v>
      </c>
      <c r="H93" s="90">
        <f>H94+H95+H96+H97+H99+H98</f>
        <v>12490.499999999998</v>
      </c>
      <c r="I93" s="90">
        <f>I94+I95+I96+I97+I99+I98</f>
        <v>4251.1000000000004</v>
      </c>
      <c r="J93" s="52" t="s">
        <v>13</v>
      </c>
    </row>
    <row r="94" spans="1:10" ht="118.5" x14ac:dyDescent="0.25">
      <c r="A94" s="724"/>
      <c r="B94" s="725"/>
      <c r="C94" s="86" t="s">
        <v>199</v>
      </c>
      <c r="D94" s="52" t="s">
        <v>13</v>
      </c>
      <c r="E94" s="101" t="s">
        <v>13</v>
      </c>
      <c r="F94" s="104" t="s">
        <v>13</v>
      </c>
      <c r="G94" s="52" t="s">
        <v>149</v>
      </c>
      <c r="H94" s="105">
        <v>252</v>
      </c>
      <c r="I94" s="105">
        <v>0</v>
      </c>
      <c r="J94" s="52" t="s">
        <v>13</v>
      </c>
    </row>
    <row r="95" spans="1:10" ht="118.5" x14ac:dyDescent="0.25">
      <c r="A95" s="724"/>
      <c r="B95" s="725"/>
      <c r="C95" s="86" t="s">
        <v>164</v>
      </c>
      <c r="D95" s="52" t="s">
        <v>13</v>
      </c>
      <c r="E95" s="101" t="s">
        <v>13</v>
      </c>
      <c r="F95" s="104" t="s">
        <v>13</v>
      </c>
      <c r="G95" s="52" t="s">
        <v>149</v>
      </c>
      <c r="H95" s="91">
        <v>2057.4</v>
      </c>
      <c r="I95" s="78">
        <v>290.2</v>
      </c>
      <c r="J95" s="52" t="s">
        <v>13</v>
      </c>
    </row>
    <row r="96" spans="1:10" ht="118.5" x14ac:dyDescent="0.25">
      <c r="A96" s="724"/>
      <c r="B96" s="725"/>
      <c r="C96" s="92" t="s">
        <v>162</v>
      </c>
      <c r="D96" s="52" t="s">
        <v>13</v>
      </c>
      <c r="E96" s="101" t="s">
        <v>13</v>
      </c>
      <c r="F96" s="104" t="s">
        <v>13</v>
      </c>
      <c r="G96" s="52" t="s">
        <v>149</v>
      </c>
      <c r="H96" s="91">
        <v>5137.8999999999996</v>
      </c>
      <c r="I96" s="106">
        <v>2985.3</v>
      </c>
      <c r="J96" s="52" t="s">
        <v>13</v>
      </c>
    </row>
    <row r="97" spans="1:10" ht="118.5" x14ac:dyDescent="0.25">
      <c r="A97" s="724"/>
      <c r="B97" s="725"/>
      <c r="C97" s="92" t="s">
        <v>165</v>
      </c>
      <c r="D97" s="52" t="s">
        <v>13</v>
      </c>
      <c r="E97" s="101" t="s">
        <v>13</v>
      </c>
      <c r="F97" s="104" t="s">
        <v>13</v>
      </c>
      <c r="G97" s="52" t="s">
        <v>149</v>
      </c>
      <c r="H97" s="91">
        <f>2629.5+250</f>
        <v>2879.5</v>
      </c>
      <c r="I97" s="91">
        <v>268.7</v>
      </c>
      <c r="J97" s="52" t="s">
        <v>13</v>
      </c>
    </row>
    <row r="98" spans="1:10" ht="142.5" customHeight="1" x14ac:dyDescent="0.25">
      <c r="A98" s="724"/>
      <c r="B98" s="725"/>
      <c r="C98" s="92" t="s">
        <v>163</v>
      </c>
      <c r="D98" s="52" t="s">
        <v>13</v>
      </c>
      <c r="E98" s="101" t="s">
        <v>13</v>
      </c>
      <c r="F98" s="104" t="s">
        <v>13</v>
      </c>
      <c r="G98" s="52" t="s">
        <v>149</v>
      </c>
      <c r="H98" s="91">
        <v>1183.8</v>
      </c>
      <c r="I98" s="105">
        <v>335.1</v>
      </c>
      <c r="J98" s="52" t="s">
        <v>13</v>
      </c>
    </row>
    <row r="99" spans="1:10" ht="118.5" x14ac:dyDescent="0.25">
      <c r="A99" s="724"/>
      <c r="B99" s="725"/>
      <c r="C99" s="86" t="s">
        <v>174</v>
      </c>
      <c r="D99" s="52" t="s">
        <v>13</v>
      </c>
      <c r="E99" s="101" t="s">
        <v>13</v>
      </c>
      <c r="F99" s="104" t="s">
        <v>13</v>
      </c>
      <c r="G99" s="52" t="s">
        <v>149</v>
      </c>
      <c r="H99" s="91">
        <v>979.9</v>
      </c>
      <c r="I99" s="91">
        <v>371.8</v>
      </c>
      <c r="J99" s="52" t="s">
        <v>13</v>
      </c>
    </row>
    <row r="100" spans="1:10" ht="378.75" customHeight="1" x14ac:dyDescent="0.25">
      <c r="A100" s="659"/>
      <c r="B100" s="705" t="s">
        <v>200</v>
      </c>
      <c r="C100" s="655" t="s">
        <v>13</v>
      </c>
      <c r="D100" s="673" t="s">
        <v>61</v>
      </c>
      <c r="E100" s="708" t="s">
        <v>168</v>
      </c>
      <c r="F100" s="675" t="s">
        <v>201</v>
      </c>
      <c r="G100" s="673" t="s">
        <v>13</v>
      </c>
      <c r="H100" s="673" t="s">
        <v>13</v>
      </c>
      <c r="I100" s="697" t="s">
        <v>13</v>
      </c>
      <c r="J100" s="673" t="s">
        <v>128</v>
      </c>
    </row>
    <row r="101" spans="1:10" ht="409.6" customHeight="1" x14ac:dyDescent="0.25">
      <c r="A101" s="695"/>
      <c r="B101" s="706"/>
      <c r="C101" s="680"/>
      <c r="D101" s="703"/>
      <c r="E101" s="709"/>
      <c r="F101" s="729"/>
      <c r="G101" s="703"/>
      <c r="H101" s="703"/>
      <c r="I101" s="704"/>
      <c r="J101" s="703"/>
    </row>
    <row r="102" spans="1:10" ht="145.5" customHeight="1" x14ac:dyDescent="0.25">
      <c r="A102" s="695"/>
      <c r="B102" s="706"/>
      <c r="C102" s="680"/>
      <c r="D102" s="703"/>
      <c r="E102" s="709"/>
      <c r="F102" s="729"/>
      <c r="G102" s="703"/>
      <c r="H102" s="703"/>
      <c r="I102" s="704"/>
      <c r="J102" s="703"/>
    </row>
    <row r="103" spans="1:10" ht="174" customHeight="1" x14ac:dyDescent="0.25">
      <c r="A103" s="695"/>
      <c r="B103" s="706"/>
      <c r="C103" s="680"/>
      <c r="D103" s="703"/>
      <c r="E103" s="709"/>
      <c r="F103" s="729"/>
      <c r="G103" s="703"/>
      <c r="H103" s="703"/>
      <c r="I103" s="704"/>
      <c r="J103" s="703"/>
    </row>
    <row r="104" spans="1:10" ht="174" customHeight="1" x14ac:dyDescent="0.25">
      <c r="A104" s="695"/>
      <c r="B104" s="706"/>
      <c r="C104" s="680"/>
      <c r="D104" s="703"/>
      <c r="E104" s="709"/>
      <c r="F104" s="729"/>
      <c r="G104" s="703"/>
      <c r="H104" s="703"/>
      <c r="I104" s="704"/>
      <c r="J104" s="703"/>
    </row>
    <row r="105" spans="1:10" ht="174" customHeight="1" x14ac:dyDescent="0.25">
      <c r="A105" s="695"/>
      <c r="B105" s="706"/>
      <c r="C105" s="680"/>
      <c r="D105" s="703"/>
      <c r="E105" s="709"/>
      <c r="F105" s="729"/>
      <c r="G105" s="703"/>
      <c r="H105" s="703"/>
      <c r="I105" s="704"/>
      <c r="J105" s="703"/>
    </row>
    <row r="106" spans="1:10" ht="147" customHeight="1" x14ac:dyDescent="0.25">
      <c r="A106" s="695"/>
      <c r="B106" s="706"/>
      <c r="C106" s="680"/>
      <c r="D106" s="703"/>
      <c r="E106" s="709"/>
      <c r="F106" s="729"/>
      <c r="G106" s="703"/>
      <c r="H106" s="703"/>
      <c r="I106" s="704"/>
      <c r="J106" s="703"/>
    </row>
    <row r="107" spans="1:10" ht="409.6" customHeight="1" x14ac:dyDescent="0.25">
      <c r="A107" s="660"/>
      <c r="B107" s="707"/>
      <c r="C107" s="656"/>
      <c r="D107" s="674"/>
      <c r="E107" s="710"/>
      <c r="F107" s="676"/>
      <c r="G107" s="674"/>
      <c r="H107" s="674"/>
      <c r="I107" s="698"/>
      <c r="J107" s="674"/>
    </row>
    <row r="108" spans="1:10" ht="177.75" x14ac:dyDescent="0.25">
      <c r="A108" s="99"/>
      <c r="B108" s="92" t="s">
        <v>202</v>
      </c>
      <c r="C108" s="86" t="s">
        <v>161</v>
      </c>
      <c r="D108" s="52" t="s">
        <v>13</v>
      </c>
      <c r="E108" s="101" t="s">
        <v>13</v>
      </c>
      <c r="F108" s="101" t="s">
        <v>13</v>
      </c>
      <c r="G108" s="52" t="s">
        <v>149</v>
      </c>
      <c r="H108" s="91">
        <v>100029.6</v>
      </c>
      <c r="I108" s="79">
        <v>64582.1</v>
      </c>
      <c r="J108" s="52" t="s">
        <v>13</v>
      </c>
    </row>
    <row r="109" spans="1:10" ht="355.5" x14ac:dyDescent="0.25">
      <c r="A109" s="99"/>
      <c r="B109" s="95" t="s">
        <v>203</v>
      </c>
      <c r="C109" s="52" t="s">
        <v>13</v>
      </c>
      <c r="D109" s="62" t="s">
        <v>61</v>
      </c>
      <c r="E109" s="107" t="s">
        <v>204</v>
      </c>
      <c r="F109" s="96" t="s">
        <v>205</v>
      </c>
      <c r="G109" s="62" t="s">
        <v>13</v>
      </c>
      <c r="H109" s="73" t="s">
        <v>13</v>
      </c>
      <c r="I109" s="74" t="s">
        <v>13</v>
      </c>
      <c r="J109" s="62" t="s">
        <v>128</v>
      </c>
    </row>
    <row r="110" spans="1:10" ht="221.25" customHeight="1" x14ac:dyDescent="0.25">
      <c r="A110" s="99" t="s">
        <v>206</v>
      </c>
      <c r="B110" s="108" t="s">
        <v>207</v>
      </c>
      <c r="C110" s="86" t="s">
        <v>161</v>
      </c>
      <c r="D110" s="52" t="s">
        <v>13</v>
      </c>
      <c r="E110" s="101" t="s">
        <v>13</v>
      </c>
      <c r="F110" s="101" t="s">
        <v>13</v>
      </c>
      <c r="G110" s="56" t="s">
        <v>149</v>
      </c>
      <c r="H110" s="98">
        <v>10833.2</v>
      </c>
      <c r="I110" s="109">
        <v>2015.5</v>
      </c>
      <c r="J110" s="52" t="s">
        <v>13</v>
      </c>
    </row>
    <row r="111" spans="1:10" ht="186" customHeight="1" x14ac:dyDescent="0.25">
      <c r="A111" s="659"/>
      <c r="B111" s="705" t="s">
        <v>208</v>
      </c>
      <c r="C111" s="655" t="s">
        <v>13</v>
      </c>
      <c r="D111" s="673" t="s">
        <v>61</v>
      </c>
      <c r="E111" s="708" t="s">
        <v>209</v>
      </c>
      <c r="F111" s="708" t="s">
        <v>210</v>
      </c>
      <c r="G111" s="673" t="s">
        <v>13</v>
      </c>
      <c r="H111" s="673" t="s">
        <v>13</v>
      </c>
      <c r="I111" s="697" t="s">
        <v>13</v>
      </c>
      <c r="J111" s="673" t="s">
        <v>128</v>
      </c>
    </row>
    <row r="112" spans="1:10" ht="408.75" customHeight="1" x14ac:dyDescent="0.25">
      <c r="A112" s="660"/>
      <c r="B112" s="707"/>
      <c r="C112" s="656"/>
      <c r="D112" s="674"/>
      <c r="E112" s="710"/>
      <c r="F112" s="710"/>
      <c r="G112" s="674"/>
      <c r="H112" s="674"/>
      <c r="I112" s="698"/>
      <c r="J112" s="674"/>
    </row>
    <row r="113" spans="1:10" ht="267" customHeight="1" x14ac:dyDescent="0.25">
      <c r="A113" s="99" t="s">
        <v>211</v>
      </c>
      <c r="B113" s="110" t="s">
        <v>212</v>
      </c>
      <c r="C113" s="86" t="s">
        <v>213</v>
      </c>
      <c r="D113" s="52" t="s">
        <v>13</v>
      </c>
      <c r="E113" s="101" t="s">
        <v>13</v>
      </c>
      <c r="F113" s="101" t="s">
        <v>13</v>
      </c>
      <c r="G113" s="56" t="s">
        <v>149</v>
      </c>
      <c r="H113" s="98">
        <v>6566.4</v>
      </c>
      <c r="I113" s="109">
        <v>6163.4</v>
      </c>
      <c r="J113" s="52" t="s">
        <v>13</v>
      </c>
    </row>
    <row r="114" spans="1:10" ht="408.75" customHeight="1" x14ac:dyDescent="0.25">
      <c r="A114" s="99"/>
      <c r="B114" s="95" t="s">
        <v>214</v>
      </c>
      <c r="C114" s="52" t="s">
        <v>13</v>
      </c>
      <c r="D114" s="111" t="s">
        <v>61</v>
      </c>
      <c r="E114" s="112" t="s">
        <v>215</v>
      </c>
      <c r="F114" s="113" t="s">
        <v>216</v>
      </c>
      <c r="G114" s="62" t="s">
        <v>13</v>
      </c>
      <c r="H114" s="73" t="s">
        <v>13</v>
      </c>
      <c r="I114" s="74" t="s">
        <v>13</v>
      </c>
      <c r="J114" s="62" t="s">
        <v>128</v>
      </c>
    </row>
    <row r="115" spans="1:10" ht="99" customHeight="1" x14ac:dyDescent="0.25">
      <c r="A115" s="659" t="s">
        <v>217</v>
      </c>
      <c r="B115" s="661" t="s">
        <v>218</v>
      </c>
      <c r="C115" s="663" t="s">
        <v>219</v>
      </c>
      <c r="D115" s="655" t="s">
        <v>13</v>
      </c>
      <c r="E115" s="655" t="s">
        <v>13</v>
      </c>
      <c r="F115" s="655" t="s">
        <v>13</v>
      </c>
      <c r="G115" s="730" t="s">
        <v>160</v>
      </c>
      <c r="H115" s="731">
        <f>H126+H118</f>
        <v>6470.3</v>
      </c>
      <c r="I115" s="731">
        <f>I118+I126</f>
        <v>4680.3</v>
      </c>
      <c r="J115" s="648" t="s">
        <v>13</v>
      </c>
    </row>
    <row r="116" spans="1:10" ht="116.25" customHeight="1" x14ac:dyDescent="0.25">
      <c r="A116" s="695"/>
      <c r="B116" s="732"/>
      <c r="C116" s="696"/>
      <c r="D116" s="680"/>
      <c r="E116" s="680"/>
      <c r="F116" s="680"/>
      <c r="G116" s="730"/>
      <c r="H116" s="731"/>
      <c r="I116" s="731"/>
      <c r="J116" s="648"/>
    </row>
    <row r="117" spans="1:10" ht="7.5" customHeight="1" x14ac:dyDescent="0.25">
      <c r="A117" s="660"/>
      <c r="B117" s="662"/>
      <c r="C117" s="664"/>
      <c r="D117" s="656"/>
      <c r="E117" s="656"/>
      <c r="F117" s="656"/>
      <c r="G117" s="730"/>
      <c r="H117" s="731"/>
      <c r="I117" s="731"/>
      <c r="J117" s="648"/>
    </row>
    <row r="118" spans="1:10" ht="90" customHeight="1" x14ac:dyDescent="0.25">
      <c r="A118" s="659"/>
      <c r="B118" s="663" t="s">
        <v>220</v>
      </c>
      <c r="C118" s="86"/>
      <c r="D118" s="52"/>
      <c r="E118" s="101"/>
      <c r="F118" s="101"/>
      <c r="G118" s="52" t="s">
        <v>160</v>
      </c>
      <c r="H118" s="114">
        <f>H119+H120+H121+H123+H122</f>
        <v>275.20000000000005</v>
      </c>
      <c r="I118" s="114">
        <f>I119+I120+I121+I123+I122</f>
        <v>185.8</v>
      </c>
      <c r="J118" s="115"/>
    </row>
    <row r="119" spans="1:10" ht="118.5" x14ac:dyDescent="0.25">
      <c r="A119" s="695"/>
      <c r="B119" s="696"/>
      <c r="C119" s="92" t="s">
        <v>163</v>
      </c>
      <c r="D119" s="52" t="s">
        <v>13</v>
      </c>
      <c r="E119" s="52" t="s">
        <v>13</v>
      </c>
      <c r="F119" s="52" t="s">
        <v>13</v>
      </c>
      <c r="G119" s="56" t="s">
        <v>149</v>
      </c>
      <c r="H119" s="116">
        <v>70</v>
      </c>
      <c r="I119" s="78">
        <v>35</v>
      </c>
      <c r="J119" s="52" t="s">
        <v>13</v>
      </c>
    </row>
    <row r="120" spans="1:10" ht="118.5" x14ac:dyDescent="0.25">
      <c r="A120" s="695"/>
      <c r="B120" s="696"/>
      <c r="C120" s="86" t="s">
        <v>164</v>
      </c>
      <c r="D120" s="52" t="s">
        <v>13</v>
      </c>
      <c r="E120" s="52" t="s">
        <v>13</v>
      </c>
      <c r="F120" s="52" t="s">
        <v>13</v>
      </c>
      <c r="G120" s="56" t="s">
        <v>149</v>
      </c>
      <c r="H120" s="116">
        <v>109.4</v>
      </c>
      <c r="I120" s="78">
        <v>55</v>
      </c>
      <c r="J120" s="52" t="s">
        <v>13</v>
      </c>
    </row>
    <row r="121" spans="1:10" ht="118.5" x14ac:dyDescent="0.25">
      <c r="A121" s="695"/>
      <c r="B121" s="696"/>
      <c r="C121" s="92" t="s">
        <v>162</v>
      </c>
      <c r="D121" s="52" t="s">
        <v>13</v>
      </c>
      <c r="E121" s="52" t="s">
        <v>13</v>
      </c>
      <c r="F121" s="52" t="s">
        <v>13</v>
      </c>
      <c r="G121" s="56" t="s">
        <v>149</v>
      </c>
      <c r="H121" s="116">
        <v>38.200000000000003</v>
      </c>
      <c r="I121" s="78">
        <v>38.200000000000003</v>
      </c>
      <c r="J121" s="52" t="s">
        <v>13</v>
      </c>
    </row>
    <row r="122" spans="1:10" ht="118.5" x14ac:dyDescent="0.25">
      <c r="A122" s="695"/>
      <c r="B122" s="696"/>
      <c r="C122" s="86" t="s">
        <v>174</v>
      </c>
      <c r="D122" s="81" t="s">
        <v>13</v>
      </c>
      <c r="E122" s="81" t="s">
        <v>13</v>
      </c>
      <c r="F122" s="81" t="s">
        <v>13</v>
      </c>
      <c r="G122" s="56" t="s">
        <v>149</v>
      </c>
      <c r="H122" s="116">
        <v>29.3</v>
      </c>
      <c r="I122" s="78">
        <v>29.3</v>
      </c>
      <c r="J122" s="52" t="s">
        <v>13</v>
      </c>
    </row>
    <row r="123" spans="1:10" ht="118.5" x14ac:dyDescent="0.25">
      <c r="A123" s="660"/>
      <c r="B123" s="696"/>
      <c r="C123" s="92" t="s">
        <v>165</v>
      </c>
      <c r="D123" s="52" t="s">
        <v>13</v>
      </c>
      <c r="E123" s="52" t="s">
        <v>13</v>
      </c>
      <c r="F123" s="52" t="s">
        <v>13</v>
      </c>
      <c r="G123" s="56" t="s">
        <v>149</v>
      </c>
      <c r="H123" s="116">
        <v>28.3</v>
      </c>
      <c r="I123" s="78">
        <v>28.3</v>
      </c>
      <c r="J123" s="52" t="s">
        <v>13</v>
      </c>
    </row>
    <row r="124" spans="1:10" ht="349.5" customHeight="1" x14ac:dyDescent="0.25">
      <c r="A124" s="659"/>
      <c r="B124" s="705" t="s">
        <v>221</v>
      </c>
      <c r="C124" s="655" t="s">
        <v>13</v>
      </c>
      <c r="D124" s="673" t="s">
        <v>61</v>
      </c>
      <c r="E124" s="708" t="s">
        <v>222</v>
      </c>
      <c r="F124" s="675" t="s">
        <v>223</v>
      </c>
      <c r="G124" s="673" t="s">
        <v>13</v>
      </c>
      <c r="H124" s="673" t="s">
        <v>13</v>
      </c>
      <c r="I124" s="697" t="s">
        <v>13</v>
      </c>
      <c r="J124" s="673" t="s">
        <v>128</v>
      </c>
    </row>
    <row r="125" spans="1:10" ht="349.5" customHeight="1" x14ac:dyDescent="0.25">
      <c r="A125" s="695"/>
      <c r="B125" s="706"/>
      <c r="C125" s="680"/>
      <c r="D125" s="703"/>
      <c r="E125" s="709"/>
      <c r="F125" s="729"/>
      <c r="G125" s="703"/>
      <c r="H125" s="703"/>
      <c r="I125" s="704"/>
      <c r="J125" s="703"/>
    </row>
    <row r="126" spans="1:10" ht="267.75" customHeight="1" x14ac:dyDescent="0.25">
      <c r="A126" s="67"/>
      <c r="B126" s="92" t="s">
        <v>224</v>
      </c>
      <c r="C126" s="86" t="s">
        <v>161</v>
      </c>
      <c r="D126" s="52" t="s">
        <v>13</v>
      </c>
      <c r="E126" s="101" t="s">
        <v>13</v>
      </c>
      <c r="F126" s="101" t="s">
        <v>13</v>
      </c>
      <c r="G126" s="52" t="s">
        <v>149</v>
      </c>
      <c r="H126" s="93">
        <v>6195.1</v>
      </c>
      <c r="I126" s="117">
        <v>4494.5</v>
      </c>
      <c r="J126" s="52" t="s">
        <v>13</v>
      </c>
    </row>
    <row r="127" spans="1:10" ht="312" customHeight="1" x14ac:dyDescent="0.25">
      <c r="A127" s="67"/>
      <c r="B127" s="118" t="s">
        <v>225</v>
      </c>
      <c r="C127" s="52" t="s">
        <v>13</v>
      </c>
      <c r="D127" s="111" t="s">
        <v>61</v>
      </c>
      <c r="E127" s="96" t="s">
        <v>222</v>
      </c>
      <c r="F127" s="107" t="s">
        <v>226</v>
      </c>
      <c r="G127" s="62" t="s">
        <v>13</v>
      </c>
      <c r="H127" s="73" t="s">
        <v>13</v>
      </c>
      <c r="I127" s="74" t="s">
        <v>13</v>
      </c>
      <c r="J127" s="62" t="s">
        <v>128</v>
      </c>
    </row>
    <row r="128" spans="1:10" ht="177.75" x14ac:dyDescent="0.25">
      <c r="A128" s="67" t="s">
        <v>227</v>
      </c>
      <c r="B128" s="85" t="s">
        <v>228</v>
      </c>
      <c r="C128" s="86" t="s">
        <v>161</v>
      </c>
      <c r="D128" s="52" t="s">
        <v>13</v>
      </c>
      <c r="E128" s="94" t="s">
        <v>13</v>
      </c>
      <c r="F128" s="94" t="s">
        <v>13</v>
      </c>
      <c r="G128" s="97" t="s">
        <v>160</v>
      </c>
      <c r="H128" s="90">
        <f>H129+H133+H131</f>
        <v>7842.2999999999993</v>
      </c>
      <c r="I128" s="119">
        <f>I129+I131+I133</f>
        <v>259.5</v>
      </c>
      <c r="J128" s="52" t="s">
        <v>13</v>
      </c>
    </row>
    <row r="129" spans="1:11" ht="177.75" x14ac:dyDescent="0.25">
      <c r="A129" s="67"/>
      <c r="B129" s="120" t="s">
        <v>229</v>
      </c>
      <c r="C129" s="86" t="s">
        <v>161</v>
      </c>
      <c r="D129" s="52" t="s">
        <v>13</v>
      </c>
      <c r="E129" s="94" t="s">
        <v>13</v>
      </c>
      <c r="F129" s="94" t="s">
        <v>13</v>
      </c>
      <c r="G129" s="56" t="s">
        <v>149</v>
      </c>
      <c r="H129" s="91">
        <v>4339.3999999999996</v>
      </c>
      <c r="I129" s="78">
        <v>0</v>
      </c>
      <c r="J129" s="52" t="s">
        <v>13</v>
      </c>
    </row>
    <row r="130" spans="1:11" ht="237" x14ac:dyDescent="0.25">
      <c r="A130" s="67"/>
      <c r="B130" s="118" t="s">
        <v>230</v>
      </c>
      <c r="C130" s="52" t="s">
        <v>13</v>
      </c>
      <c r="D130" s="111" t="s">
        <v>61</v>
      </c>
      <c r="E130" s="96" t="s">
        <v>231</v>
      </c>
      <c r="F130" s="96" t="s">
        <v>232</v>
      </c>
      <c r="G130" s="62" t="s">
        <v>13</v>
      </c>
      <c r="H130" s="73" t="s">
        <v>13</v>
      </c>
      <c r="I130" s="74" t="s">
        <v>13</v>
      </c>
      <c r="J130" s="62" t="s">
        <v>128</v>
      </c>
    </row>
    <row r="131" spans="1:11" s="122" customFormat="1" ht="177.75" x14ac:dyDescent="1.35">
      <c r="A131" s="67"/>
      <c r="B131" s="120" t="s">
        <v>233</v>
      </c>
      <c r="C131" s="86" t="s">
        <v>161</v>
      </c>
      <c r="D131" s="52" t="s">
        <v>13</v>
      </c>
      <c r="E131" s="94" t="s">
        <v>13</v>
      </c>
      <c r="F131" s="52" t="s">
        <v>13</v>
      </c>
      <c r="G131" s="56" t="s">
        <v>149</v>
      </c>
      <c r="H131" s="93">
        <v>1002.9</v>
      </c>
      <c r="I131" s="78">
        <v>0</v>
      </c>
      <c r="J131" s="52" t="s">
        <v>13</v>
      </c>
      <c r="K131" s="121"/>
    </row>
    <row r="132" spans="1:11" ht="237" x14ac:dyDescent="0.25">
      <c r="A132" s="67"/>
      <c r="B132" s="118" t="s">
        <v>234</v>
      </c>
      <c r="C132" s="52" t="s">
        <v>13</v>
      </c>
      <c r="D132" s="73" t="s">
        <v>61</v>
      </c>
      <c r="E132" s="96" t="s">
        <v>231</v>
      </c>
      <c r="F132" s="96" t="s">
        <v>235</v>
      </c>
      <c r="G132" s="62" t="s">
        <v>13</v>
      </c>
      <c r="H132" s="73" t="s">
        <v>13</v>
      </c>
      <c r="I132" s="74" t="s">
        <v>13</v>
      </c>
      <c r="J132" s="62" t="s">
        <v>128</v>
      </c>
    </row>
    <row r="133" spans="1:11" ht="177.75" x14ac:dyDescent="0.25">
      <c r="A133" s="67"/>
      <c r="B133" s="120" t="s">
        <v>236</v>
      </c>
      <c r="C133" s="86" t="s">
        <v>161</v>
      </c>
      <c r="D133" s="56" t="s">
        <v>13</v>
      </c>
      <c r="E133" s="94" t="s">
        <v>13</v>
      </c>
      <c r="F133" s="56" t="s">
        <v>13</v>
      </c>
      <c r="G133" s="56" t="s">
        <v>149</v>
      </c>
      <c r="H133" s="93">
        <v>2500</v>
      </c>
      <c r="I133" s="78">
        <v>259.5</v>
      </c>
      <c r="J133" s="52" t="s">
        <v>13</v>
      </c>
    </row>
    <row r="134" spans="1:11" ht="296.25" x14ac:dyDescent="0.25">
      <c r="A134" s="67"/>
      <c r="B134" s="118" t="s">
        <v>237</v>
      </c>
      <c r="C134" s="52" t="s">
        <v>13</v>
      </c>
      <c r="D134" s="73" t="s">
        <v>61</v>
      </c>
      <c r="E134" s="96" t="s">
        <v>231</v>
      </c>
      <c r="F134" s="96" t="s">
        <v>238</v>
      </c>
      <c r="G134" s="62" t="s">
        <v>13</v>
      </c>
      <c r="H134" s="73" t="s">
        <v>13</v>
      </c>
      <c r="I134" s="74" t="s">
        <v>13</v>
      </c>
      <c r="J134" s="62" t="s">
        <v>128</v>
      </c>
    </row>
    <row r="135" spans="1:11" ht="177.75" x14ac:dyDescent="0.25">
      <c r="A135" s="67" t="s">
        <v>239</v>
      </c>
      <c r="B135" s="85" t="s">
        <v>240</v>
      </c>
      <c r="C135" s="86" t="s">
        <v>161</v>
      </c>
      <c r="D135" s="56" t="s">
        <v>13</v>
      </c>
      <c r="E135" s="94" t="s">
        <v>13</v>
      </c>
      <c r="F135" s="94" t="s">
        <v>13</v>
      </c>
      <c r="G135" s="97" t="s">
        <v>149</v>
      </c>
      <c r="H135" s="98">
        <v>44264.1</v>
      </c>
      <c r="I135" s="98">
        <v>32315.9</v>
      </c>
      <c r="J135" s="52" t="s">
        <v>13</v>
      </c>
    </row>
    <row r="136" spans="1:11" ht="228.75" customHeight="1" x14ac:dyDescent="0.25">
      <c r="A136" s="67"/>
      <c r="B136" s="118" t="s">
        <v>241</v>
      </c>
      <c r="C136" s="52" t="s">
        <v>13</v>
      </c>
      <c r="D136" s="62" t="s">
        <v>61</v>
      </c>
      <c r="E136" s="96" t="s">
        <v>242</v>
      </c>
      <c r="F136" s="96" t="s">
        <v>243</v>
      </c>
      <c r="G136" s="62" t="s">
        <v>13</v>
      </c>
      <c r="H136" s="73" t="s">
        <v>13</v>
      </c>
      <c r="I136" s="74" t="s">
        <v>13</v>
      </c>
      <c r="J136" s="62" t="s">
        <v>128</v>
      </c>
    </row>
    <row r="137" spans="1:11" ht="409.5" customHeight="1" x14ac:dyDescent="0.25">
      <c r="A137" s="67" t="s">
        <v>244</v>
      </c>
      <c r="B137" s="123" t="s">
        <v>245</v>
      </c>
      <c r="C137" s="86" t="s">
        <v>161</v>
      </c>
      <c r="D137" s="56" t="s">
        <v>13</v>
      </c>
      <c r="E137" s="94" t="s">
        <v>13</v>
      </c>
      <c r="F137" s="94" t="s">
        <v>13</v>
      </c>
      <c r="G137" s="97" t="s">
        <v>149</v>
      </c>
      <c r="H137" s="98">
        <v>17329.2</v>
      </c>
      <c r="I137" s="98">
        <v>10364.299999999999</v>
      </c>
      <c r="J137" s="52" t="s">
        <v>13</v>
      </c>
    </row>
    <row r="138" spans="1:11" ht="409.5" x14ac:dyDescent="0.25">
      <c r="A138" s="67"/>
      <c r="B138" s="118" t="s">
        <v>246</v>
      </c>
      <c r="C138" s="52" t="s">
        <v>13</v>
      </c>
      <c r="D138" s="62" t="s">
        <v>61</v>
      </c>
      <c r="E138" s="96" t="s">
        <v>242</v>
      </c>
      <c r="F138" s="96" t="s">
        <v>247</v>
      </c>
      <c r="G138" s="62" t="s">
        <v>13</v>
      </c>
      <c r="H138" s="73" t="s">
        <v>13</v>
      </c>
      <c r="I138" s="74" t="s">
        <v>13</v>
      </c>
      <c r="J138" s="62" t="s">
        <v>128</v>
      </c>
    </row>
    <row r="139" spans="1:11" ht="297.75" customHeight="1" x14ac:dyDescent="0.25">
      <c r="A139" s="724" t="s">
        <v>248</v>
      </c>
      <c r="B139" s="733" t="s">
        <v>249</v>
      </c>
      <c r="C139" s="725" t="s">
        <v>250</v>
      </c>
      <c r="D139" s="648" t="s">
        <v>13</v>
      </c>
      <c r="E139" s="726" t="s">
        <v>13</v>
      </c>
      <c r="F139" s="726" t="s">
        <v>13</v>
      </c>
      <c r="G139" s="730" t="s">
        <v>148</v>
      </c>
      <c r="H139" s="734">
        <v>26327</v>
      </c>
      <c r="I139" s="735">
        <v>18599.7</v>
      </c>
      <c r="J139" s="648" t="s">
        <v>13</v>
      </c>
    </row>
    <row r="140" spans="1:11" ht="15" x14ac:dyDescent="0.25">
      <c r="A140" s="724"/>
      <c r="B140" s="733"/>
      <c r="C140" s="725"/>
      <c r="D140" s="648"/>
      <c r="E140" s="726"/>
      <c r="F140" s="726"/>
      <c r="G140" s="730"/>
      <c r="H140" s="734"/>
      <c r="I140" s="735"/>
      <c r="J140" s="648"/>
    </row>
    <row r="141" spans="1:11" ht="15" x14ac:dyDescent="0.25">
      <c r="A141" s="724"/>
      <c r="B141" s="733"/>
      <c r="C141" s="725"/>
      <c r="D141" s="648"/>
      <c r="E141" s="726"/>
      <c r="F141" s="726"/>
      <c r="G141" s="730"/>
      <c r="H141" s="734"/>
      <c r="I141" s="735"/>
      <c r="J141" s="648"/>
    </row>
    <row r="142" spans="1:11" ht="186.75" customHeight="1" x14ac:dyDescent="0.25">
      <c r="A142" s="659"/>
      <c r="B142" s="705" t="s">
        <v>251</v>
      </c>
      <c r="C142" s="655" t="s">
        <v>13</v>
      </c>
      <c r="D142" s="673" t="s">
        <v>61</v>
      </c>
      <c r="E142" s="708" t="s">
        <v>252</v>
      </c>
      <c r="F142" s="720" t="s">
        <v>253</v>
      </c>
      <c r="G142" s="673" t="s">
        <v>13</v>
      </c>
      <c r="H142" s="673" t="s">
        <v>13</v>
      </c>
      <c r="I142" s="697" t="s">
        <v>13</v>
      </c>
      <c r="J142" s="673" t="s">
        <v>128</v>
      </c>
    </row>
    <row r="143" spans="1:11" ht="186.75" customHeight="1" x14ac:dyDescent="0.25">
      <c r="A143" s="695"/>
      <c r="B143" s="706"/>
      <c r="C143" s="680"/>
      <c r="D143" s="703"/>
      <c r="E143" s="709"/>
      <c r="F143" s="727"/>
      <c r="G143" s="703"/>
      <c r="H143" s="703"/>
      <c r="I143" s="704"/>
      <c r="J143" s="703"/>
    </row>
    <row r="144" spans="1:11" ht="346.5" customHeight="1" x14ac:dyDescent="0.25">
      <c r="A144" s="660"/>
      <c r="B144" s="707"/>
      <c r="C144" s="656"/>
      <c r="D144" s="674"/>
      <c r="E144" s="710"/>
      <c r="F144" s="721"/>
      <c r="G144" s="674"/>
      <c r="H144" s="674"/>
      <c r="I144" s="698"/>
      <c r="J144" s="674"/>
    </row>
    <row r="145" spans="1:10" ht="15" x14ac:dyDescent="0.25">
      <c r="A145" s="659" t="s">
        <v>254</v>
      </c>
      <c r="B145" s="661" t="s">
        <v>255</v>
      </c>
      <c r="C145" s="663" t="s">
        <v>250</v>
      </c>
      <c r="D145" s="655" t="s">
        <v>13</v>
      </c>
      <c r="E145" s="677" t="s">
        <v>13</v>
      </c>
      <c r="F145" s="677" t="s">
        <v>13</v>
      </c>
      <c r="G145" s="736" t="s">
        <v>148</v>
      </c>
      <c r="H145" s="738">
        <v>142.4</v>
      </c>
      <c r="I145" s="740">
        <v>71.2</v>
      </c>
      <c r="J145" s="655" t="s">
        <v>13</v>
      </c>
    </row>
    <row r="146" spans="1:10" ht="381" customHeight="1" x14ac:dyDescent="0.25">
      <c r="A146" s="660"/>
      <c r="B146" s="662"/>
      <c r="C146" s="664"/>
      <c r="D146" s="656"/>
      <c r="E146" s="679"/>
      <c r="F146" s="679"/>
      <c r="G146" s="737"/>
      <c r="H146" s="739"/>
      <c r="I146" s="741"/>
      <c r="J146" s="656"/>
    </row>
    <row r="147" spans="1:10" ht="381" customHeight="1" x14ac:dyDescent="0.25">
      <c r="A147" s="659"/>
      <c r="B147" s="705" t="s">
        <v>256</v>
      </c>
      <c r="C147" s="655" t="s">
        <v>13</v>
      </c>
      <c r="D147" s="673" t="s">
        <v>61</v>
      </c>
      <c r="E147" s="708" t="s">
        <v>257</v>
      </c>
      <c r="F147" s="742" t="s">
        <v>258</v>
      </c>
      <c r="G147" s="673" t="s">
        <v>13</v>
      </c>
      <c r="H147" s="673" t="s">
        <v>13</v>
      </c>
      <c r="I147" s="697" t="s">
        <v>13</v>
      </c>
      <c r="J147" s="673" t="s">
        <v>128</v>
      </c>
    </row>
    <row r="148" spans="1:10" ht="105.75" customHeight="1" x14ac:dyDescent="0.25">
      <c r="A148" s="660"/>
      <c r="B148" s="707"/>
      <c r="C148" s="656"/>
      <c r="D148" s="674"/>
      <c r="E148" s="710"/>
      <c r="F148" s="743"/>
      <c r="G148" s="674"/>
      <c r="H148" s="674"/>
      <c r="I148" s="698"/>
      <c r="J148" s="674"/>
    </row>
    <row r="149" spans="1:10" ht="288.75" customHeight="1" x14ac:dyDescent="0.25">
      <c r="A149" s="67" t="s">
        <v>259</v>
      </c>
      <c r="B149" s="85" t="s">
        <v>260</v>
      </c>
      <c r="C149" s="86" t="s">
        <v>161</v>
      </c>
      <c r="D149" s="52" t="s">
        <v>13</v>
      </c>
      <c r="E149" s="101" t="s">
        <v>13</v>
      </c>
      <c r="F149" s="101" t="s">
        <v>13</v>
      </c>
      <c r="G149" s="97" t="s">
        <v>261</v>
      </c>
      <c r="H149" s="98">
        <f>H150+H151+H152+H154+H155+H156+H158+H159+H160</f>
        <v>5784.2</v>
      </c>
      <c r="I149" s="109">
        <f>I150+I151+I152+I154+I155+I156+I158+I159+I160</f>
        <v>4466.0999999999995</v>
      </c>
      <c r="J149" s="52" t="s">
        <v>13</v>
      </c>
    </row>
    <row r="150" spans="1:10" ht="59.25" x14ac:dyDescent="0.25">
      <c r="A150" s="659"/>
      <c r="B150" s="663" t="s">
        <v>262</v>
      </c>
      <c r="C150" s="663" t="s">
        <v>161</v>
      </c>
      <c r="D150" s="655" t="s">
        <v>13</v>
      </c>
      <c r="E150" s="677" t="s">
        <v>13</v>
      </c>
      <c r="F150" s="677" t="s">
        <v>13</v>
      </c>
      <c r="G150" s="52" t="s">
        <v>148</v>
      </c>
      <c r="H150" s="79">
        <v>2000</v>
      </c>
      <c r="I150" s="79">
        <v>2000</v>
      </c>
      <c r="J150" s="655" t="s">
        <v>13</v>
      </c>
    </row>
    <row r="151" spans="1:10" ht="59.25" x14ac:dyDescent="0.25">
      <c r="A151" s="695"/>
      <c r="B151" s="696"/>
      <c r="C151" s="696"/>
      <c r="D151" s="680"/>
      <c r="E151" s="678"/>
      <c r="F151" s="678"/>
      <c r="G151" s="52" t="s">
        <v>149</v>
      </c>
      <c r="H151" s="91">
        <v>222.2</v>
      </c>
      <c r="I151" s="91">
        <v>222.2</v>
      </c>
      <c r="J151" s="680"/>
    </row>
    <row r="152" spans="1:10" ht="181.5" customHeight="1" x14ac:dyDescent="0.25">
      <c r="A152" s="660"/>
      <c r="B152" s="664"/>
      <c r="C152" s="664"/>
      <c r="D152" s="656"/>
      <c r="E152" s="679"/>
      <c r="F152" s="679"/>
      <c r="G152" s="52" t="s">
        <v>263</v>
      </c>
      <c r="H152" s="105">
        <v>2.6</v>
      </c>
      <c r="I152" s="105">
        <v>2.6</v>
      </c>
      <c r="J152" s="656"/>
    </row>
    <row r="153" spans="1:10" ht="409.6" customHeight="1" x14ac:dyDescent="0.25">
      <c r="A153" s="67"/>
      <c r="B153" s="118" t="s">
        <v>264</v>
      </c>
      <c r="C153" s="52" t="s">
        <v>13</v>
      </c>
      <c r="D153" s="62" t="s">
        <v>74</v>
      </c>
      <c r="E153" s="96" t="s">
        <v>265</v>
      </c>
      <c r="F153" s="96" t="s">
        <v>266</v>
      </c>
      <c r="G153" s="62" t="s">
        <v>13</v>
      </c>
      <c r="H153" s="73" t="s">
        <v>13</v>
      </c>
      <c r="I153" s="74" t="s">
        <v>13</v>
      </c>
      <c r="J153" s="62" t="s">
        <v>128</v>
      </c>
    </row>
    <row r="154" spans="1:10" ht="146.25" customHeight="1" x14ac:dyDescent="0.25">
      <c r="A154" s="659"/>
      <c r="B154" s="663" t="s">
        <v>267</v>
      </c>
      <c r="C154" s="663" t="s">
        <v>166</v>
      </c>
      <c r="D154" s="655" t="s">
        <v>13</v>
      </c>
      <c r="E154" s="677" t="s">
        <v>13</v>
      </c>
      <c r="F154" s="677" t="s">
        <v>13</v>
      </c>
      <c r="G154" s="52" t="s">
        <v>148</v>
      </c>
      <c r="H154" s="79">
        <v>1144.4000000000001</v>
      </c>
      <c r="I154" s="105">
        <v>0</v>
      </c>
      <c r="J154" s="655" t="s">
        <v>13</v>
      </c>
    </row>
    <row r="155" spans="1:10" ht="59.25" x14ac:dyDescent="0.25">
      <c r="A155" s="695"/>
      <c r="B155" s="696"/>
      <c r="C155" s="696"/>
      <c r="D155" s="680"/>
      <c r="E155" s="678"/>
      <c r="F155" s="678"/>
      <c r="G155" s="52" t="s">
        <v>149</v>
      </c>
      <c r="H155" s="91">
        <v>127.2</v>
      </c>
      <c r="I155" s="105">
        <v>0</v>
      </c>
      <c r="J155" s="680"/>
    </row>
    <row r="156" spans="1:10" ht="185.25" customHeight="1" x14ac:dyDescent="0.25">
      <c r="A156" s="660"/>
      <c r="B156" s="664"/>
      <c r="C156" s="664"/>
      <c r="D156" s="656"/>
      <c r="E156" s="679"/>
      <c r="F156" s="679"/>
      <c r="G156" s="52" t="s">
        <v>263</v>
      </c>
      <c r="H156" s="105">
        <v>46.5</v>
      </c>
      <c r="I156" s="105">
        <v>0</v>
      </c>
      <c r="J156" s="656"/>
    </row>
    <row r="157" spans="1:10" ht="355.5" x14ac:dyDescent="0.25">
      <c r="A157" s="67"/>
      <c r="B157" s="118" t="s">
        <v>268</v>
      </c>
      <c r="C157" s="52" t="s">
        <v>13</v>
      </c>
      <c r="D157" s="62" t="s">
        <v>61</v>
      </c>
      <c r="E157" s="96" t="s">
        <v>265</v>
      </c>
      <c r="F157" s="96" t="s">
        <v>269</v>
      </c>
      <c r="G157" s="62" t="s">
        <v>13</v>
      </c>
      <c r="H157" s="73" t="s">
        <v>13</v>
      </c>
      <c r="I157" s="74" t="s">
        <v>13</v>
      </c>
      <c r="J157" s="62" t="s">
        <v>128</v>
      </c>
    </row>
    <row r="158" spans="1:10" ht="59.25" x14ac:dyDescent="0.25">
      <c r="A158" s="659"/>
      <c r="B158" s="663" t="s">
        <v>270</v>
      </c>
      <c r="C158" s="663" t="s">
        <v>163</v>
      </c>
      <c r="D158" s="655" t="s">
        <v>13</v>
      </c>
      <c r="E158" s="677" t="s">
        <v>13</v>
      </c>
      <c r="F158" s="677" t="s">
        <v>13</v>
      </c>
      <c r="G158" s="52" t="s">
        <v>148</v>
      </c>
      <c r="H158" s="79">
        <v>2000</v>
      </c>
      <c r="I158" s="79">
        <v>2000</v>
      </c>
      <c r="J158" s="655" t="s">
        <v>13</v>
      </c>
    </row>
    <row r="159" spans="1:10" ht="59.25" x14ac:dyDescent="0.25">
      <c r="A159" s="695"/>
      <c r="B159" s="696"/>
      <c r="C159" s="696"/>
      <c r="D159" s="680"/>
      <c r="E159" s="678"/>
      <c r="F159" s="678"/>
      <c r="G159" s="52" t="s">
        <v>149</v>
      </c>
      <c r="H159" s="91">
        <v>222.2</v>
      </c>
      <c r="I159" s="91">
        <v>222.2</v>
      </c>
      <c r="J159" s="680"/>
    </row>
    <row r="160" spans="1:10" ht="181.5" customHeight="1" x14ac:dyDescent="0.25">
      <c r="A160" s="660"/>
      <c r="B160" s="664"/>
      <c r="C160" s="664"/>
      <c r="D160" s="656"/>
      <c r="E160" s="679"/>
      <c r="F160" s="679"/>
      <c r="G160" s="52" t="s">
        <v>263</v>
      </c>
      <c r="H160" s="105">
        <v>19.100000000000001</v>
      </c>
      <c r="I160" s="105">
        <v>19.100000000000001</v>
      </c>
      <c r="J160" s="656"/>
    </row>
    <row r="161" spans="1:13" ht="264.75" customHeight="1" x14ac:dyDescent="0.25">
      <c r="A161" s="659"/>
      <c r="B161" s="705" t="s">
        <v>271</v>
      </c>
      <c r="C161" s="655" t="s">
        <v>13</v>
      </c>
      <c r="D161" s="673" t="s">
        <v>74</v>
      </c>
      <c r="E161" s="708" t="s">
        <v>265</v>
      </c>
      <c r="F161" s="744" t="s">
        <v>272</v>
      </c>
      <c r="G161" s="673" t="s">
        <v>13</v>
      </c>
      <c r="H161" s="673" t="s">
        <v>13</v>
      </c>
      <c r="I161" s="697" t="s">
        <v>13</v>
      </c>
      <c r="J161" s="673" t="s">
        <v>128</v>
      </c>
    </row>
    <row r="162" spans="1:13" ht="405.75" customHeight="1" x14ac:dyDescent="0.25">
      <c r="A162" s="660"/>
      <c r="B162" s="707"/>
      <c r="C162" s="656"/>
      <c r="D162" s="674"/>
      <c r="E162" s="710"/>
      <c r="F162" s="745"/>
      <c r="G162" s="674"/>
      <c r="H162" s="674"/>
      <c r="I162" s="698"/>
      <c r="J162" s="674"/>
      <c r="L162" s="124"/>
      <c r="M162" s="122"/>
    </row>
    <row r="163" spans="1:13" ht="119.25" customHeight="1" x14ac:dyDescent="0.25">
      <c r="A163" s="659" t="s">
        <v>273</v>
      </c>
      <c r="B163" s="661" t="s">
        <v>274</v>
      </c>
      <c r="C163" s="663" t="s">
        <v>199</v>
      </c>
      <c r="D163" s="655" t="s">
        <v>13</v>
      </c>
      <c r="E163" s="677" t="s">
        <v>13</v>
      </c>
      <c r="F163" s="677" t="s">
        <v>13</v>
      </c>
      <c r="G163" s="97" t="s">
        <v>261</v>
      </c>
      <c r="H163" s="98">
        <f>H164+H165+H166</f>
        <v>1160</v>
      </c>
      <c r="I163" s="109">
        <f>I164+I165+I166</f>
        <v>1160</v>
      </c>
      <c r="J163" s="655" t="s">
        <v>13</v>
      </c>
    </row>
    <row r="164" spans="1:13" ht="59.25" customHeight="1" x14ac:dyDescent="0.25">
      <c r="A164" s="695"/>
      <c r="B164" s="732"/>
      <c r="C164" s="696"/>
      <c r="D164" s="680"/>
      <c r="E164" s="678"/>
      <c r="F164" s="678"/>
      <c r="G164" s="52" t="s">
        <v>148</v>
      </c>
      <c r="H164" s="79">
        <v>1000</v>
      </c>
      <c r="I164" s="79">
        <v>1000</v>
      </c>
      <c r="J164" s="680"/>
    </row>
    <row r="165" spans="1:13" ht="59.25" customHeight="1" x14ac:dyDescent="0.25">
      <c r="A165" s="695"/>
      <c r="B165" s="732"/>
      <c r="C165" s="696"/>
      <c r="D165" s="680"/>
      <c r="E165" s="678"/>
      <c r="F165" s="678"/>
      <c r="G165" s="52" t="s">
        <v>149</v>
      </c>
      <c r="H165" s="91">
        <v>100</v>
      </c>
      <c r="I165" s="79">
        <v>100</v>
      </c>
      <c r="J165" s="680"/>
    </row>
    <row r="166" spans="1:13" ht="165" customHeight="1" x14ac:dyDescent="0.25">
      <c r="A166" s="660"/>
      <c r="B166" s="662"/>
      <c r="C166" s="664"/>
      <c r="D166" s="656"/>
      <c r="E166" s="679"/>
      <c r="F166" s="679"/>
      <c r="G166" s="52" t="s">
        <v>263</v>
      </c>
      <c r="H166" s="105">
        <v>60</v>
      </c>
      <c r="I166" s="105">
        <v>60</v>
      </c>
      <c r="J166" s="656"/>
    </row>
    <row r="167" spans="1:13" ht="59.25" customHeight="1" x14ac:dyDescent="0.25">
      <c r="A167" s="659"/>
      <c r="B167" s="705" t="s">
        <v>275</v>
      </c>
      <c r="C167" s="655" t="s">
        <v>13</v>
      </c>
      <c r="D167" s="673" t="s">
        <v>74</v>
      </c>
      <c r="E167" s="708" t="s">
        <v>276</v>
      </c>
      <c r="F167" s="708" t="s">
        <v>277</v>
      </c>
      <c r="G167" s="673" t="s">
        <v>13</v>
      </c>
      <c r="H167" s="673" t="s">
        <v>13</v>
      </c>
      <c r="I167" s="697" t="s">
        <v>13</v>
      </c>
      <c r="J167" s="673" t="s">
        <v>128</v>
      </c>
    </row>
    <row r="168" spans="1:13" ht="338.25" customHeight="1" x14ac:dyDescent="0.25">
      <c r="A168" s="660"/>
      <c r="B168" s="707"/>
      <c r="C168" s="656"/>
      <c r="D168" s="674"/>
      <c r="E168" s="710"/>
      <c r="F168" s="710"/>
      <c r="G168" s="674"/>
      <c r="H168" s="674"/>
      <c r="I168" s="698"/>
      <c r="J168" s="674"/>
    </row>
    <row r="169" spans="1:13" ht="284.25" customHeight="1" x14ac:dyDescent="0.25">
      <c r="A169" s="67" t="s">
        <v>278</v>
      </c>
      <c r="B169" s="123" t="s">
        <v>279</v>
      </c>
      <c r="C169" s="86" t="s">
        <v>161</v>
      </c>
      <c r="D169" s="52" t="s">
        <v>13</v>
      </c>
      <c r="E169" s="94" t="s">
        <v>13</v>
      </c>
      <c r="F169" s="94" t="s">
        <v>13</v>
      </c>
      <c r="G169" s="97" t="s">
        <v>280</v>
      </c>
      <c r="H169" s="98">
        <f>H170+H171+H172+H173+H175+H176+H177+H178</f>
        <v>36842.1</v>
      </c>
      <c r="I169" s="109">
        <f>I171+I172+I173+I176+I177+I178+I170+I175</f>
        <v>36842.1</v>
      </c>
      <c r="J169" s="52" t="s">
        <v>13</v>
      </c>
    </row>
    <row r="170" spans="1:13" ht="59.25" x14ac:dyDescent="0.25">
      <c r="A170" s="659"/>
      <c r="B170" s="663" t="s">
        <v>281</v>
      </c>
      <c r="C170" s="663" t="s">
        <v>161</v>
      </c>
      <c r="D170" s="655" t="s">
        <v>13</v>
      </c>
      <c r="E170" s="677" t="s">
        <v>13</v>
      </c>
      <c r="F170" s="677" t="s">
        <v>13</v>
      </c>
      <c r="G170" s="52" t="s">
        <v>147</v>
      </c>
      <c r="H170" s="91">
        <v>10602</v>
      </c>
      <c r="I170" s="91">
        <v>10602</v>
      </c>
      <c r="J170" s="655" t="s">
        <v>13</v>
      </c>
    </row>
    <row r="171" spans="1:13" ht="59.25" x14ac:dyDescent="0.25">
      <c r="A171" s="695"/>
      <c r="B171" s="696"/>
      <c r="C171" s="696"/>
      <c r="D171" s="680"/>
      <c r="E171" s="678"/>
      <c r="F171" s="678"/>
      <c r="G171" s="52" t="s">
        <v>148</v>
      </c>
      <c r="H171" s="79">
        <v>4123</v>
      </c>
      <c r="I171" s="79">
        <v>4123</v>
      </c>
      <c r="J171" s="680"/>
    </row>
    <row r="172" spans="1:13" ht="59.25" x14ac:dyDescent="0.25">
      <c r="A172" s="695"/>
      <c r="B172" s="696"/>
      <c r="C172" s="696"/>
      <c r="D172" s="680"/>
      <c r="E172" s="678"/>
      <c r="F172" s="678"/>
      <c r="G172" s="52" t="s">
        <v>149</v>
      </c>
      <c r="H172" s="79">
        <v>775</v>
      </c>
      <c r="I172" s="79">
        <v>775</v>
      </c>
      <c r="J172" s="680"/>
    </row>
    <row r="173" spans="1:13" ht="118.5" x14ac:dyDescent="0.25">
      <c r="A173" s="660"/>
      <c r="B173" s="664"/>
      <c r="C173" s="664"/>
      <c r="D173" s="656"/>
      <c r="E173" s="679"/>
      <c r="F173" s="679"/>
      <c r="G173" s="52" t="s">
        <v>263</v>
      </c>
      <c r="H173" s="78">
        <v>0</v>
      </c>
      <c r="I173" s="78">
        <v>0</v>
      </c>
      <c r="J173" s="656"/>
    </row>
    <row r="174" spans="1:13" ht="366" customHeight="1" x14ac:dyDescent="0.25">
      <c r="A174" s="67"/>
      <c r="B174" s="118" t="s">
        <v>282</v>
      </c>
      <c r="C174" s="52" t="s">
        <v>13</v>
      </c>
      <c r="D174" s="62" t="s">
        <v>74</v>
      </c>
      <c r="E174" s="96" t="s">
        <v>283</v>
      </c>
      <c r="F174" s="63" t="s">
        <v>284</v>
      </c>
      <c r="G174" s="62" t="s">
        <v>13</v>
      </c>
      <c r="H174" s="73" t="s">
        <v>13</v>
      </c>
      <c r="I174" s="74" t="s">
        <v>13</v>
      </c>
      <c r="J174" s="62" t="s">
        <v>128</v>
      </c>
    </row>
    <row r="175" spans="1:13" s="122" customFormat="1" ht="59.25" x14ac:dyDescent="0.25">
      <c r="A175" s="659"/>
      <c r="B175" s="711" t="s">
        <v>285</v>
      </c>
      <c r="C175" s="663" t="s">
        <v>161</v>
      </c>
      <c r="D175" s="655" t="s">
        <v>13</v>
      </c>
      <c r="E175" s="677" t="s">
        <v>13</v>
      </c>
      <c r="F175" s="677" t="s">
        <v>13</v>
      </c>
      <c r="G175" s="56" t="s">
        <v>147</v>
      </c>
      <c r="H175" s="91">
        <v>14598</v>
      </c>
      <c r="I175" s="91">
        <v>14598</v>
      </c>
      <c r="J175" s="655" t="s">
        <v>13</v>
      </c>
    </row>
    <row r="176" spans="1:13" ht="59.25" x14ac:dyDescent="0.25">
      <c r="A176" s="695"/>
      <c r="B176" s="712"/>
      <c r="C176" s="696"/>
      <c r="D176" s="680"/>
      <c r="E176" s="678"/>
      <c r="F176" s="678"/>
      <c r="G176" s="52" t="s">
        <v>148</v>
      </c>
      <c r="H176" s="79">
        <v>5677</v>
      </c>
      <c r="I176" s="79">
        <v>5677</v>
      </c>
      <c r="J176" s="680"/>
    </row>
    <row r="177" spans="1:10" ht="59.25" x14ac:dyDescent="0.25">
      <c r="A177" s="695"/>
      <c r="B177" s="712"/>
      <c r="C177" s="696"/>
      <c r="D177" s="680"/>
      <c r="E177" s="678"/>
      <c r="F177" s="678"/>
      <c r="G177" s="52" t="s">
        <v>149</v>
      </c>
      <c r="H177" s="79">
        <v>1067.0999999999999</v>
      </c>
      <c r="I177" s="79">
        <v>1067.0999999999999</v>
      </c>
      <c r="J177" s="680"/>
    </row>
    <row r="178" spans="1:10" ht="153.75" customHeight="1" x14ac:dyDescent="0.25">
      <c r="A178" s="660"/>
      <c r="B178" s="713"/>
      <c r="C178" s="664"/>
      <c r="D178" s="656"/>
      <c r="E178" s="679"/>
      <c r="F178" s="679"/>
      <c r="G178" s="52" t="s">
        <v>263</v>
      </c>
      <c r="H178" s="78">
        <v>0</v>
      </c>
      <c r="I178" s="78">
        <v>0</v>
      </c>
      <c r="J178" s="656"/>
    </row>
    <row r="179" spans="1:10" ht="409.6" customHeight="1" x14ac:dyDescent="0.25">
      <c r="A179" s="67"/>
      <c r="B179" s="118" t="s">
        <v>286</v>
      </c>
      <c r="C179" s="52" t="s">
        <v>13</v>
      </c>
      <c r="D179" s="62" t="s">
        <v>74</v>
      </c>
      <c r="E179" s="96" t="s">
        <v>287</v>
      </c>
      <c r="F179" s="63" t="s">
        <v>288</v>
      </c>
      <c r="G179" s="62" t="s">
        <v>13</v>
      </c>
      <c r="H179" s="73" t="s">
        <v>13</v>
      </c>
      <c r="I179" s="74" t="s">
        <v>13</v>
      </c>
      <c r="J179" s="62" t="s">
        <v>128</v>
      </c>
    </row>
    <row r="180" spans="1:10" ht="240" customHeight="1" x14ac:dyDescent="0.25">
      <c r="A180" s="67" t="s">
        <v>289</v>
      </c>
      <c r="B180" s="110" t="s">
        <v>290</v>
      </c>
      <c r="C180" s="92" t="s">
        <v>162</v>
      </c>
      <c r="D180" s="52" t="s">
        <v>13</v>
      </c>
      <c r="E180" s="101" t="s">
        <v>13</v>
      </c>
      <c r="F180" s="104" t="s">
        <v>13</v>
      </c>
      <c r="G180" s="52" t="s">
        <v>263</v>
      </c>
      <c r="H180" s="78">
        <v>398</v>
      </c>
      <c r="I180" s="78">
        <v>398</v>
      </c>
      <c r="J180" s="52" t="s">
        <v>13</v>
      </c>
    </row>
    <row r="181" spans="1:10" ht="297" customHeight="1" x14ac:dyDescent="0.25">
      <c r="A181" s="67"/>
      <c r="B181" s="118" t="s">
        <v>291</v>
      </c>
      <c r="C181" s="52" t="s">
        <v>13</v>
      </c>
      <c r="D181" s="62" t="s">
        <v>74</v>
      </c>
      <c r="E181" s="107" t="s">
        <v>292</v>
      </c>
      <c r="F181" s="125" t="s">
        <v>293</v>
      </c>
      <c r="G181" s="62" t="s">
        <v>13</v>
      </c>
      <c r="H181" s="73" t="s">
        <v>13</v>
      </c>
      <c r="I181" s="74" t="s">
        <v>13</v>
      </c>
      <c r="J181" s="62" t="s">
        <v>128</v>
      </c>
    </row>
    <row r="182" spans="1:10" ht="231.75" customHeight="1" x14ac:dyDescent="0.25">
      <c r="A182" s="659" t="s">
        <v>294</v>
      </c>
      <c r="B182" s="746" t="s">
        <v>295</v>
      </c>
      <c r="C182" s="663" t="s">
        <v>296</v>
      </c>
      <c r="D182" s="655" t="s">
        <v>13</v>
      </c>
      <c r="E182" s="677" t="s">
        <v>13</v>
      </c>
      <c r="F182" s="665" t="s">
        <v>13</v>
      </c>
      <c r="G182" s="97" t="s">
        <v>297</v>
      </c>
      <c r="H182" s="126">
        <f>H183+H184+H185</f>
        <v>45906.100000000006</v>
      </c>
      <c r="I182" s="126">
        <f>I183+I184+I185</f>
        <v>38511.800000000003</v>
      </c>
      <c r="J182" s="56"/>
    </row>
    <row r="183" spans="1:10" ht="96.75" customHeight="1" x14ac:dyDescent="0.25">
      <c r="A183" s="695"/>
      <c r="B183" s="747"/>
      <c r="C183" s="696"/>
      <c r="D183" s="680"/>
      <c r="E183" s="678"/>
      <c r="F183" s="702"/>
      <c r="G183" s="52" t="s">
        <v>148</v>
      </c>
      <c r="H183" s="91">
        <f>H192+H196</f>
        <v>43833.700000000004</v>
      </c>
      <c r="I183" s="127">
        <f>I196</f>
        <v>37627.800000000003</v>
      </c>
      <c r="J183" s="56"/>
    </row>
    <row r="184" spans="1:10" ht="72" customHeight="1" x14ac:dyDescent="0.25">
      <c r="A184" s="695"/>
      <c r="B184" s="747"/>
      <c r="C184" s="696"/>
      <c r="D184" s="680"/>
      <c r="E184" s="678"/>
      <c r="F184" s="702"/>
      <c r="G184" s="52" t="s">
        <v>149</v>
      </c>
      <c r="H184" s="91">
        <f>H193+H197</f>
        <v>1277.4000000000001</v>
      </c>
      <c r="I184" s="91">
        <f>I193+I197</f>
        <v>484</v>
      </c>
      <c r="J184" s="56"/>
    </row>
    <row r="185" spans="1:10" ht="132" customHeight="1" x14ac:dyDescent="0.25">
      <c r="A185" s="660"/>
      <c r="B185" s="748"/>
      <c r="C185" s="664"/>
      <c r="D185" s="656"/>
      <c r="E185" s="679"/>
      <c r="F185" s="666"/>
      <c r="G185" s="52" t="s">
        <v>263</v>
      </c>
      <c r="H185" s="91">
        <f>H186+H189</f>
        <v>795</v>
      </c>
      <c r="I185" s="127">
        <f>I186+I189</f>
        <v>400</v>
      </c>
      <c r="J185" s="52" t="s">
        <v>13</v>
      </c>
    </row>
    <row r="186" spans="1:10" ht="132" customHeight="1" x14ac:dyDescent="0.25">
      <c r="A186" s="659"/>
      <c r="B186" s="663" t="s">
        <v>298</v>
      </c>
      <c r="C186" s="663" t="s">
        <v>161</v>
      </c>
      <c r="D186" s="655" t="s">
        <v>13</v>
      </c>
      <c r="E186" s="677" t="s">
        <v>13</v>
      </c>
      <c r="F186" s="665" t="s">
        <v>13</v>
      </c>
      <c r="G186" s="655" t="s">
        <v>263</v>
      </c>
      <c r="H186" s="716">
        <v>400</v>
      </c>
      <c r="I186" s="716">
        <v>400</v>
      </c>
      <c r="J186" s="655" t="s">
        <v>13</v>
      </c>
    </row>
    <row r="187" spans="1:10" ht="104.25" customHeight="1" x14ac:dyDescent="0.25">
      <c r="A187" s="660"/>
      <c r="B187" s="664"/>
      <c r="C187" s="664"/>
      <c r="D187" s="656"/>
      <c r="E187" s="679"/>
      <c r="F187" s="666"/>
      <c r="G187" s="656"/>
      <c r="H187" s="717"/>
      <c r="I187" s="717"/>
      <c r="J187" s="656"/>
    </row>
    <row r="188" spans="1:10" ht="297" customHeight="1" x14ac:dyDescent="0.25">
      <c r="A188" s="67"/>
      <c r="B188" s="118" t="s">
        <v>299</v>
      </c>
      <c r="C188" s="52" t="s">
        <v>13</v>
      </c>
      <c r="D188" s="62" t="s">
        <v>74</v>
      </c>
      <c r="E188" s="107" t="s">
        <v>300</v>
      </c>
      <c r="F188" s="125" t="s">
        <v>301</v>
      </c>
      <c r="G188" s="62" t="s">
        <v>13</v>
      </c>
      <c r="H188" s="73" t="s">
        <v>13</v>
      </c>
      <c r="I188" s="74" t="s">
        <v>13</v>
      </c>
      <c r="J188" s="62" t="s">
        <v>128</v>
      </c>
    </row>
    <row r="189" spans="1:10" ht="132" customHeight="1" x14ac:dyDescent="0.25">
      <c r="A189" s="659"/>
      <c r="B189" s="663" t="s">
        <v>302</v>
      </c>
      <c r="C189" s="663" t="s">
        <v>161</v>
      </c>
      <c r="D189" s="655" t="s">
        <v>13</v>
      </c>
      <c r="E189" s="677" t="s">
        <v>13</v>
      </c>
      <c r="F189" s="665" t="s">
        <v>13</v>
      </c>
      <c r="G189" s="655" t="s">
        <v>263</v>
      </c>
      <c r="H189" s="716">
        <v>395</v>
      </c>
      <c r="I189" s="659" t="s">
        <v>303</v>
      </c>
      <c r="J189" s="655" t="s">
        <v>13</v>
      </c>
    </row>
    <row r="190" spans="1:10" ht="116.25" customHeight="1" x14ac:dyDescent="0.25">
      <c r="A190" s="660"/>
      <c r="B190" s="664"/>
      <c r="C190" s="664"/>
      <c r="D190" s="656"/>
      <c r="E190" s="679"/>
      <c r="F190" s="666"/>
      <c r="G190" s="656"/>
      <c r="H190" s="717"/>
      <c r="I190" s="660"/>
      <c r="J190" s="656"/>
    </row>
    <row r="191" spans="1:10" ht="297" customHeight="1" x14ac:dyDescent="0.25">
      <c r="A191" s="67"/>
      <c r="B191" s="118" t="s">
        <v>304</v>
      </c>
      <c r="C191" s="52"/>
      <c r="D191" s="73" t="s">
        <v>61</v>
      </c>
      <c r="E191" s="107" t="s">
        <v>300</v>
      </c>
      <c r="F191" s="125" t="s">
        <v>305</v>
      </c>
      <c r="G191" s="62" t="s">
        <v>13</v>
      </c>
      <c r="H191" s="73" t="s">
        <v>13</v>
      </c>
      <c r="I191" s="74" t="s">
        <v>13</v>
      </c>
      <c r="J191" s="62" t="s">
        <v>128</v>
      </c>
    </row>
    <row r="192" spans="1:10" ht="126.75" customHeight="1" x14ac:dyDescent="0.25">
      <c r="A192" s="659"/>
      <c r="B192" s="663" t="s">
        <v>306</v>
      </c>
      <c r="C192" s="663" t="s">
        <v>307</v>
      </c>
      <c r="D192" s="655" t="s">
        <v>13</v>
      </c>
      <c r="E192" s="677" t="s">
        <v>13</v>
      </c>
      <c r="F192" s="665" t="s">
        <v>13</v>
      </c>
      <c r="G192" s="56" t="s">
        <v>148</v>
      </c>
      <c r="H192" s="91">
        <v>4230.3</v>
      </c>
      <c r="I192" s="67" t="s">
        <v>303</v>
      </c>
      <c r="J192" s="655" t="s">
        <v>13</v>
      </c>
    </row>
    <row r="193" spans="1:10" ht="132" customHeight="1" x14ac:dyDescent="0.25">
      <c r="A193" s="660"/>
      <c r="B193" s="664"/>
      <c r="C193" s="664"/>
      <c r="D193" s="656"/>
      <c r="E193" s="679"/>
      <c r="F193" s="666"/>
      <c r="G193" s="52" t="s">
        <v>149</v>
      </c>
      <c r="H193" s="91">
        <f>104+66.8+56.4+407.7+242.5</f>
        <v>877.4</v>
      </c>
      <c r="I193" s="67" t="s">
        <v>308</v>
      </c>
      <c r="J193" s="656"/>
    </row>
    <row r="194" spans="1:10" ht="409.6" customHeight="1" x14ac:dyDescent="0.25">
      <c r="A194" s="659"/>
      <c r="B194" s="705" t="s">
        <v>309</v>
      </c>
      <c r="C194" s="655" t="s">
        <v>13</v>
      </c>
      <c r="D194" s="673" t="s">
        <v>61</v>
      </c>
      <c r="E194" s="708" t="s">
        <v>310</v>
      </c>
      <c r="F194" s="749" t="s">
        <v>311</v>
      </c>
      <c r="G194" s="673" t="s">
        <v>13</v>
      </c>
      <c r="H194" s="673" t="s">
        <v>13</v>
      </c>
      <c r="I194" s="697" t="s">
        <v>13</v>
      </c>
      <c r="J194" s="673" t="s">
        <v>128</v>
      </c>
    </row>
    <row r="195" spans="1:10" ht="296.25" customHeight="1" x14ac:dyDescent="0.25">
      <c r="A195" s="660"/>
      <c r="B195" s="707"/>
      <c r="C195" s="656"/>
      <c r="D195" s="674"/>
      <c r="E195" s="710"/>
      <c r="F195" s="750"/>
      <c r="G195" s="674"/>
      <c r="H195" s="674"/>
      <c r="I195" s="698"/>
      <c r="J195" s="674"/>
    </row>
    <row r="196" spans="1:10" ht="162" customHeight="1" x14ac:dyDescent="0.25">
      <c r="A196" s="659"/>
      <c r="B196" s="655" t="s">
        <v>312</v>
      </c>
      <c r="C196" s="663" t="s">
        <v>161</v>
      </c>
      <c r="D196" s="655" t="s">
        <v>13</v>
      </c>
      <c r="E196" s="677" t="s">
        <v>13</v>
      </c>
      <c r="F196" s="665" t="s">
        <v>13</v>
      </c>
      <c r="G196" s="56" t="s">
        <v>148</v>
      </c>
      <c r="H196" s="91">
        <v>39603.4</v>
      </c>
      <c r="I196" s="91">
        <v>37627.800000000003</v>
      </c>
      <c r="J196" s="655" t="s">
        <v>13</v>
      </c>
    </row>
    <row r="197" spans="1:10" ht="152.25" customHeight="1" x14ac:dyDescent="0.25">
      <c r="A197" s="660"/>
      <c r="B197" s="656"/>
      <c r="C197" s="664"/>
      <c r="D197" s="656"/>
      <c r="E197" s="679"/>
      <c r="F197" s="666"/>
      <c r="G197" s="52" t="s">
        <v>149</v>
      </c>
      <c r="H197" s="91">
        <v>400</v>
      </c>
      <c r="I197" s="91">
        <v>380.1</v>
      </c>
      <c r="J197" s="656"/>
    </row>
    <row r="198" spans="1:10" ht="377.25" customHeight="1" x14ac:dyDescent="0.25">
      <c r="A198" s="67"/>
      <c r="B198" s="118" t="s">
        <v>313</v>
      </c>
      <c r="C198" s="52" t="s">
        <v>13</v>
      </c>
      <c r="D198" s="73" t="s">
        <v>61</v>
      </c>
      <c r="E198" s="107" t="s">
        <v>310</v>
      </c>
      <c r="F198" s="125" t="s">
        <v>314</v>
      </c>
      <c r="G198" s="62" t="s">
        <v>13</v>
      </c>
      <c r="H198" s="73" t="s">
        <v>13</v>
      </c>
      <c r="I198" s="74" t="s">
        <v>13</v>
      </c>
      <c r="J198" s="62" t="s">
        <v>128</v>
      </c>
    </row>
    <row r="199" spans="1:10" ht="151.5" customHeight="1" x14ac:dyDescent="0.25">
      <c r="A199" s="683" t="s">
        <v>315</v>
      </c>
      <c r="B199" s="684"/>
      <c r="C199" s="684"/>
      <c r="D199" s="684"/>
      <c r="E199" s="684"/>
      <c r="F199" s="684"/>
      <c r="G199" s="52" t="s">
        <v>154</v>
      </c>
      <c r="H199" s="76">
        <f>H200+H201+H202+H203</f>
        <v>512163.30000000005</v>
      </c>
      <c r="I199" s="76">
        <f>I200+I201+I202+I203</f>
        <v>339499.60000000003</v>
      </c>
      <c r="J199" s="652"/>
    </row>
    <row r="200" spans="1:10" ht="111.75" customHeight="1" x14ac:dyDescent="0.25">
      <c r="A200" s="686"/>
      <c r="B200" s="687"/>
      <c r="C200" s="687"/>
      <c r="D200" s="687"/>
      <c r="E200" s="687"/>
      <c r="F200" s="687"/>
      <c r="G200" s="52" t="s">
        <v>147</v>
      </c>
      <c r="H200" s="79">
        <f>H170+H175</f>
        <v>25200</v>
      </c>
      <c r="I200" s="79">
        <f>I170+I175</f>
        <v>25200</v>
      </c>
      <c r="J200" s="653"/>
    </row>
    <row r="201" spans="1:10" ht="133.5" customHeight="1" x14ac:dyDescent="0.25">
      <c r="A201" s="686"/>
      <c r="B201" s="687"/>
      <c r="C201" s="687"/>
      <c r="D201" s="687"/>
      <c r="E201" s="687"/>
      <c r="F201" s="687"/>
      <c r="G201" s="52" t="s">
        <v>148</v>
      </c>
      <c r="H201" s="79">
        <f>H139+H145+H150+H154+H158+H164+H171+H176+H183</f>
        <v>86247.5</v>
      </c>
      <c r="I201" s="79">
        <f>I139+I145+I150+I154+I158+I164+I171+I176+I183</f>
        <v>71098.700000000012</v>
      </c>
      <c r="J201" s="653"/>
    </row>
    <row r="202" spans="1:10" ht="107.25" customHeight="1" x14ac:dyDescent="0.25">
      <c r="A202" s="686"/>
      <c r="B202" s="687"/>
      <c r="C202" s="687"/>
      <c r="D202" s="687"/>
      <c r="E202" s="687"/>
      <c r="F202" s="687"/>
      <c r="G202" s="52" t="s">
        <v>149</v>
      </c>
      <c r="H202" s="79">
        <f>H29+H110+H113+H115+H128+H135+H137+H151+H155+H159+H165+H172+H177+H184-0.1</f>
        <v>399394.60000000003</v>
      </c>
      <c r="I202" s="79">
        <f>I29+I110+I113+I115+I128+I135+I137+I151+I155+I159+I165+I172+I177+I184</f>
        <v>242321.2</v>
      </c>
      <c r="J202" s="653"/>
    </row>
    <row r="203" spans="1:10" ht="160.5" customHeight="1" x14ac:dyDescent="0.25">
      <c r="A203" s="689"/>
      <c r="B203" s="690"/>
      <c r="C203" s="690"/>
      <c r="D203" s="690"/>
      <c r="E203" s="690"/>
      <c r="F203" s="690"/>
      <c r="G203" s="52" t="s">
        <v>263</v>
      </c>
      <c r="H203" s="91">
        <f>H152+H156+H160+H180+H166+H185</f>
        <v>1321.2</v>
      </c>
      <c r="I203" s="91">
        <f>I152+I156+I160+I180+I166+I185</f>
        <v>879.7</v>
      </c>
      <c r="J203" s="654"/>
    </row>
    <row r="204" spans="1:10" ht="125.25" customHeight="1" x14ac:dyDescent="0.25">
      <c r="A204" s="67"/>
      <c r="B204" s="751" t="s">
        <v>316</v>
      </c>
      <c r="C204" s="752"/>
      <c r="D204" s="752"/>
      <c r="E204" s="752"/>
      <c r="F204" s="752"/>
      <c r="G204" s="752"/>
      <c r="H204" s="752"/>
      <c r="I204" s="752"/>
      <c r="J204" s="753"/>
    </row>
    <row r="205" spans="1:10" ht="176.25" customHeight="1" x14ac:dyDescent="0.25">
      <c r="A205" s="128">
        <v>20</v>
      </c>
      <c r="B205" s="129" t="s">
        <v>317</v>
      </c>
      <c r="C205" s="86" t="s">
        <v>219</v>
      </c>
      <c r="D205" s="52" t="s">
        <v>13</v>
      </c>
      <c r="E205" s="94" t="s">
        <v>13</v>
      </c>
      <c r="F205" s="94" t="s">
        <v>13</v>
      </c>
      <c r="G205" s="97" t="s">
        <v>160</v>
      </c>
      <c r="H205" s="90">
        <f>H206+H207+H208+H209+H210</f>
        <v>4953.8</v>
      </c>
      <c r="I205" s="130">
        <f>I206+I207+I208+I209+I210</f>
        <v>2117.5</v>
      </c>
      <c r="J205" s="52" t="s">
        <v>13</v>
      </c>
    </row>
    <row r="206" spans="1:10" ht="108" customHeight="1" x14ac:dyDescent="0.25">
      <c r="A206" s="659"/>
      <c r="B206" s="663" t="s">
        <v>318</v>
      </c>
      <c r="C206" s="92" t="s">
        <v>162</v>
      </c>
      <c r="D206" s="52" t="s">
        <v>13</v>
      </c>
      <c r="E206" s="94" t="s">
        <v>13</v>
      </c>
      <c r="F206" s="94" t="s">
        <v>13</v>
      </c>
      <c r="G206" s="52" t="s">
        <v>149</v>
      </c>
      <c r="H206" s="91">
        <v>356.7</v>
      </c>
      <c r="I206" s="131">
        <v>181.8</v>
      </c>
      <c r="J206" s="52" t="s">
        <v>13</v>
      </c>
    </row>
    <row r="207" spans="1:10" ht="112.5" customHeight="1" x14ac:dyDescent="0.25">
      <c r="A207" s="695"/>
      <c r="B207" s="696"/>
      <c r="C207" s="92" t="s">
        <v>163</v>
      </c>
      <c r="D207" s="52" t="s">
        <v>13</v>
      </c>
      <c r="E207" s="94" t="s">
        <v>13</v>
      </c>
      <c r="F207" s="94" t="s">
        <v>13</v>
      </c>
      <c r="G207" s="52" t="s">
        <v>149</v>
      </c>
      <c r="H207" s="91">
        <v>1960.6</v>
      </c>
      <c r="I207" s="79">
        <v>846.5</v>
      </c>
      <c r="J207" s="52" t="s">
        <v>13</v>
      </c>
    </row>
    <row r="208" spans="1:10" ht="118.5" x14ac:dyDescent="0.25">
      <c r="A208" s="695"/>
      <c r="B208" s="696"/>
      <c r="C208" s="86" t="s">
        <v>164</v>
      </c>
      <c r="D208" s="52" t="s">
        <v>13</v>
      </c>
      <c r="E208" s="94" t="s">
        <v>13</v>
      </c>
      <c r="F208" s="94" t="s">
        <v>13</v>
      </c>
      <c r="G208" s="52" t="s">
        <v>149</v>
      </c>
      <c r="H208" s="91">
        <v>2097.9</v>
      </c>
      <c r="I208" s="131">
        <v>682.8</v>
      </c>
      <c r="J208" s="52" t="s">
        <v>13</v>
      </c>
    </row>
    <row r="209" spans="1:10" ht="114.75" customHeight="1" x14ac:dyDescent="0.25">
      <c r="A209" s="695"/>
      <c r="B209" s="696"/>
      <c r="C209" s="92" t="s">
        <v>165</v>
      </c>
      <c r="D209" s="52" t="s">
        <v>13</v>
      </c>
      <c r="E209" s="94" t="s">
        <v>13</v>
      </c>
      <c r="F209" s="94" t="s">
        <v>13</v>
      </c>
      <c r="G209" s="52" t="s">
        <v>149</v>
      </c>
      <c r="H209" s="91">
        <v>166.1</v>
      </c>
      <c r="I209" s="131">
        <v>134.5</v>
      </c>
      <c r="J209" s="52" t="s">
        <v>13</v>
      </c>
    </row>
    <row r="210" spans="1:10" ht="143.25" customHeight="1" x14ac:dyDescent="0.25">
      <c r="A210" s="695"/>
      <c r="B210" s="696"/>
      <c r="C210" s="86" t="s">
        <v>174</v>
      </c>
      <c r="D210" s="52" t="s">
        <v>13</v>
      </c>
      <c r="E210" s="94" t="s">
        <v>13</v>
      </c>
      <c r="F210" s="94" t="s">
        <v>13</v>
      </c>
      <c r="G210" s="52" t="s">
        <v>149</v>
      </c>
      <c r="H210" s="91">
        <v>372.5</v>
      </c>
      <c r="I210" s="131">
        <v>271.89999999999998</v>
      </c>
      <c r="J210" s="52" t="s">
        <v>13</v>
      </c>
    </row>
    <row r="211" spans="1:10" ht="143.25" customHeight="1" x14ac:dyDescent="0.25">
      <c r="A211" s="659"/>
      <c r="B211" s="705" t="s">
        <v>319</v>
      </c>
      <c r="C211" s="655" t="s">
        <v>13</v>
      </c>
      <c r="D211" s="673" t="s">
        <v>61</v>
      </c>
      <c r="E211" s="675" t="s">
        <v>320</v>
      </c>
      <c r="F211" s="708" t="s">
        <v>321</v>
      </c>
      <c r="G211" s="673" t="s">
        <v>13</v>
      </c>
      <c r="H211" s="673" t="s">
        <v>13</v>
      </c>
      <c r="I211" s="697" t="s">
        <v>13</v>
      </c>
      <c r="J211" s="673" t="s">
        <v>128</v>
      </c>
    </row>
    <row r="212" spans="1:10" ht="143.25" customHeight="1" x14ac:dyDescent="0.25">
      <c r="A212" s="695"/>
      <c r="B212" s="706"/>
      <c r="C212" s="680"/>
      <c r="D212" s="703"/>
      <c r="E212" s="729"/>
      <c r="F212" s="709"/>
      <c r="G212" s="703"/>
      <c r="H212" s="703"/>
      <c r="I212" s="704"/>
      <c r="J212" s="703"/>
    </row>
    <row r="213" spans="1:10" ht="143.25" customHeight="1" x14ac:dyDescent="0.25">
      <c r="A213" s="695"/>
      <c r="B213" s="706"/>
      <c r="C213" s="680"/>
      <c r="D213" s="703"/>
      <c r="E213" s="729"/>
      <c r="F213" s="709"/>
      <c r="G213" s="703"/>
      <c r="H213" s="703"/>
      <c r="I213" s="704"/>
      <c r="J213" s="703"/>
    </row>
    <row r="214" spans="1:10" ht="143.25" customHeight="1" x14ac:dyDescent="0.25">
      <c r="A214" s="695"/>
      <c r="B214" s="706"/>
      <c r="C214" s="680"/>
      <c r="D214" s="703"/>
      <c r="E214" s="729"/>
      <c r="F214" s="709"/>
      <c r="G214" s="703"/>
      <c r="H214" s="703"/>
      <c r="I214" s="704"/>
      <c r="J214" s="703"/>
    </row>
    <row r="215" spans="1:10" ht="315" customHeight="1" x14ac:dyDescent="0.25">
      <c r="A215" s="695"/>
      <c r="B215" s="706"/>
      <c r="C215" s="680"/>
      <c r="D215" s="703"/>
      <c r="E215" s="729"/>
      <c r="F215" s="709"/>
      <c r="G215" s="703"/>
      <c r="H215" s="703"/>
      <c r="I215" s="704"/>
      <c r="J215" s="703"/>
    </row>
    <row r="216" spans="1:10" ht="315" customHeight="1" x14ac:dyDescent="0.25">
      <c r="A216" s="695"/>
      <c r="B216" s="706"/>
      <c r="C216" s="680"/>
      <c r="D216" s="703"/>
      <c r="E216" s="729"/>
      <c r="F216" s="709"/>
      <c r="G216" s="703"/>
      <c r="H216" s="703"/>
      <c r="I216" s="704"/>
      <c r="J216" s="703"/>
    </row>
    <row r="217" spans="1:10" ht="315" customHeight="1" x14ac:dyDescent="0.25">
      <c r="A217" s="695"/>
      <c r="B217" s="706"/>
      <c r="C217" s="680"/>
      <c r="D217" s="703"/>
      <c r="E217" s="729"/>
      <c r="F217" s="709"/>
      <c r="G217" s="703"/>
      <c r="H217" s="703"/>
      <c r="I217" s="704"/>
      <c r="J217" s="703"/>
    </row>
    <row r="218" spans="1:10" ht="43.5" customHeight="1" x14ac:dyDescent="0.25">
      <c r="A218" s="660"/>
      <c r="B218" s="707"/>
      <c r="C218" s="656"/>
      <c r="D218" s="674"/>
      <c r="E218" s="676"/>
      <c r="F218" s="710"/>
      <c r="G218" s="674"/>
      <c r="H218" s="674"/>
      <c r="I218" s="698"/>
      <c r="J218" s="674"/>
    </row>
    <row r="219" spans="1:10" ht="250.5" customHeight="1" x14ac:dyDescent="0.25">
      <c r="A219" s="67" t="s">
        <v>322</v>
      </c>
      <c r="B219" s="85" t="s">
        <v>323</v>
      </c>
      <c r="C219" s="86" t="s">
        <v>324</v>
      </c>
      <c r="D219" s="52" t="s">
        <v>13</v>
      </c>
      <c r="E219" s="101" t="s">
        <v>13</v>
      </c>
      <c r="F219" s="101" t="s">
        <v>13</v>
      </c>
      <c r="G219" s="97" t="s">
        <v>160</v>
      </c>
      <c r="H219" s="90">
        <f>H220+H222+H223+H224+H225+H226</f>
        <v>324.7</v>
      </c>
      <c r="I219" s="119">
        <f>I220+I222+I223+I224+I225+I226</f>
        <v>211.7</v>
      </c>
      <c r="J219" s="52" t="s">
        <v>13</v>
      </c>
    </row>
    <row r="220" spans="1:10" ht="91.5" customHeight="1" x14ac:dyDescent="0.25">
      <c r="A220" s="659"/>
      <c r="B220" s="663" t="s">
        <v>325</v>
      </c>
      <c r="C220" s="663" t="s">
        <v>162</v>
      </c>
      <c r="D220" s="655" t="s">
        <v>13</v>
      </c>
      <c r="E220" s="677" t="s">
        <v>13</v>
      </c>
      <c r="F220" s="677" t="s">
        <v>13</v>
      </c>
      <c r="G220" s="655" t="s">
        <v>149</v>
      </c>
      <c r="H220" s="716">
        <v>56.6</v>
      </c>
      <c r="I220" s="754">
        <v>27.6</v>
      </c>
      <c r="J220" s="655" t="s">
        <v>13</v>
      </c>
    </row>
    <row r="221" spans="1:10" ht="90" customHeight="1" x14ac:dyDescent="0.25">
      <c r="A221" s="695"/>
      <c r="B221" s="696"/>
      <c r="C221" s="664"/>
      <c r="D221" s="656"/>
      <c r="E221" s="679"/>
      <c r="F221" s="679"/>
      <c r="G221" s="656"/>
      <c r="H221" s="717"/>
      <c r="I221" s="755"/>
      <c r="J221" s="656"/>
    </row>
    <row r="222" spans="1:10" ht="94.5" customHeight="1" x14ac:dyDescent="0.25">
      <c r="A222" s="695"/>
      <c r="B222" s="696"/>
      <c r="C222" s="92" t="s">
        <v>163</v>
      </c>
      <c r="D222" s="52" t="s">
        <v>13</v>
      </c>
      <c r="E222" s="94" t="s">
        <v>13</v>
      </c>
      <c r="F222" s="94" t="s">
        <v>13</v>
      </c>
      <c r="G222" s="52" t="s">
        <v>149</v>
      </c>
      <c r="H222" s="105">
        <v>0</v>
      </c>
      <c r="I222" s="78">
        <v>0</v>
      </c>
      <c r="J222" s="52" t="s">
        <v>13</v>
      </c>
    </row>
    <row r="223" spans="1:10" ht="118.5" x14ac:dyDescent="0.25">
      <c r="A223" s="695"/>
      <c r="B223" s="696"/>
      <c r="C223" s="86" t="s">
        <v>164</v>
      </c>
      <c r="D223" s="52" t="s">
        <v>13</v>
      </c>
      <c r="E223" s="94" t="s">
        <v>13</v>
      </c>
      <c r="F223" s="94" t="s">
        <v>13</v>
      </c>
      <c r="G223" s="52" t="s">
        <v>149</v>
      </c>
      <c r="H223" s="91">
        <v>54</v>
      </c>
      <c r="I223" s="78">
        <v>0</v>
      </c>
      <c r="J223" s="52" t="s">
        <v>13</v>
      </c>
    </row>
    <row r="224" spans="1:10" ht="118.5" x14ac:dyDescent="0.25">
      <c r="A224" s="695"/>
      <c r="B224" s="696"/>
      <c r="C224" s="92" t="s">
        <v>165</v>
      </c>
      <c r="D224" s="52" t="s">
        <v>13</v>
      </c>
      <c r="E224" s="94" t="s">
        <v>13</v>
      </c>
      <c r="F224" s="94" t="s">
        <v>13</v>
      </c>
      <c r="G224" s="52" t="s">
        <v>149</v>
      </c>
      <c r="H224" s="91">
        <v>28.2</v>
      </c>
      <c r="I224" s="78">
        <v>14.1</v>
      </c>
      <c r="J224" s="52" t="s">
        <v>13</v>
      </c>
    </row>
    <row r="225" spans="1:10" ht="118.5" x14ac:dyDescent="0.25">
      <c r="A225" s="695"/>
      <c r="B225" s="696"/>
      <c r="C225" s="86" t="s">
        <v>174</v>
      </c>
      <c r="D225" s="52" t="s">
        <v>13</v>
      </c>
      <c r="E225" s="94" t="s">
        <v>13</v>
      </c>
      <c r="F225" s="94" t="s">
        <v>13</v>
      </c>
      <c r="G225" s="52" t="s">
        <v>149</v>
      </c>
      <c r="H225" s="91">
        <v>20</v>
      </c>
      <c r="I225" s="78">
        <v>20</v>
      </c>
      <c r="J225" s="52" t="s">
        <v>13</v>
      </c>
    </row>
    <row r="226" spans="1:10" ht="118.5" x14ac:dyDescent="0.25">
      <c r="A226" s="660"/>
      <c r="B226" s="664"/>
      <c r="C226" s="86" t="s">
        <v>326</v>
      </c>
      <c r="D226" s="52" t="s">
        <v>13</v>
      </c>
      <c r="E226" s="94" t="s">
        <v>13</v>
      </c>
      <c r="F226" s="94" t="s">
        <v>13</v>
      </c>
      <c r="G226" s="52" t="s">
        <v>149</v>
      </c>
      <c r="H226" s="91">
        <v>165.9</v>
      </c>
      <c r="I226" s="78">
        <v>150</v>
      </c>
      <c r="J226" s="52" t="s">
        <v>13</v>
      </c>
    </row>
    <row r="227" spans="1:10" ht="200.25" customHeight="1" x14ac:dyDescent="0.25">
      <c r="A227" s="659"/>
      <c r="B227" s="705" t="s">
        <v>327</v>
      </c>
      <c r="C227" s="655" t="s">
        <v>13</v>
      </c>
      <c r="D227" s="673" t="s">
        <v>61</v>
      </c>
      <c r="E227" s="675" t="s">
        <v>328</v>
      </c>
      <c r="F227" s="708" t="s">
        <v>329</v>
      </c>
      <c r="G227" s="673" t="s">
        <v>13</v>
      </c>
      <c r="H227" s="673" t="s">
        <v>13</v>
      </c>
      <c r="I227" s="697" t="s">
        <v>13</v>
      </c>
      <c r="J227" s="673" t="s">
        <v>128</v>
      </c>
    </row>
    <row r="228" spans="1:10" ht="200.25" customHeight="1" x14ac:dyDescent="0.25">
      <c r="A228" s="695"/>
      <c r="B228" s="706"/>
      <c r="C228" s="680"/>
      <c r="D228" s="703"/>
      <c r="E228" s="729"/>
      <c r="F228" s="709"/>
      <c r="G228" s="703"/>
      <c r="H228" s="703"/>
      <c r="I228" s="704"/>
      <c r="J228" s="703"/>
    </row>
    <row r="229" spans="1:10" ht="227.25" customHeight="1" x14ac:dyDescent="0.25">
      <c r="A229" s="660"/>
      <c r="B229" s="707"/>
      <c r="C229" s="656"/>
      <c r="D229" s="674"/>
      <c r="E229" s="676"/>
      <c r="F229" s="710"/>
      <c r="G229" s="674"/>
      <c r="H229" s="674"/>
      <c r="I229" s="698"/>
      <c r="J229" s="674"/>
    </row>
    <row r="230" spans="1:10" ht="281.25" customHeight="1" x14ac:dyDescent="0.25">
      <c r="A230" s="67" t="s">
        <v>330</v>
      </c>
      <c r="B230" s="85" t="s">
        <v>331</v>
      </c>
      <c r="C230" s="132" t="s">
        <v>332</v>
      </c>
      <c r="D230" s="52" t="s">
        <v>13</v>
      </c>
      <c r="E230" s="94" t="s">
        <v>13</v>
      </c>
      <c r="F230" s="56" t="s">
        <v>13</v>
      </c>
      <c r="G230" s="97" t="s">
        <v>149</v>
      </c>
      <c r="H230" s="98">
        <v>468.2</v>
      </c>
      <c r="I230" s="119">
        <v>468.2</v>
      </c>
      <c r="J230" s="52" t="s">
        <v>13</v>
      </c>
    </row>
    <row r="231" spans="1:10" ht="409.6" customHeight="1" x14ac:dyDescent="0.25">
      <c r="A231" s="659"/>
      <c r="B231" s="705" t="s">
        <v>333</v>
      </c>
      <c r="C231" s="667" t="s">
        <v>13</v>
      </c>
      <c r="D231" s="673" t="s">
        <v>74</v>
      </c>
      <c r="E231" s="708" t="s">
        <v>334</v>
      </c>
      <c r="F231" s="756" t="s">
        <v>335</v>
      </c>
      <c r="G231" s="673" t="s">
        <v>13</v>
      </c>
      <c r="H231" s="673" t="s">
        <v>13</v>
      </c>
      <c r="I231" s="697" t="s">
        <v>13</v>
      </c>
      <c r="J231" s="673" t="s">
        <v>128</v>
      </c>
    </row>
    <row r="232" spans="1:10" ht="409.6" customHeight="1" x14ac:dyDescent="0.25">
      <c r="A232" s="695"/>
      <c r="B232" s="706"/>
      <c r="C232" s="759"/>
      <c r="D232" s="703"/>
      <c r="E232" s="709"/>
      <c r="F232" s="757"/>
      <c r="G232" s="703"/>
      <c r="H232" s="703"/>
      <c r="I232" s="704"/>
      <c r="J232" s="703"/>
    </row>
    <row r="233" spans="1:10" ht="409.5" customHeight="1" x14ac:dyDescent="0.25">
      <c r="A233" s="660"/>
      <c r="B233" s="707"/>
      <c r="C233" s="668"/>
      <c r="D233" s="674"/>
      <c r="E233" s="710"/>
      <c r="F233" s="758"/>
      <c r="G233" s="674"/>
      <c r="H233" s="674"/>
      <c r="I233" s="698"/>
      <c r="J233" s="674"/>
    </row>
    <row r="234" spans="1:10" ht="237" x14ac:dyDescent="0.25">
      <c r="A234" s="133" t="s">
        <v>336</v>
      </c>
      <c r="B234" s="85" t="s">
        <v>337</v>
      </c>
      <c r="C234" s="86" t="s">
        <v>338</v>
      </c>
      <c r="D234" s="52" t="s">
        <v>13</v>
      </c>
      <c r="E234" s="94" t="s">
        <v>13</v>
      </c>
      <c r="F234" s="94" t="s">
        <v>13</v>
      </c>
      <c r="G234" s="97" t="s">
        <v>160</v>
      </c>
      <c r="H234" s="98">
        <v>480.7</v>
      </c>
      <c r="I234" s="119">
        <v>480.7</v>
      </c>
      <c r="J234" s="52" t="s">
        <v>13</v>
      </c>
    </row>
    <row r="235" spans="1:10" ht="237" x14ac:dyDescent="0.25">
      <c r="A235" s="134"/>
      <c r="B235" s="92" t="s">
        <v>339</v>
      </c>
      <c r="C235" s="86" t="s">
        <v>338</v>
      </c>
      <c r="D235" s="52" t="s">
        <v>13</v>
      </c>
      <c r="E235" s="94" t="s">
        <v>13</v>
      </c>
      <c r="F235" s="94" t="s">
        <v>13</v>
      </c>
      <c r="G235" s="56" t="s">
        <v>149</v>
      </c>
      <c r="H235" s="91">
        <v>480.7</v>
      </c>
      <c r="I235" s="78">
        <v>480.7</v>
      </c>
      <c r="J235" s="56"/>
    </row>
    <row r="236" spans="1:10" ht="294" customHeight="1" x14ac:dyDescent="0.25">
      <c r="A236" s="134"/>
      <c r="B236" s="135" t="s">
        <v>340</v>
      </c>
      <c r="C236" s="51" t="s">
        <v>13</v>
      </c>
      <c r="D236" s="62" t="s">
        <v>74</v>
      </c>
      <c r="E236" s="96" t="s">
        <v>341</v>
      </c>
      <c r="F236" s="96" t="s">
        <v>342</v>
      </c>
      <c r="G236" s="62" t="s">
        <v>13</v>
      </c>
      <c r="H236" s="73" t="s">
        <v>13</v>
      </c>
      <c r="I236" s="74" t="s">
        <v>13</v>
      </c>
      <c r="J236" s="62" t="s">
        <v>128</v>
      </c>
    </row>
    <row r="237" spans="1:10" ht="59.25" x14ac:dyDescent="0.25">
      <c r="A237" s="681"/>
      <c r="B237" s="683" t="s">
        <v>343</v>
      </c>
      <c r="C237" s="684"/>
      <c r="D237" s="684"/>
      <c r="E237" s="684"/>
      <c r="F237" s="685"/>
      <c r="G237" s="83" t="s">
        <v>154</v>
      </c>
      <c r="H237" s="76">
        <f>H238+H239+H240</f>
        <v>6227.4</v>
      </c>
      <c r="I237" s="77">
        <f>I238+I239+I240</f>
        <v>3278.0999999999995</v>
      </c>
      <c r="J237" s="652"/>
    </row>
    <row r="238" spans="1:10" ht="59.25" x14ac:dyDescent="0.25">
      <c r="A238" s="682"/>
      <c r="B238" s="686"/>
      <c r="C238" s="687"/>
      <c r="D238" s="687"/>
      <c r="E238" s="687"/>
      <c r="F238" s="688"/>
      <c r="G238" s="83" t="s">
        <v>147</v>
      </c>
      <c r="H238" s="78">
        <v>0</v>
      </c>
      <c r="I238" s="136" t="s">
        <v>303</v>
      </c>
      <c r="J238" s="653"/>
    </row>
    <row r="239" spans="1:10" ht="59.25" x14ac:dyDescent="0.25">
      <c r="A239" s="682"/>
      <c r="B239" s="686"/>
      <c r="C239" s="687"/>
      <c r="D239" s="687"/>
      <c r="E239" s="687"/>
      <c r="F239" s="688"/>
      <c r="G239" s="83" t="s">
        <v>148</v>
      </c>
      <c r="H239" s="78">
        <v>0</v>
      </c>
      <c r="I239" s="136" t="s">
        <v>303</v>
      </c>
      <c r="J239" s="653"/>
    </row>
    <row r="240" spans="1:10" ht="86.25" customHeight="1" x14ac:dyDescent="0.25">
      <c r="A240" s="682"/>
      <c r="B240" s="689"/>
      <c r="C240" s="690"/>
      <c r="D240" s="690"/>
      <c r="E240" s="690"/>
      <c r="F240" s="691"/>
      <c r="G240" s="83" t="s">
        <v>149</v>
      </c>
      <c r="H240" s="79">
        <f>H205+H219+H230+H234</f>
        <v>6227.4</v>
      </c>
      <c r="I240" s="79">
        <f>I205+I219+I230+I234</f>
        <v>3278.0999999999995</v>
      </c>
      <c r="J240" s="654"/>
    </row>
    <row r="241" spans="1:232" ht="150.75" customHeight="1" x14ac:dyDescent="0.25">
      <c r="A241" s="692" t="s">
        <v>344</v>
      </c>
      <c r="B241" s="694"/>
      <c r="C241" s="694"/>
      <c r="D241" s="694"/>
      <c r="E241" s="694"/>
      <c r="F241" s="694"/>
      <c r="G241" s="694"/>
      <c r="H241" s="694"/>
      <c r="I241" s="694"/>
      <c r="J241" s="760"/>
    </row>
    <row r="242" spans="1:232" s="138" customFormat="1" ht="172.5" customHeight="1" x14ac:dyDescent="0.25">
      <c r="A242" s="692" t="s">
        <v>345</v>
      </c>
      <c r="B242" s="694"/>
      <c r="C242" s="694"/>
      <c r="D242" s="694"/>
      <c r="E242" s="694"/>
      <c r="F242" s="694"/>
      <c r="G242" s="694"/>
      <c r="H242" s="694"/>
      <c r="I242" s="694"/>
      <c r="J242" s="694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7"/>
      <c r="BM242" s="137"/>
      <c r="BN242" s="137"/>
      <c r="BO242" s="137"/>
      <c r="BP242" s="137"/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137"/>
      <c r="CB242" s="137"/>
      <c r="CC242" s="137"/>
      <c r="CD242" s="137"/>
      <c r="CE242" s="137"/>
      <c r="CF242" s="137"/>
      <c r="CG242" s="137"/>
      <c r="CH242" s="137"/>
      <c r="CI242" s="137"/>
      <c r="CJ242" s="137"/>
      <c r="CK242" s="137"/>
      <c r="CL242" s="137"/>
      <c r="CM242" s="137"/>
      <c r="CN242" s="137"/>
      <c r="CO242" s="137"/>
      <c r="CP242" s="137"/>
      <c r="CQ242" s="137"/>
      <c r="CR242" s="137"/>
      <c r="CS242" s="137"/>
      <c r="CT242" s="137"/>
      <c r="CU242" s="137"/>
      <c r="CV242" s="137"/>
      <c r="CW242" s="137"/>
      <c r="CX242" s="137"/>
      <c r="CY242" s="137"/>
      <c r="CZ242" s="137"/>
      <c r="DA242" s="137"/>
      <c r="DB242" s="137"/>
      <c r="DC242" s="137"/>
      <c r="DD242" s="137"/>
      <c r="DE242" s="137"/>
      <c r="DF242" s="137"/>
      <c r="DG242" s="137"/>
      <c r="DH242" s="137"/>
      <c r="DI242" s="137"/>
      <c r="DJ242" s="137"/>
      <c r="DK242" s="137"/>
      <c r="DL242" s="137"/>
      <c r="DM242" s="137"/>
      <c r="DN242" s="137"/>
      <c r="DO242" s="137"/>
      <c r="DP242" s="137"/>
      <c r="DQ242" s="137"/>
      <c r="DR242" s="137"/>
      <c r="DS242" s="137"/>
      <c r="DT242" s="137"/>
      <c r="DU242" s="137"/>
      <c r="DV242" s="137"/>
      <c r="DW242" s="137"/>
      <c r="DX242" s="137"/>
      <c r="DY242" s="137"/>
      <c r="DZ242" s="137"/>
      <c r="EA242" s="137"/>
      <c r="EB242" s="137"/>
      <c r="EC242" s="137"/>
      <c r="ED242" s="137"/>
      <c r="EE242" s="137"/>
      <c r="EF242" s="137"/>
      <c r="EG242" s="137"/>
      <c r="EH242" s="137"/>
      <c r="EI242" s="137"/>
      <c r="EJ242" s="137"/>
      <c r="EK242" s="137"/>
      <c r="EL242" s="137"/>
      <c r="EM242" s="137"/>
      <c r="EN242" s="137"/>
      <c r="EO242" s="137"/>
      <c r="EP242" s="137"/>
      <c r="EQ242" s="137"/>
      <c r="ER242" s="137"/>
      <c r="ES242" s="137"/>
      <c r="ET242" s="137"/>
      <c r="EU242" s="137"/>
      <c r="EV242" s="137"/>
      <c r="EW242" s="137"/>
      <c r="EX242" s="137"/>
      <c r="EY242" s="137"/>
      <c r="EZ242" s="137"/>
      <c r="FA242" s="137"/>
      <c r="FB242" s="137"/>
      <c r="FC242" s="137"/>
      <c r="FD242" s="137"/>
      <c r="FE242" s="137"/>
      <c r="FF242" s="137"/>
      <c r="FG242" s="137"/>
      <c r="FH242" s="137"/>
      <c r="FI242" s="137"/>
      <c r="FJ242" s="137"/>
      <c r="FK242" s="137"/>
      <c r="FL242" s="137"/>
      <c r="FM242" s="137"/>
      <c r="FN242" s="137"/>
      <c r="FO242" s="137"/>
      <c r="FP242" s="137"/>
      <c r="FQ242" s="137"/>
      <c r="FR242" s="137"/>
      <c r="FS242" s="137"/>
      <c r="FT242" s="137"/>
      <c r="FU242" s="137"/>
      <c r="FV242" s="137"/>
      <c r="FW242" s="137"/>
      <c r="FX242" s="137"/>
      <c r="FY242" s="137"/>
      <c r="FZ242" s="137"/>
      <c r="GA242" s="137"/>
      <c r="GB242" s="137"/>
      <c r="GC242" s="137"/>
      <c r="GD242" s="137"/>
      <c r="GE242" s="137"/>
      <c r="GF242" s="137"/>
      <c r="GG242" s="137"/>
      <c r="GH242" s="137"/>
      <c r="GI242" s="137"/>
      <c r="GJ242" s="137"/>
      <c r="GK242" s="137"/>
      <c r="GL242" s="137"/>
      <c r="GM242" s="137"/>
      <c r="GN242" s="137"/>
      <c r="GO242" s="137"/>
      <c r="GP242" s="137"/>
      <c r="GQ242" s="137"/>
      <c r="GR242" s="137"/>
      <c r="GS242" s="137"/>
      <c r="GT242" s="137"/>
      <c r="GU242" s="137"/>
      <c r="GV242" s="137"/>
      <c r="GW242" s="137"/>
      <c r="GX242" s="137"/>
      <c r="GY242" s="137"/>
      <c r="GZ242" s="137"/>
      <c r="HA242" s="137"/>
      <c r="HB242" s="137"/>
      <c r="HC242" s="137"/>
      <c r="HD242" s="137"/>
      <c r="HE242" s="137"/>
      <c r="HF242" s="137"/>
      <c r="HG242" s="137"/>
      <c r="HH242" s="137"/>
      <c r="HI242" s="137"/>
      <c r="HJ242" s="137"/>
      <c r="HK242" s="137"/>
      <c r="HL242" s="137"/>
      <c r="HM242" s="137"/>
      <c r="HN242" s="137"/>
      <c r="HO242" s="137"/>
      <c r="HP242" s="137"/>
      <c r="HQ242" s="137"/>
      <c r="HR242" s="137"/>
      <c r="HS242" s="137"/>
      <c r="HT242" s="137"/>
      <c r="HU242" s="137"/>
      <c r="HV242" s="137"/>
      <c r="HW242" s="137"/>
      <c r="HX242" s="137"/>
    </row>
    <row r="243" spans="1:232" s="138" customFormat="1" ht="361.5" customHeight="1" x14ac:dyDescent="0.25">
      <c r="A243" s="67" t="s">
        <v>346</v>
      </c>
      <c r="B243" s="139" t="s">
        <v>347</v>
      </c>
      <c r="C243" s="140" t="s">
        <v>338</v>
      </c>
      <c r="D243" s="67" t="s">
        <v>13</v>
      </c>
      <c r="E243" s="52" t="s">
        <v>13</v>
      </c>
      <c r="F243" s="67" t="s">
        <v>13</v>
      </c>
      <c r="G243" s="97" t="s">
        <v>160</v>
      </c>
      <c r="H243" s="98">
        <f>H244</f>
        <v>1350.9</v>
      </c>
      <c r="I243" s="76">
        <f>I244</f>
        <v>1350.9</v>
      </c>
      <c r="J243" s="141" t="s">
        <v>13</v>
      </c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7"/>
      <c r="BM243" s="137"/>
      <c r="BN243" s="137"/>
      <c r="BO243" s="137"/>
      <c r="BP243" s="137"/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137"/>
      <c r="CB243" s="137"/>
      <c r="CC243" s="137"/>
      <c r="CD243" s="137"/>
      <c r="CE243" s="137"/>
      <c r="CF243" s="137"/>
      <c r="CG243" s="137"/>
      <c r="CH243" s="137"/>
      <c r="CI243" s="137"/>
      <c r="CJ243" s="137"/>
      <c r="CK243" s="137"/>
      <c r="CL243" s="137"/>
      <c r="CM243" s="137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7"/>
      <c r="CX243" s="137"/>
      <c r="CY243" s="137"/>
      <c r="CZ243" s="137"/>
      <c r="DA243" s="137"/>
      <c r="DB243" s="137"/>
      <c r="DC243" s="137"/>
      <c r="DD243" s="137"/>
      <c r="DE243" s="137"/>
      <c r="DF243" s="137"/>
      <c r="DG243" s="137"/>
      <c r="DH243" s="137"/>
      <c r="DI243" s="137"/>
      <c r="DJ243" s="137"/>
      <c r="DK243" s="137"/>
      <c r="DL243" s="137"/>
      <c r="DM243" s="137"/>
      <c r="DN243" s="137"/>
      <c r="DO243" s="137"/>
      <c r="DP243" s="137"/>
      <c r="DQ243" s="137"/>
      <c r="DR243" s="137"/>
      <c r="DS243" s="137"/>
      <c r="DT243" s="137"/>
      <c r="DU243" s="137"/>
      <c r="DV243" s="137"/>
      <c r="DW243" s="137"/>
      <c r="DX243" s="137"/>
      <c r="DY243" s="137"/>
      <c r="DZ243" s="137"/>
      <c r="EA243" s="137"/>
      <c r="EB243" s="137"/>
      <c r="EC243" s="137"/>
      <c r="ED243" s="137"/>
      <c r="EE243" s="137"/>
      <c r="EF243" s="137"/>
      <c r="EG243" s="137"/>
      <c r="EH243" s="137"/>
      <c r="EI243" s="137"/>
      <c r="EJ243" s="137"/>
      <c r="EK243" s="137"/>
      <c r="EL243" s="137"/>
      <c r="EM243" s="137"/>
      <c r="EN243" s="137"/>
      <c r="EO243" s="137"/>
      <c r="EP243" s="137"/>
      <c r="EQ243" s="137"/>
      <c r="ER243" s="137"/>
      <c r="ES243" s="137"/>
      <c r="ET243" s="137"/>
      <c r="EU243" s="137"/>
      <c r="EV243" s="137"/>
      <c r="EW243" s="137"/>
      <c r="EX243" s="137"/>
      <c r="EY243" s="137"/>
      <c r="EZ243" s="137"/>
      <c r="FA243" s="137"/>
      <c r="FB243" s="137"/>
      <c r="FC243" s="137"/>
      <c r="FD243" s="137"/>
      <c r="FE243" s="137"/>
      <c r="FF243" s="137"/>
      <c r="FG243" s="137"/>
      <c r="FH243" s="137"/>
      <c r="FI243" s="137"/>
      <c r="FJ243" s="137"/>
      <c r="FK243" s="137"/>
      <c r="FL243" s="137"/>
      <c r="FM243" s="137"/>
      <c r="FN243" s="137"/>
      <c r="FO243" s="137"/>
      <c r="FP243" s="137"/>
      <c r="FQ243" s="137"/>
      <c r="FR243" s="137"/>
      <c r="FS243" s="137"/>
      <c r="FT243" s="137"/>
      <c r="FU243" s="137"/>
      <c r="FV243" s="137"/>
      <c r="FW243" s="137"/>
      <c r="FX243" s="137"/>
      <c r="FY243" s="137"/>
      <c r="FZ243" s="137"/>
      <c r="GA243" s="137"/>
      <c r="GB243" s="137"/>
      <c r="GC243" s="137"/>
      <c r="GD243" s="137"/>
      <c r="GE243" s="137"/>
      <c r="GF243" s="137"/>
      <c r="GG243" s="137"/>
      <c r="GH243" s="137"/>
      <c r="GI243" s="137"/>
      <c r="GJ243" s="137"/>
      <c r="GK243" s="137"/>
      <c r="GL243" s="137"/>
      <c r="GM243" s="137"/>
      <c r="GN243" s="137"/>
      <c r="GO243" s="137"/>
      <c r="GP243" s="137"/>
      <c r="GQ243" s="137"/>
      <c r="GR243" s="137"/>
      <c r="GS243" s="137"/>
      <c r="GT243" s="137"/>
      <c r="GU243" s="137"/>
      <c r="GV243" s="137"/>
      <c r="GW243" s="137"/>
      <c r="GX243" s="137"/>
      <c r="GY243" s="137"/>
      <c r="GZ243" s="137"/>
      <c r="HA243" s="137"/>
      <c r="HB243" s="137"/>
      <c r="HC243" s="137"/>
      <c r="HD243" s="137"/>
      <c r="HE243" s="137"/>
      <c r="HF243" s="137"/>
      <c r="HG243" s="137"/>
      <c r="HH243" s="137"/>
      <c r="HI243" s="137"/>
      <c r="HJ243" s="137"/>
      <c r="HK243" s="137"/>
      <c r="HL243" s="137"/>
      <c r="HM243" s="137"/>
      <c r="HN243" s="137"/>
      <c r="HO243" s="137"/>
      <c r="HP243" s="137"/>
      <c r="HQ243" s="137"/>
      <c r="HR243" s="137"/>
      <c r="HS243" s="137"/>
      <c r="HT243" s="137"/>
      <c r="HU243" s="137"/>
      <c r="HV243" s="137"/>
      <c r="HW243" s="137"/>
      <c r="HX243" s="137"/>
    </row>
    <row r="244" spans="1:232" s="137" customFormat="1" ht="371.25" customHeight="1" x14ac:dyDescent="0.25">
      <c r="A244" s="142"/>
      <c r="B244" s="143" t="s">
        <v>348</v>
      </c>
      <c r="C244" s="140" t="s">
        <v>338</v>
      </c>
      <c r="D244" s="53" t="s">
        <v>13</v>
      </c>
      <c r="E244" s="52" t="s">
        <v>13</v>
      </c>
      <c r="F244" s="67" t="s">
        <v>13</v>
      </c>
      <c r="G244" s="53" t="s">
        <v>149</v>
      </c>
      <c r="H244" s="144">
        <v>1350.9</v>
      </c>
      <c r="I244" s="145">
        <v>1350.9</v>
      </c>
      <c r="J244" s="52" t="s">
        <v>13</v>
      </c>
    </row>
    <row r="245" spans="1:232" s="137" customFormat="1" ht="281.25" customHeight="1" x14ac:dyDescent="0.25">
      <c r="A245" s="761"/>
      <c r="B245" s="705" t="s">
        <v>349</v>
      </c>
      <c r="C245" s="655" t="s">
        <v>13</v>
      </c>
      <c r="D245" s="673" t="s">
        <v>74</v>
      </c>
      <c r="E245" s="756" t="s">
        <v>350</v>
      </c>
      <c r="F245" s="763" t="s">
        <v>351</v>
      </c>
      <c r="G245" s="673" t="s">
        <v>13</v>
      </c>
      <c r="H245" s="673" t="s">
        <v>13</v>
      </c>
      <c r="I245" s="697" t="s">
        <v>13</v>
      </c>
      <c r="J245" s="673" t="s">
        <v>128</v>
      </c>
    </row>
    <row r="246" spans="1:232" ht="256.5" customHeight="1" x14ac:dyDescent="0.25">
      <c r="A246" s="762"/>
      <c r="B246" s="707"/>
      <c r="C246" s="656"/>
      <c r="D246" s="674"/>
      <c r="E246" s="758"/>
      <c r="F246" s="764"/>
      <c r="G246" s="674"/>
      <c r="H246" s="674"/>
      <c r="I246" s="698"/>
      <c r="J246" s="674"/>
    </row>
    <row r="247" spans="1:232" ht="409.6" customHeight="1" x14ac:dyDescent="0.25">
      <c r="A247" s="146" t="s">
        <v>352</v>
      </c>
      <c r="B247" s="139" t="s">
        <v>353</v>
      </c>
      <c r="C247" s="147" t="s">
        <v>354</v>
      </c>
      <c r="D247" s="53" t="s">
        <v>13</v>
      </c>
      <c r="E247" s="52" t="s">
        <v>13</v>
      </c>
      <c r="F247" s="67" t="s">
        <v>13</v>
      </c>
      <c r="G247" s="142" t="s">
        <v>160</v>
      </c>
      <c r="H247" s="148">
        <f>10092.6+12759.5</f>
        <v>22852.1</v>
      </c>
      <c r="I247" s="149">
        <f>3600+4966.1</f>
        <v>8566.1</v>
      </c>
      <c r="J247" s="52" t="s">
        <v>13</v>
      </c>
    </row>
    <row r="248" spans="1:232" ht="409.6" customHeight="1" x14ac:dyDescent="0.25">
      <c r="A248" s="659"/>
      <c r="B248" s="705" t="s">
        <v>355</v>
      </c>
      <c r="C248" s="655" t="s">
        <v>13</v>
      </c>
      <c r="D248" s="673" t="s">
        <v>61</v>
      </c>
      <c r="E248" s="708" t="s">
        <v>356</v>
      </c>
      <c r="F248" s="765" t="s">
        <v>357</v>
      </c>
      <c r="G248" s="673" t="s">
        <v>13</v>
      </c>
      <c r="H248" s="673" t="s">
        <v>13</v>
      </c>
      <c r="I248" s="697" t="s">
        <v>13</v>
      </c>
      <c r="J248" s="673" t="s">
        <v>128</v>
      </c>
    </row>
    <row r="249" spans="1:232" ht="409.6" customHeight="1" x14ac:dyDescent="0.25">
      <c r="A249" s="695"/>
      <c r="B249" s="706"/>
      <c r="C249" s="680"/>
      <c r="D249" s="703"/>
      <c r="E249" s="709"/>
      <c r="F249" s="765"/>
      <c r="G249" s="703"/>
      <c r="H249" s="703"/>
      <c r="I249" s="704"/>
      <c r="J249" s="703"/>
    </row>
    <row r="250" spans="1:232" ht="409.6" customHeight="1" x14ac:dyDescent="0.25">
      <c r="A250" s="695"/>
      <c r="B250" s="706"/>
      <c r="C250" s="680"/>
      <c r="D250" s="703"/>
      <c r="E250" s="709"/>
      <c r="F250" s="765"/>
      <c r="G250" s="703"/>
      <c r="H250" s="703"/>
      <c r="I250" s="704"/>
      <c r="J250" s="703"/>
    </row>
    <row r="251" spans="1:232" ht="109.5" customHeight="1" x14ac:dyDescent="0.25">
      <c r="A251" s="695"/>
      <c r="B251" s="706"/>
      <c r="C251" s="680"/>
      <c r="D251" s="703"/>
      <c r="E251" s="709"/>
      <c r="F251" s="765"/>
      <c r="G251" s="703"/>
      <c r="H251" s="703"/>
      <c r="I251" s="704"/>
      <c r="J251" s="703"/>
    </row>
    <row r="252" spans="1:232" ht="352.5" customHeight="1" x14ac:dyDescent="0.25">
      <c r="A252" s="150" t="s">
        <v>352</v>
      </c>
      <c r="B252" s="139" t="s">
        <v>358</v>
      </c>
      <c r="C252" s="140" t="s">
        <v>338</v>
      </c>
      <c r="D252" s="67" t="s">
        <v>13</v>
      </c>
      <c r="E252" s="52" t="s">
        <v>13</v>
      </c>
      <c r="F252" s="67" t="s">
        <v>13</v>
      </c>
      <c r="G252" s="60" t="s">
        <v>124</v>
      </c>
      <c r="H252" s="151">
        <v>0</v>
      </c>
      <c r="I252" s="67" t="s">
        <v>303</v>
      </c>
      <c r="J252" s="56"/>
    </row>
    <row r="253" spans="1:232" ht="406.5" customHeight="1" x14ac:dyDescent="0.25">
      <c r="A253" s="659"/>
      <c r="B253" s="705" t="s">
        <v>359</v>
      </c>
      <c r="C253" s="655" t="s">
        <v>13</v>
      </c>
      <c r="D253" s="697" t="s">
        <v>74</v>
      </c>
      <c r="E253" s="756" t="s">
        <v>360</v>
      </c>
      <c r="F253" s="766" t="s">
        <v>361</v>
      </c>
      <c r="G253" s="673" t="s">
        <v>13</v>
      </c>
      <c r="H253" s="673" t="s">
        <v>13</v>
      </c>
      <c r="I253" s="697" t="s">
        <v>13</v>
      </c>
      <c r="J253" s="673" t="s">
        <v>128</v>
      </c>
    </row>
    <row r="254" spans="1:232" ht="406.5" customHeight="1" x14ac:dyDescent="0.25">
      <c r="A254" s="695"/>
      <c r="B254" s="706"/>
      <c r="C254" s="680"/>
      <c r="D254" s="704"/>
      <c r="E254" s="757"/>
      <c r="F254" s="767"/>
      <c r="G254" s="703"/>
      <c r="H254" s="703"/>
      <c r="I254" s="704"/>
      <c r="J254" s="703"/>
    </row>
    <row r="255" spans="1:232" ht="406.5" customHeight="1" x14ac:dyDescent="0.25">
      <c r="A255" s="695"/>
      <c r="B255" s="706"/>
      <c r="C255" s="680"/>
      <c r="D255" s="704"/>
      <c r="E255" s="757"/>
      <c r="F255" s="767"/>
      <c r="G255" s="703"/>
      <c r="H255" s="703"/>
      <c r="I255" s="704"/>
      <c r="J255" s="703"/>
    </row>
    <row r="256" spans="1:232" ht="270" customHeight="1" x14ac:dyDescent="0.25">
      <c r="A256" s="695"/>
      <c r="B256" s="706"/>
      <c r="C256" s="680"/>
      <c r="D256" s="704"/>
      <c r="E256" s="757"/>
      <c r="F256" s="767"/>
      <c r="G256" s="703"/>
      <c r="H256" s="703"/>
      <c r="I256" s="704"/>
      <c r="J256" s="703"/>
    </row>
    <row r="257" spans="1:35" s="138" customFormat="1" ht="143.25" customHeight="1" x14ac:dyDescent="0.25">
      <c r="A257" s="681"/>
      <c r="B257" s="683" t="s">
        <v>362</v>
      </c>
      <c r="C257" s="684"/>
      <c r="D257" s="684"/>
      <c r="E257" s="684"/>
      <c r="F257" s="685"/>
      <c r="G257" s="52" t="s">
        <v>154</v>
      </c>
      <c r="H257" s="76">
        <f>H258+H259+H260</f>
        <v>24203</v>
      </c>
      <c r="I257" s="77">
        <f>I258+I259+I260</f>
        <v>9917</v>
      </c>
      <c r="J257" s="653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52"/>
    </row>
    <row r="258" spans="1:35" s="138" customFormat="1" ht="90" customHeight="1" x14ac:dyDescent="0.25">
      <c r="A258" s="682"/>
      <c r="B258" s="686"/>
      <c r="C258" s="687"/>
      <c r="D258" s="687"/>
      <c r="E258" s="687"/>
      <c r="F258" s="688"/>
      <c r="G258" s="83" t="s">
        <v>147</v>
      </c>
      <c r="H258" s="78">
        <v>0</v>
      </c>
      <c r="I258" s="136" t="s">
        <v>303</v>
      </c>
      <c r="J258" s="653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52"/>
    </row>
    <row r="259" spans="1:35" s="138" customFormat="1" ht="90" customHeight="1" x14ac:dyDescent="0.25">
      <c r="A259" s="682"/>
      <c r="B259" s="686"/>
      <c r="C259" s="687"/>
      <c r="D259" s="687"/>
      <c r="E259" s="687"/>
      <c r="F259" s="688"/>
      <c r="G259" s="83" t="s">
        <v>148</v>
      </c>
      <c r="H259" s="78">
        <v>0</v>
      </c>
      <c r="I259" s="78">
        <v>0</v>
      </c>
      <c r="J259" s="653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52"/>
    </row>
    <row r="260" spans="1:35" s="138" customFormat="1" ht="90" customHeight="1" x14ac:dyDescent="0.25">
      <c r="A260" s="682"/>
      <c r="B260" s="689"/>
      <c r="C260" s="690"/>
      <c r="D260" s="690"/>
      <c r="E260" s="690"/>
      <c r="F260" s="691"/>
      <c r="G260" s="83" t="s">
        <v>149</v>
      </c>
      <c r="H260" s="79">
        <f>H243+H247</f>
        <v>24203</v>
      </c>
      <c r="I260" s="79">
        <f>I243+I247</f>
        <v>9917</v>
      </c>
      <c r="J260" s="654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52"/>
    </row>
    <row r="261" spans="1:35" s="137" customFormat="1" ht="151.5" customHeight="1" x14ac:dyDescent="0.25">
      <c r="A261" s="153"/>
      <c r="B261" s="683" t="s">
        <v>363</v>
      </c>
      <c r="C261" s="684"/>
      <c r="D261" s="684"/>
      <c r="E261" s="684"/>
      <c r="F261" s="685"/>
      <c r="G261" s="154" t="s">
        <v>364</v>
      </c>
      <c r="H261" s="155">
        <f>H262+H263+H264+H265</f>
        <v>547980.30000000005</v>
      </c>
      <c r="I261" s="155">
        <f>I262+I263+I264+I265</f>
        <v>358081.2</v>
      </c>
      <c r="J261" s="652"/>
    </row>
    <row r="262" spans="1:35" s="137" customFormat="1" ht="90" customHeight="1" x14ac:dyDescent="0.25">
      <c r="A262" s="153"/>
      <c r="B262" s="686"/>
      <c r="C262" s="687"/>
      <c r="D262" s="687"/>
      <c r="E262" s="687"/>
      <c r="F262" s="688"/>
      <c r="G262" s="97" t="s">
        <v>147</v>
      </c>
      <c r="H262" s="155">
        <f>H25+H200+H238+H258</f>
        <v>26160.400000000001</v>
      </c>
      <c r="I262" s="155">
        <f>I25+I200+I238+I258</f>
        <v>26160.400000000001</v>
      </c>
      <c r="J262" s="653"/>
    </row>
    <row r="263" spans="1:35" s="137" customFormat="1" ht="90" customHeight="1" x14ac:dyDescent="0.25">
      <c r="A263" s="153"/>
      <c r="B263" s="686"/>
      <c r="C263" s="687"/>
      <c r="D263" s="687"/>
      <c r="E263" s="687"/>
      <c r="F263" s="688"/>
      <c r="G263" s="97" t="s">
        <v>148</v>
      </c>
      <c r="H263" s="155">
        <f t="shared" ref="H263:I264" si="0">H26+H201+H239+H259</f>
        <v>87967.1</v>
      </c>
      <c r="I263" s="155">
        <f t="shared" si="0"/>
        <v>72818.300000000017</v>
      </c>
      <c r="J263" s="653"/>
    </row>
    <row r="264" spans="1:35" s="137" customFormat="1" ht="90" customHeight="1" x14ac:dyDescent="0.25">
      <c r="A264" s="153"/>
      <c r="B264" s="686"/>
      <c r="C264" s="687"/>
      <c r="D264" s="687"/>
      <c r="E264" s="687"/>
      <c r="F264" s="688"/>
      <c r="G264" s="97" t="s">
        <v>149</v>
      </c>
      <c r="H264" s="155">
        <f t="shared" si="0"/>
        <v>432531.60000000003</v>
      </c>
      <c r="I264" s="155">
        <f t="shared" si="0"/>
        <v>258222.80000000002</v>
      </c>
      <c r="J264" s="653"/>
    </row>
    <row r="265" spans="1:35" ht="171" customHeight="1" x14ac:dyDescent="1.35">
      <c r="A265" s="146"/>
      <c r="B265" s="689"/>
      <c r="C265" s="690"/>
      <c r="D265" s="690"/>
      <c r="E265" s="690"/>
      <c r="F265" s="691"/>
      <c r="G265" s="156" t="s">
        <v>263</v>
      </c>
      <c r="H265" s="157">
        <f>H203</f>
        <v>1321.2</v>
      </c>
      <c r="I265" s="157">
        <f>I203</f>
        <v>879.7</v>
      </c>
      <c r="J265" s="654"/>
      <c r="K265" s="769"/>
      <c r="L265" s="769"/>
      <c r="M265" s="769"/>
      <c r="N265" s="769"/>
      <c r="O265" s="769"/>
      <c r="P265" s="769"/>
      <c r="Q265" s="769"/>
      <c r="R265" s="769"/>
      <c r="S265" s="769"/>
      <c r="T265" s="769"/>
      <c r="U265" s="769"/>
      <c r="V265" s="769"/>
      <c r="W265" s="769"/>
      <c r="X265" s="769"/>
      <c r="Y265" s="769"/>
      <c r="Z265" s="769"/>
      <c r="AA265" s="769"/>
      <c r="AB265" s="769"/>
      <c r="AC265" s="769"/>
      <c r="AD265" s="769"/>
      <c r="AE265" s="769"/>
      <c r="AF265" s="769"/>
      <c r="AG265" s="769"/>
      <c r="AH265" s="769"/>
      <c r="AI265" s="769"/>
    </row>
    <row r="266" spans="1:35" ht="280.5" customHeight="1" x14ac:dyDescent="0.25">
      <c r="A266" s="770" t="s">
        <v>365</v>
      </c>
      <c r="B266" s="770"/>
      <c r="C266" s="770"/>
      <c r="D266" s="770"/>
      <c r="E266" s="770"/>
      <c r="F266" s="770"/>
      <c r="G266" s="770"/>
      <c r="H266" s="770"/>
      <c r="I266" s="770"/>
      <c r="J266" s="770"/>
    </row>
    <row r="267" spans="1:35" ht="50.25" x14ac:dyDescent="0.7">
      <c r="A267" s="771" t="s">
        <v>366</v>
      </c>
      <c r="B267" s="771"/>
      <c r="C267" s="771"/>
      <c r="D267" s="771"/>
      <c r="E267" s="771"/>
      <c r="F267" s="158"/>
      <c r="G267" s="158"/>
      <c r="H267" s="158"/>
      <c r="I267" s="158"/>
      <c r="J267" s="158"/>
    </row>
    <row r="268" spans="1:35" ht="50.25" x14ac:dyDescent="0.7">
      <c r="A268" s="771"/>
      <c r="B268" s="771"/>
      <c r="C268" s="771"/>
      <c r="D268" s="771"/>
      <c r="E268" s="771"/>
      <c r="F268" s="158"/>
      <c r="G268" s="158"/>
      <c r="H268" s="158"/>
      <c r="I268" s="158"/>
      <c r="J268" s="158"/>
    </row>
    <row r="269" spans="1:35" ht="50.25" x14ac:dyDescent="0.7">
      <c r="A269" s="771"/>
      <c r="B269" s="771"/>
      <c r="C269" s="771"/>
      <c r="D269" s="771"/>
      <c r="E269" s="771"/>
      <c r="F269" s="158"/>
      <c r="G269" s="158"/>
      <c r="H269" s="158"/>
      <c r="I269" s="158"/>
      <c r="J269" s="158"/>
    </row>
    <row r="270" spans="1:35" ht="50.25" x14ac:dyDescent="0.7">
      <c r="A270" s="159"/>
      <c r="B270" s="158"/>
      <c r="C270" s="160"/>
      <c r="D270" s="160"/>
      <c r="E270" s="158"/>
      <c r="F270" s="158"/>
      <c r="G270" s="158"/>
      <c r="H270" s="158"/>
      <c r="I270" s="158"/>
      <c r="J270" s="158"/>
    </row>
    <row r="271" spans="1:35" ht="50.25" x14ac:dyDescent="0.7">
      <c r="A271" s="772"/>
      <c r="B271" s="772"/>
      <c r="C271" s="772"/>
      <c r="D271" s="772"/>
      <c r="E271" s="772"/>
      <c r="F271" s="772"/>
      <c r="G271" s="158"/>
      <c r="H271" s="158"/>
      <c r="I271" s="158"/>
      <c r="J271" s="158"/>
    </row>
    <row r="272" spans="1:35" ht="50.25" x14ac:dyDescent="0.7">
      <c r="A272" s="772" t="s">
        <v>367</v>
      </c>
      <c r="B272" s="772"/>
      <c r="C272" s="772"/>
      <c r="D272" s="772"/>
      <c r="E272" s="772"/>
      <c r="F272" s="772"/>
      <c r="G272" s="158"/>
      <c r="H272" s="158"/>
      <c r="I272" s="158"/>
      <c r="J272" s="158"/>
    </row>
    <row r="273" spans="1:10" ht="50.25" x14ac:dyDescent="0.7">
      <c r="A273" s="772"/>
      <c r="B273" s="772"/>
      <c r="C273" s="772"/>
      <c r="D273" s="772"/>
      <c r="E273" s="772"/>
      <c r="F273" s="772"/>
      <c r="G273" s="158"/>
      <c r="H273" s="158"/>
      <c r="I273" s="158"/>
      <c r="J273" s="158"/>
    </row>
    <row r="274" spans="1:10" ht="50.25" x14ac:dyDescent="0.7">
      <c r="A274" s="161"/>
      <c r="B274" s="161"/>
      <c r="C274" s="161"/>
      <c r="D274" s="161"/>
      <c r="E274" s="162"/>
      <c r="F274" s="162"/>
      <c r="G274" s="158"/>
      <c r="H274" s="158"/>
      <c r="I274" s="158"/>
      <c r="J274" s="158"/>
    </row>
    <row r="275" spans="1:10" x14ac:dyDescent="0.65">
      <c r="A275" s="163"/>
      <c r="B275" s="163"/>
      <c r="C275" s="163"/>
      <c r="D275" s="164"/>
      <c r="F275" s="165"/>
    </row>
    <row r="276" spans="1:10" x14ac:dyDescent="0.65">
      <c r="A276" s="768"/>
      <c r="B276" s="768"/>
      <c r="C276" s="768"/>
      <c r="D276" s="768"/>
      <c r="E276" s="768"/>
      <c r="F276" s="768"/>
    </row>
    <row r="277" spans="1:10" x14ac:dyDescent="0.65">
      <c r="A277" s="768"/>
      <c r="B277" s="768"/>
      <c r="C277" s="768"/>
      <c r="D277" s="768"/>
      <c r="E277" s="768"/>
      <c r="F277" s="768"/>
    </row>
    <row r="278" spans="1:10" x14ac:dyDescent="0.65">
      <c r="A278" s="166"/>
      <c r="B278" s="167"/>
      <c r="C278" s="167"/>
      <c r="D278" s="167"/>
      <c r="E278" s="167"/>
      <c r="F278" s="167"/>
    </row>
    <row r="279" spans="1:10" x14ac:dyDescent="0.65">
      <c r="A279" s="768"/>
      <c r="B279" s="768"/>
      <c r="C279" s="768"/>
      <c r="D279" s="768"/>
      <c r="E279" s="768"/>
      <c r="F279" s="768"/>
    </row>
    <row r="280" spans="1:10" x14ac:dyDescent="0.65">
      <c r="A280" s="166"/>
      <c r="B280" s="167"/>
      <c r="C280" s="167"/>
      <c r="D280" s="167"/>
      <c r="E280" s="167"/>
      <c r="F280" s="167"/>
    </row>
    <row r="281" spans="1:10" x14ac:dyDescent="0.65">
      <c r="A281" s="768"/>
      <c r="B281" s="768"/>
      <c r="C281" s="768"/>
      <c r="D281" s="768"/>
      <c r="E281" s="768"/>
      <c r="F281" s="768"/>
    </row>
    <row r="282" spans="1:10" x14ac:dyDescent="0.65">
      <c r="A282" s="166"/>
      <c r="B282" s="167"/>
      <c r="C282" s="167"/>
      <c r="D282" s="167"/>
      <c r="E282" s="167"/>
      <c r="F282" s="167"/>
    </row>
    <row r="283" spans="1:10" x14ac:dyDescent="0.65">
      <c r="A283" s="768"/>
      <c r="B283" s="768"/>
      <c r="C283" s="768"/>
      <c r="D283" s="768"/>
      <c r="E283" s="768"/>
      <c r="F283" s="768"/>
    </row>
    <row r="284" spans="1:10" x14ac:dyDescent="0.65">
      <c r="A284" s="166"/>
      <c r="B284" s="167"/>
      <c r="C284" s="167"/>
      <c r="D284" s="167"/>
      <c r="E284" s="167"/>
      <c r="F284" s="167"/>
    </row>
    <row r="285" spans="1:10" x14ac:dyDescent="0.65">
      <c r="A285" s="768"/>
      <c r="B285" s="768"/>
      <c r="C285" s="768"/>
      <c r="D285" s="768"/>
      <c r="E285" s="768"/>
      <c r="F285" s="768"/>
    </row>
    <row r="286" spans="1:10" x14ac:dyDescent="0.65">
      <c r="A286" s="166"/>
      <c r="B286" s="167"/>
      <c r="C286" s="167"/>
      <c r="D286" s="167"/>
      <c r="E286" s="167"/>
      <c r="F286" s="167"/>
    </row>
    <row r="287" spans="1:10" x14ac:dyDescent="0.65">
      <c r="F287" s="165"/>
    </row>
    <row r="288" spans="1:10" x14ac:dyDescent="0.65">
      <c r="F288" s="165"/>
      <c r="H288" s="169"/>
      <c r="I288" s="169"/>
    </row>
    <row r="289" spans="6:9" x14ac:dyDescent="0.65">
      <c r="F289" s="165"/>
      <c r="H289" s="169"/>
      <c r="I289" s="169"/>
    </row>
    <row r="290" spans="6:9" ht="87" customHeight="1" x14ac:dyDescent="0.65">
      <c r="F290" s="165"/>
      <c r="H290" s="169"/>
      <c r="I290" s="169"/>
    </row>
    <row r="292" spans="6:9" x14ac:dyDescent="0.65">
      <c r="H292" s="169"/>
      <c r="I292" s="169"/>
    </row>
    <row r="293" spans="6:9" x14ac:dyDescent="0.65">
      <c r="H293" s="169"/>
      <c r="I293" s="169"/>
    </row>
    <row r="294" spans="6:9" x14ac:dyDescent="0.65">
      <c r="H294" s="169"/>
      <c r="I294" s="169"/>
    </row>
    <row r="295" spans="6:9" x14ac:dyDescent="0.65">
      <c r="H295" s="171"/>
    </row>
    <row r="296" spans="6:9" x14ac:dyDescent="0.65">
      <c r="H296" s="171"/>
    </row>
    <row r="297" spans="6:9" x14ac:dyDescent="0.65">
      <c r="H297" s="169"/>
    </row>
    <row r="298" spans="6:9" x14ac:dyDescent="0.65">
      <c r="H298" s="171"/>
    </row>
    <row r="299" spans="6:9" x14ac:dyDescent="0.65">
      <c r="H299" s="169"/>
    </row>
    <row r="301" spans="6:9" x14ac:dyDescent="0.65">
      <c r="H301" s="169"/>
      <c r="I301" s="169"/>
    </row>
  </sheetData>
  <autoFilter ref="D1:D301"/>
  <mergeCells count="436">
    <mergeCell ref="A276:F276"/>
    <mergeCell ref="A277:F277"/>
    <mergeCell ref="A279:F279"/>
    <mergeCell ref="A281:F281"/>
    <mergeCell ref="A283:F283"/>
    <mergeCell ref="A285:F285"/>
    <mergeCell ref="K265:AI265"/>
    <mergeCell ref="A266:J266"/>
    <mergeCell ref="A267:E269"/>
    <mergeCell ref="A271:F271"/>
    <mergeCell ref="A272:F272"/>
    <mergeCell ref="A273:F273"/>
    <mergeCell ref="J253:J256"/>
    <mergeCell ref="A257:A260"/>
    <mergeCell ref="B257:F260"/>
    <mergeCell ref="J257:J260"/>
    <mergeCell ref="B261:F265"/>
    <mergeCell ref="J261:J265"/>
    <mergeCell ref="I248:I251"/>
    <mergeCell ref="J248:J251"/>
    <mergeCell ref="A253:A256"/>
    <mergeCell ref="B253:B256"/>
    <mergeCell ref="C253:C256"/>
    <mergeCell ref="D253:D256"/>
    <mergeCell ref="E253:E256"/>
    <mergeCell ref="F253:F256"/>
    <mergeCell ref="G253:G256"/>
    <mergeCell ref="H253:H256"/>
    <mergeCell ref="A248:A251"/>
    <mergeCell ref="B248:B251"/>
    <mergeCell ref="C248:C251"/>
    <mergeCell ref="D248:D251"/>
    <mergeCell ref="E248:E251"/>
    <mergeCell ref="F248:F251"/>
    <mergeCell ref="G248:G251"/>
    <mergeCell ref="H248:H251"/>
    <mergeCell ref="I253:I256"/>
    <mergeCell ref="A241:J241"/>
    <mergeCell ref="A242:J242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A237:A240"/>
    <mergeCell ref="B237:F240"/>
    <mergeCell ref="J237:J240"/>
    <mergeCell ref="F227:F229"/>
    <mergeCell ref="G227:G229"/>
    <mergeCell ref="H227:H229"/>
    <mergeCell ref="I227:I229"/>
    <mergeCell ref="J227:J229"/>
    <mergeCell ref="A231:A233"/>
    <mergeCell ref="B231:B233"/>
    <mergeCell ref="C231:C233"/>
    <mergeCell ref="D231:D233"/>
    <mergeCell ref="E231:E233"/>
    <mergeCell ref="J220:J221"/>
    <mergeCell ref="A227:A229"/>
    <mergeCell ref="B227:B229"/>
    <mergeCell ref="C227:C229"/>
    <mergeCell ref="D227:D229"/>
    <mergeCell ref="E227:E229"/>
    <mergeCell ref="F231:F233"/>
    <mergeCell ref="G231:G233"/>
    <mergeCell ref="H231:H233"/>
    <mergeCell ref="I231:I233"/>
    <mergeCell ref="J231:J233"/>
    <mergeCell ref="A220:A226"/>
    <mergeCell ref="B220:B226"/>
    <mergeCell ref="C220:C221"/>
    <mergeCell ref="D220:D221"/>
    <mergeCell ref="E220:E221"/>
    <mergeCell ref="F220:F221"/>
    <mergeCell ref="G220:G221"/>
    <mergeCell ref="H220:H221"/>
    <mergeCell ref="I220:I221"/>
    <mergeCell ref="A199:F203"/>
    <mergeCell ref="J199:J203"/>
    <mergeCell ref="B204:J204"/>
    <mergeCell ref="A206:A210"/>
    <mergeCell ref="B206:B210"/>
    <mergeCell ref="A211:A218"/>
    <mergeCell ref="B211:B218"/>
    <mergeCell ref="C211:C218"/>
    <mergeCell ref="D211:D218"/>
    <mergeCell ref="E211:E218"/>
    <mergeCell ref="F211:F218"/>
    <mergeCell ref="G211:G218"/>
    <mergeCell ref="H211:H218"/>
    <mergeCell ref="I211:I218"/>
    <mergeCell ref="J211:J218"/>
    <mergeCell ref="A192:A193"/>
    <mergeCell ref="B192:B193"/>
    <mergeCell ref="C192:C193"/>
    <mergeCell ref="D192:D193"/>
    <mergeCell ref="E192:E193"/>
    <mergeCell ref="F192:F193"/>
    <mergeCell ref="J194:J195"/>
    <mergeCell ref="A196:A197"/>
    <mergeCell ref="B196:B197"/>
    <mergeCell ref="C196:C197"/>
    <mergeCell ref="D196:D197"/>
    <mergeCell ref="E196:E197"/>
    <mergeCell ref="F196:F197"/>
    <mergeCell ref="J196:J197"/>
    <mergeCell ref="J192:J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G186:G187"/>
    <mergeCell ref="H186:H187"/>
    <mergeCell ref="I186:I187"/>
    <mergeCell ref="J186:J187"/>
    <mergeCell ref="A189:A190"/>
    <mergeCell ref="B189:B190"/>
    <mergeCell ref="C189:C190"/>
    <mergeCell ref="D189:D190"/>
    <mergeCell ref="E189:E190"/>
    <mergeCell ref="F189:F190"/>
    <mergeCell ref="A186:A187"/>
    <mergeCell ref="B186:B187"/>
    <mergeCell ref="C186:C187"/>
    <mergeCell ref="D186:D187"/>
    <mergeCell ref="E186:E187"/>
    <mergeCell ref="F186:F187"/>
    <mergeCell ref="G189:G190"/>
    <mergeCell ref="H189:H190"/>
    <mergeCell ref="I189:I190"/>
    <mergeCell ref="J189:J190"/>
    <mergeCell ref="A182:A185"/>
    <mergeCell ref="B182:B185"/>
    <mergeCell ref="C182:C185"/>
    <mergeCell ref="D182:D185"/>
    <mergeCell ref="E182:E185"/>
    <mergeCell ref="F182:F185"/>
    <mergeCell ref="J170:J173"/>
    <mergeCell ref="A175:A178"/>
    <mergeCell ref="B175:B178"/>
    <mergeCell ref="C175:C178"/>
    <mergeCell ref="D175:D178"/>
    <mergeCell ref="E175:E178"/>
    <mergeCell ref="F175:F178"/>
    <mergeCell ref="J175:J178"/>
    <mergeCell ref="G167:G168"/>
    <mergeCell ref="H167:H168"/>
    <mergeCell ref="I167:I168"/>
    <mergeCell ref="J167:J168"/>
    <mergeCell ref="A170:A173"/>
    <mergeCell ref="B170:B173"/>
    <mergeCell ref="C170:C173"/>
    <mergeCell ref="D170:D173"/>
    <mergeCell ref="E170:E173"/>
    <mergeCell ref="F170:F173"/>
    <mergeCell ref="A167:A168"/>
    <mergeCell ref="B167:B168"/>
    <mergeCell ref="C167:C168"/>
    <mergeCell ref="D167:D168"/>
    <mergeCell ref="E167:E168"/>
    <mergeCell ref="F167:F168"/>
    <mergeCell ref="J161:J162"/>
    <mergeCell ref="A163:A166"/>
    <mergeCell ref="B163:B166"/>
    <mergeCell ref="C163:C166"/>
    <mergeCell ref="D163:D166"/>
    <mergeCell ref="E163:E166"/>
    <mergeCell ref="F163:F166"/>
    <mergeCell ref="J163:J166"/>
    <mergeCell ref="J158:J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58:A160"/>
    <mergeCell ref="B158:B160"/>
    <mergeCell ref="C158:C160"/>
    <mergeCell ref="D158:D160"/>
    <mergeCell ref="E158:E160"/>
    <mergeCell ref="F158:F160"/>
    <mergeCell ref="A147:A148"/>
    <mergeCell ref="B147:B148"/>
    <mergeCell ref="C147:C148"/>
    <mergeCell ref="D147:D148"/>
    <mergeCell ref="E147:E148"/>
    <mergeCell ref="F147:F148"/>
    <mergeCell ref="J150:J152"/>
    <mergeCell ref="A154:A156"/>
    <mergeCell ref="B154:B156"/>
    <mergeCell ref="C154:C156"/>
    <mergeCell ref="D154:D156"/>
    <mergeCell ref="E154:E156"/>
    <mergeCell ref="F154:F156"/>
    <mergeCell ref="J154:J156"/>
    <mergeCell ref="G147:G148"/>
    <mergeCell ref="H147:H148"/>
    <mergeCell ref="I147:I148"/>
    <mergeCell ref="J147:J148"/>
    <mergeCell ref="A150:A152"/>
    <mergeCell ref="B150:B152"/>
    <mergeCell ref="C150:C152"/>
    <mergeCell ref="D150:D152"/>
    <mergeCell ref="E150:E152"/>
    <mergeCell ref="F150:F152"/>
    <mergeCell ref="J142:J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G124:G125"/>
    <mergeCell ref="H124:H125"/>
    <mergeCell ref="I124:I125"/>
    <mergeCell ref="J124:J125"/>
    <mergeCell ref="A139:A141"/>
    <mergeCell ref="B139:B141"/>
    <mergeCell ref="C139:C141"/>
    <mergeCell ref="D139:D141"/>
    <mergeCell ref="E139:E141"/>
    <mergeCell ref="F139:F141"/>
    <mergeCell ref="A124:A125"/>
    <mergeCell ref="B124:B125"/>
    <mergeCell ref="C124:C125"/>
    <mergeCell ref="D124:D125"/>
    <mergeCell ref="E124:E125"/>
    <mergeCell ref="F124:F125"/>
    <mergeCell ref="G139:G141"/>
    <mergeCell ref="H139:H141"/>
    <mergeCell ref="I139:I141"/>
    <mergeCell ref="J139:J141"/>
    <mergeCell ref="G115:G117"/>
    <mergeCell ref="H115:H117"/>
    <mergeCell ref="I115:I117"/>
    <mergeCell ref="J115:J117"/>
    <mergeCell ref="A118:A123"/>
    <mergeCell ref="B118:B123"/>
    <mergeCell ref="G111:G112"/>
    <mergeCell ref="H111:H112"/>
    <mergeCell ref="I111:I112"/>
    <mergeCell ref="J111:J112"/>
    <mergeCell ref="A115:A117"/>
    <mergeCell ref="B115:B117"/>
    <mergeCell ref="C115:C117"/>
    <mergeCell ref="D115:D117"/>
    <mergeCell ref="E115:E117"/>
    <mergeCell ref="F115:F117"/>
    <mergeCell ref="G100:G107"/>
    <mergeCell ref="H100:H107"/>
    <mergeCell ref="I100:I107"/>
    <mergeCell ref="J100:J107"/>
    <mergeCell ref="A111:A112"/>
    <mergeCell ref="B111:B112"/>
    <mergeCell ref="C111:C112"/>
    <mergeCell ref="D111:D112"/>
    <mergeCell ref="E111:E112"/>
    <mergeCell ref="F111:F112"/>
    <mergeCell ref="A100:A107"/>
    <mergeCell ref="B100:B107"/>
    <mergeCell ref="C100:C107"/>
    <mergeCell ref="D100:D107"/>
    <mergeCell ref="E100:E107"/>
    <mergeCell ref="F100:F107"/>
    <mergeCell ref="H87:H92"/>
    <mergeCell ref="I87:I92"/>
    <mergeCell ref="J87:J92"/>
    <mergeCell ref="A93:A99"/>
    <mergeCell ref="B93:B99"/>
    <mergeCell ref="F81:F86"/>
    <mergeCell ref="G81:G86"/>
    <mergeCell ref="H81:H86"/>
    <mergeCell ref="I81:I86"/>
    <mergeCell ref="J81:J86"/>
    <mergeCell ref="A87:A92"/>
    <mergeCell ref="B87:B92"/>
    <mergeCell ref="C87:C92"/>
    <mergeCell ref="D87:D92"/>
    <mergeCell ref="E87:E92"/>
    <mergeCell ref="A79:A80"/>
    <mergeCell ref="B79:B80"/>
    <mergeCell ref="A81:A86"/>
    <mergeCell ref="B81:B86"/>
    <mergeCell ref="C81:C86"/>
    <mergeCell ref="D81:D86"/>
    <mergeCell ref="E81:E86"/>
    <mergeCell ref="F87:F92"/>
    <mergeCell ref="G87:G92"/>
    <mergeCell ref="J73:J74"/>
    <mergeCell ref="A75:A78"/>
    <mergeCell ref="B75:B78"/>
    <mergeCell ref="C77:C78"/>
    <mergeCell ref="D77:D78"/>
    <mergeCell ref="E77:E78"/>
    <mergeCell ref="F77:F78"/>
    <mergeCell ref="G77:G78"/>
    <mergeCell ref="H77:H78"/>
    <mergeCell ref="I77:I78"/>
    <mergeCell ref="J77:J78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G59:G68"/>
    <mergeCell ref="H59:H68"/>
    <mergeCell ref="I59:I68"/>
    <mergeCell ref="J59:J68"/>
    <mergeCell ref="A71:A72"/>
    <mergeCell ref="B71:B72"/>
    <mergeCell ref="C71:C72"/>
    <mergeCell ref="D71:D72"/>
    <mergeCell ref="E71:E72"/>
    <mergeCell ref="F71:F72"/>
    <mergeCell ref="A59:A68"/>
    <mergeCell ref="B59:B68"/>
    <mergeCell ref="C59:C68"/>
    <mergeCell ref="D59:D68"/>
    <mergeCell ref="E59:E68"/>
    <mergeCell ref="F59:F68"/>
    <mergeCell ref="G71:G72"/>
    <mergeCell ref="H71:H72"/>
    <mergeCell ref="I71:I72"/>
    <mergeCell ref="G52:G53"/>
    <mergeCell ref="H52:H53"/>
    <mergeCell ref="I52:I53"/>
    <mergeCell ref="J52:J53"/>
    <mergeCell ref="A54:A58"/>
    <mergeCell ref="B54:B58"/>
    <mergeCell ref="G49:G50"/>
    <mergeCell ref="H49:H50"/>
    <mergeCell ref="I49:I50"/>
    <mergeCell ref="J49:J50"/>
    <mergeCell ref="A52:A53"/>
    <mergeCell ref="B52:B53"/>
    <mergeCell ref="C52:C53"/>
    <mergeCell ref="D52:D53"/>
    <mergeCell ref="E52:E53"/>
    <mergeCell ref="F52:F53"/>
    <mergeCell ref="A49:A50"/>
    <mergeCell ref="B49:B50"/>
    <mergeCell ref="C49:C50"/>
    <mergeCell ref="D49:D50"/>
    <mergeCell ref="E49:E50"/>
    <mergeCell ref="F49:F50"/>
    <mergeCell ref="G37:G39"/>
    <mergeCell ref="H37:H39"/>
    <mergeCell ref="I37:I39"/>
    <mergeCell ref="J37:J39"/>
    <mergeCell ref="A42:A48"/>
    <mergeCell ref="B42:B48"/>
    <mergeCell ref="A37:A39"/>
    <mergeCell ref="B37:B39"/>
    <mergeCell ref="C37:C39"/>
    <mergeCell ref="D37:D39"/>
    <mergeCell ref="E37:E39"/>
    <mergeCell ref="F37:F39"/>
    <mergeCell ref="A28:J28"/>
    <mergeCell ref="J29:J30"/>
    <mergeCell ref="A30:A36"/>
    <mergeCell ref="B30:B36"/>
    <mergeCell ref="F17:F18"/>
    <mergeCell ref="G17:G18"/>
    <mergeCell ref="H17:H18"/>
    <mergeCell ref="I17:I18"/>
    <mergeCell ref="J17:J18"/>
    <mergeCell ref="A19:A22"/>
    <mergeCell ref="B19:B22"/>
    <mergeCell ref="C19:C22"/>
    <mergeCell ref="D19:D22"/>
    <mergeCell ref="E19:E22"/>
    <mergeCell ref="A17:A18"/>
    <mergeCell ref="B17:B18"/>
    <mergeCell ref="C17:C18"/>
    <mergeCell ref="D17:D18"/>
    <mergeCell ref="E17:E18"/>
    <mergeCell ref="F19:F22"/>
    <mergeCell ref="J19:J22"/>
    <mergeCell ref="A24:A27"/>
    <mergeCell ref="B24:F27"/>
    <mergeCell ref="A8:J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:J2"/>
    <mergeCell ref="A3:J3"/>
    <mergeCell ref="A4:A6"/>
    <mergeCell ref="B4:B6"/>
    <mergeCell ref="C4:C6"/>
    <mergeCell ref="D4:D6"/>
    <mergeCell ref="E4:F4"/>
    <mergeCell ref="G4:I4"/>
    <mergeCell ref="J4:J6"/>
    <mergeCell ref="E5:E6"/>
    <mergeCell ref="F5:F6"/>
    <mergeCell ref="G5:G6"/>
    <mergeCell ref="H5:H6"/>
    <mergeCell ref="I5:I6"/>
  </mergeCells>
  <pageMargins left="0.62992125984251968" right="0.23622047244094491" top="0.55118110236220474" bottom="0.19685039370078741" header="0.31496062992125984" footer="0.31496062992125984"/>
  <pageSetup paperSize="9" scale="10" fitToHeight="0" orientation="landscape" r:id="rId1"/>
  <rowBreaks count="10" manualBreakCount="10">
    <brk id="28" max="9" man="1"/>
    <brk id="52" max="9" man="1"/>
    <brk id="79" max="9" man="1"/>
    <brk id="106" max="9" man="1"/>
    <brk id="127" max="9" man="1"/>
    <brk id="146" max="9" man="1"/>
    <brk id="173" max="9" man="1"/>
    <brk id="197" max="9" man="1"/>
    <brk id="227" max="9" man="1"/>
    <brk id="2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66"/>
  <sheetViews>
    <sheetView view="pageBreakPreview" topLeftCell="A46" zoomScale="70" zoomScaleNormal="70" zoomScaleSheetLayoutView="70" workbookViewId="0">
      <selection activeCell="D61" sqref="D61"/>
    </sheetView>
  </sheetViews>
  <sheetFormatPr defaultColWidth="8.7109375" defaultRowHeight="15" x14ac:dyDescent="0.25"/>
  <cols>
    <col min="1" max="1" width="8.7109375" style="180"/>
    <col min="2" max="2" width="44.5703125" style="249" customWidth="1"/>
    <col min="3" max="3" width="23.7109375" style="180" customWidth="1"/>
    <col min="4" max="4" width="14.42578125" style="180" customWidth="1"/>
    <col min="5" max="5" width="24.5703125" style="180" customWidth="1"/>
    <col min="6" max="6" width="43.42578125" style="180" customWidth="1"/>
    <col min="7" max="7" width="34.28515625" style="180" customWidth="1"/>
    <col min="8" max="8" width="26.28515625" style="180" customWidth="1"/>
    <col min="9" max="9" width="25.7109375" style="250" customWidth="1"/>
    <col min="10" max="10" width="45.5703125" style="180" customWidth="1"/>
    <col min="11" max="16384" width="8.7109375" style="180"/>
  </cols>
  <sheetData>
    <row r="2" spans="1:12" s="173" customFormat="1" ht="18.75" x14ac:dyDescent="0.3">
      <c r="A2" s="773" t="s">
        <v>368</v>
      </c>
      <c r="B2" s="773"/>
      <c r="C2" s="773"/>
      <c r="D2" s="773"/>
      <c r="E2" s="773"/>
      <c r="F2" s="773"/>
      <c r="G2" s="773"/>
      <c r="H2" s="773"/>
      <c r="I2" s="773"/>
      <c r="J2" s="773"/>
      <c r="K2" s="172"/>
      <c r="L2" s="172"/>
    </row>
    <row r="3" spans="1:12" s="173" customFormat="1" ht="18.75" x14ac:dyDescent="0.3">
      <c r="A3" s="174"/>
      <c r="B3" s="175"/>
      <c r="C3" s="174"/>
      <c r="D3" s="174"/>
      <c r="E3" s="176"/>
      <c r="F3" s="177"/>
      <c r="G3" s="178"/>
      <c r="H3" s="178"/>
      <c r="I3" s="178"/>
      <c r="J3" s="174" t="s">
        <v>369</v>
      </c>
      <c r="K3" s="172"/>
      <c r="L3" s="172"/>
    </row>
    <row r="4" spans="1:12" s="173" customFormat="1" ht="18.75" x14ac:dyDescent="0.3">
      <c r="A4" s="174"/>
      <c r="B4" s="175"/>
      <c r="C4" s="174"/>
      <c r="D4" s="174"/>
      <c r="E4" s="176"/>
      <c r="F4" s="177"/>
      <c r="G4" s="178"/>
      <c r="H4" s="178"/>
      <c r="I4" s="178"/>
      <c r="J4" s="174" t="s">
        <v>370</v>
      </c>
      <c r="K4" s="172"/>
      <c r="L4" s="172"/>
    </row>
    <row r="5" spans="1:12" s="173" customFormat="1" ht="18.75" x14ac:dyDescent="0.3">
      <c r="A5" s="174"/>
      <c r="B5" s="175"/>
      <c r="C5" s="174"/>
      <c r="D5" s="174"/>
      <c r="E5" s="176"/>
      <c r="F5" s="177"/>
      <c r="G5" s="178"/>
      <c r="H5" s="178"/>
      <c r="I5" s="178"/>
      <c r="J5" s="174" t="s">
        <v>371</v>
      </c>
      <c r="K5" s="172"/>
      <c r="L5" s="172"/>
    </row>
    <row r="6" spans="1:12" ht="52.15" customHeight="1" x14ac:dyDescent="0.25">
      <c r="A6" s="179"/>
      <c r="B6" s="774" t="s">
        <v>372</v>
      </c>
      <c r="C6" s="774"/>
      <c r="D6" s="774"/>
      <c r="E6" s="774"/>
      <c r="F6" s="774"/>
      <c r="G6" s="774"/>
      <c r="H6" s="774"/>
      <c r="I6" s="774"/>
      <c r="J6" s="774"/>
    </row>
    <row r="7" spans="1:12" x14ac:dyDescent="0.25">
      <c r="A7" s="179"/>
      <c r="B7" s="181"/>
      <c r="C7" s="182"/>
      <c r="D7" s="182"/>
      <c r="E7" s="182"/>
      <c r="F7" s="182"/>
      <c r="G7" s="182"/>
      <c r="H7" s="182"/>
      <c r="I7" s="183"/>
      <c r="J7" s="182"/>
    </row>
    <row r="8" spans="1:12" ht="39" customHeight="1" x14ac:dyDescent="0.25">
      <c r="A8" s="775" t="s">
        <v>373</v>
      </c>
      <c r="B8" s="777" t="s">
        <v>374</v>
      </c>
      <c r="C8" s="778" t="s">
        <v>375</v>
      </c>
      <c r="D8" s="779" t="s">
        <v>376</v>
      </c>
      <c r="E8" s="781" t="s">
        <v>115</v>
      </c>
      <c r="F8" s="782"/>
      <c r="G8" s="778" t="s">
        <v>377</v>
      </c>
      <c r="H8" s="778"/>
      <c r="I8" s="778"/>
      <c r="J8" s="778" t="s">
        <v>23</v>
      </c>
    </row>
    <row r="9" spans="1:12" ht="53.45" customHeight="1" x14ac:dyDescent="0.25">
      <c r="A9" s="776"/>
      <c r="B9" s="777"/>
      <c r="C9" s="778"/>
      <c r="D9" s="780"/>
      <c r="E9" s="184" t="s">
        <v>117</v>
      </c>
      <c r="F9" s="184" t="s">
        <v>118</v>
      </c>
      <c r="G9" s="184" t="s">
        <v>119</v>
      </c>
      <c r="H9" s="184" t="s">
        <v>37</v>
      </c>
      <c r="I9" s="184" t="s">
        <v>35</v>
      </c>
      <c r="J9" s="778"/>
    </row>
    <row r="10" spans="1:12" x14ac:dyDescent="0.25">
      <c r="A10" s="185">
        <v>1</v>
      </c>
      <c r="B10" s="185">
        <v>2</v>
      </c>
      <c r="C10" s="185">
        <v>3</v>
      </c>
      <c r="D10" s="185">
        <v>4</v>
      </c>
      <c r="E10" s="185">
        <v>5</v>
      </c>
      <c r="F10" s="185">
        <v>6</v>
      </c>
      <c r="G10" s="185">
        <v>7</v>
      </c>
      <c r="H10" s="185">
        <v>8</v>
      </c>
      <c r="I10" s="185">
        <v>9</v>
      </c>
      <c r="J10" s="185">
        <v>10</v>
      </c>
    </row>
    <row r="11" spans="1:12" x14ac:dyDescent="0.25">
      <c r="A11" s="186"/>
      <c r="B11" s="783" t="s">
        <v>378</v>
      </c>
      <c r="C11" s="783"/>
      <c r="D11" s="783"/>
      <c r="E11" s="783"/>
      <c r="F11" s="783"/>
      <c r="G11" s="783"/>
      <c r="H11" s="783"/>
      <c r="I11" s="783"/>
      <c r="J11" s="783"/>
    </row>
    <row r="12" spans="1:12" x14ac:dyDescent="0.25">
      <c r="A12" s="784" t="s">
        <v>38</v>
      </c>
      <c r="B12" s="787" t="s">
        <v>379</v>
      </c>
      <c r="C12" s="790" t="s">
        <v>380</v>
      </c>
      <c r="D12" s="790" t="s">
        <v>13</v>
      </c>
      <c r="E12" s="793" t="s">
        <v>13</v>
      </c>
      <c r="F12" s="793" t="s">
        <v>13</v>
      </c>
      <c r="G12" s="187" t="s">
        <v>381</v>
      </c>
      <c r="H12" s="188">
        <f>H13+H14</f>
        <v>16129.83</v>
      </c>
      <c r="I12" s="188">
        <f>I13+I14</f>
        <v>7609.36384</v>
      </c>
      <c r="J12" s="796" t="s">
        <v>13</v>
      </c>
    </row>
    <row r="13" spans="1:12" x14ac:dyDescent="0.25">
      <c r="A13" s="785"/>
      <c r="B13" s="788"/>
      <c r="C13" s="791"/>
      <c r="D13" s="791"/>
      <c r="E13" s="794"/>
      <c r="F13" s="794"/>
      <c r="G13" s="189" t="s">
        <v>382</v>
      </c>
      <c r="H13" s="190">
        <v>13662.08</v>
      </c>
      <c r="I13" s="190">
        <v>7228.8956500000004</v>
      </c>
      <c r="J13" s="797"/>
    </row>
    <row r="14" spans="1:12" x14ac:dyDescent="0.25">
      <c r="A14" s="786"/>
      <c r="B14" s="789"/>
      <c r="C14" s="792"/>
      <c r="D14" s="792"/>
      <c r="E14" s="795"/>
      <c r="F14" s="795"/>
      <c r="G14" s="187" t="s">
        <v>44</v>
      </c>
      <c r="H14" s="190">
        <v>2467.75</v>
      </c>
      <c r="I14" s="190">
        <v>380.46818999999999</v>
      </c>
      <c r="J14" s="798"/>
    </row>
    <row r="15" spans="1:12" ht="89.25" x14ac:dyDescent="0.25">
      <c r="A15" s="191"/>
      <c r="B15" s="192" t="s">
        <v>383</v>
      </c>
      <c r="C15" s="187" t="s">
        <v>12</v>
      </c>
      <c r="D15" s="193" t="s">
        <v>61</v>
      </c>
      <c r="E15" s="194" t="s">
        <v>384</v>
      </c>
      <c r="F15" s="195" t="s">
        <v>385</v>
      </c>
      <c r="G15" s="189" t="s">
        <v>13</v>
      </c>
      <c r="H15" s="196" t="s">
        <v>13</v>
      </c>
      <c r="I15" s="196" t="s">
        <v>13</v>
      </c>
      <c r="J15" s="189" t="s">
        <v>386</v>
      </c>
    </row>
    <row r="16" spans="1:12" ht="38.25" x14ac:dyDescent="0.25">
      <c r="A16" s="191" t="s">
        <v>387</v>
      </c>
      <c r="B16" s="197" t="s">
        <v>388</v>
      </c>
      <c r="C16" s="187" t="s">
        <v>380</v>
      </c>
      <c r="D16" s="193" t="s">
        <v>13</v>
      </c>
      <c r="E16" s="194" t="s">
        <v>13</v>
      </c>
      <c r="F16" s="194" t="s">
        <v>13</v>
      </c>
      <c r="G16" s="187" t="s">
        <v>381</v>
      </c>
      <c r="H16" s="198">
        <f>H17+H18</f>
        <v>2417</v>
      </c>
      <c r="I16" s="198">
        <f>I17+I18</f>
        <v>1474.3901999999998</v>
      </c>
      <c r="J16" s="799" t="s">
        <v>12</v>
      </c>
    </row>
    <row r="17" spans="1:10" ht="61.9" customHeight="1" x14ac:dyDescent="0.25">
      <c r="A17" s="784" t="s">
        <v>389</v>
      </c>
      <c r="B17" s="787" t="s">
        <v>390</v>
      </c>
      <c r="C17" s="790" t="s">
        <v>380</v>
      </c>
      <c r="D17" s="790" t="s">
        <v>12</v>
      </c>
      <c r="E17" s="793" t="s">
        <v>12</v>
      </c>
      <c r="F17" s="802" t="s">
        <v>12</v>
      </c>
      <c r="G17" s="189" t="s">
        <v>382</v>
      </c>
      <c r="H17" s="198">
        <v>2392.8000000000002</v>
      </c>
      <c r="I17" s="198">
        <v>1459.6462899999999</v>
      </c>
      <c r="J17" s="800"/>
    </row>
    <row r="18" spans="1:10" ht="83.45" customHeight="1" x14ac:dyDescent="0.25">
      <c r="A18" s="786"/>
      <c r="B18" s="789"/>
      <c r="C18" s="792"/>
      <c r="D18" s="792"/>
      <c r="E18" s="795"/>
      <c r="F18" s="803"/>
      <c r="G18" s="189" t="s">
        <v>44</v>
      </c>
      <c r="H18" s="198">
        <v>24.2</v>
      </c>
      <c r="I18" s="198">
        <v>14.74391</v>
      </c>
      <c r="J18" s="801"/>
    </row>
    <row r="19" spans="1:10" ht="127.5" x14ac:dyDescent="0.25">
      <c r="A19" s="191"/>
      <c r="B19" s="192" t="s">
        <v>391</v>
      </c>
      <c r="C19" s="187" t="s">
        <v>12</v>
      </c>
      <c r="D19" s="193" t="s">
        <v>61</v>
      </c>
      <c r="E19" s="194" t="s">
        <v>392</v>
      </c>
      <c r="F19" s="195" t="s">
        <v>393</v>
      </c>
      <c r="G19" s="189" t="s">
        <v>13</v>
      </c>
      <c r="H19" s="196" t="s">
        <v>13</v>
      </c>
      <c r="I19" s="199" t="s">
        <v>13</v>
      </c>
      <c r="J19" s="189" t="s">
        <v>386</v>
      </c>
    </row>
    <row r="20" spans="1:10" x14ac:dyDescent="0.25">
      <c r="A20" s="784" t="s">
        <v>394</v>
      </c>
      <c r="B20" s="787" t="s">
        <v>395</v>
      </c>
      <c r="C20" s="790" t="s">
        <v>396</v>
      </c>
      <c r="D20" s="790" t="s">
        <v>13</v>
      </c>
      <c r="E20" s="793" t="s">
        <v>13</v>
      </c>
      <c r="F20" s="793" t="s">
        <v>13</v>
      </c>
      <c r="G20" s="187" t="s">
        <v>381</v>
      </c>
      <c r="H20" s="198">
        <f>H21+H22</f>
        <v>71108.5</v>
      </c>
      <c r="I20" s="198">
        <f>I21+I22</f>
        <v>43055.099999999991</v>
      </c>
      <c r="J20" s="799" t="s">
        <v>12</v>
      </c>
    </row>
    <row r="21" spans="1:10" x14ac:dyDescent="0.25">
      <c r="A21" s="785"/>
      <c r="B21" s="788"/>
      <c r="C21" s="791"/>
      <c r="D21" s="791"/>
      <c r="E21" s="794"/>
      <c r="F21" s="794"/>
      <c r="G21" s="187" t="s">
        <v>382</v>
      </c>
      <c r="H21" s="198">
        <f>H23+H26</f>
        <v>29409.1</v>
      </c>
      <c r="I21" s="198">
        <f>I23+I26</f>
        <v>22238.199999999997</v>
      </c>
      <c r="J21" s="800"/>
    </row>
    <row r="22" spans="1:10" x14ac:dyDescent="0.25">
      <c r="A22" s="786"/>
      <c r="B22" s="789"/>
      <c r="C22" s="792"/>
      <c r="D22" s="792"/>
      <c r="E22" s="795"/>
      <c r="F22" s="795"/>
      <c r="G22" s="187" t="s">
        <v>44</v>
      </c>
      <c r="H22" s="198">
        <f>H24+H27</f>
        <v>41699.4</v>
      </c>
      <c r="I22" s="198">
        <f>I24+I27</f>
        <v>20816.899999999998</v>
      </c>
      <c r="J22" s="801"/>
    </row>
    <row r="23" spans="1:10" ht="49.9" customHeight="1" x14ac:dyDescent="0.25">
      <c r="A23" s="784" t="s">
        <v>397</v>
      </c>
      <c r="B23" s="787" t="s">
        <v>398</v>
      </c>
      <c r="C23" s="790" t="s">
        <v>396</v>
      </c>
      <c r="D23" s="790" t="s">
        <v>12</v>
      </c>
      <c r="E23" s="793" t="s">
        <v>12</v>
      </c>
      <c r="F23" s="793" t="s">
        <v>12</v>
      </c>
      <c r="G23" s="189" t="s">
        <v>382</v>
      </c>
      <c r="H23" s="196">
        <v>14184</v>
      </c>
      <c r="I23" s="196">
        <v>13292.8</v>
      </c>
      <c r="J23" s="799" t="s">
        <v>12</v>
      </c>
    </row>
    <row r="24" spans="1:10" ht="58.9" customHeight="1" x14ac:dyDescent="0.25">
      <c r="A24" s="786"/>
      <c r="B24" s="789"/>
      <c r="C24" s="792"/>
      <c r="D24" s="792"/>
      <c r="E24" s="795"/>
      <c r="F24" s="795"/>
      <c r="G24" s="189" t="s">
        <v>44</v>
      </c>
      <c r="H24" s="196">
        <v>746.5</v>
      </c>
      <c r="I24" s="196">
        <v>699.6</v>
      </c>
      <c r="J24" s="801"/>
    </row>
    <row r="25" spans="1:10" ht="102" x14ac:dyDescent="0.25">
      <c r="A25" s="191"/>
      <c r="B25" s="192" t="s">
        <v>399</v>
      </c>
      <c r="C25" s="187" t="s">
        <v>12</v>
      </c>
      <c r="D25" s="193" t="s">
        <v>61</v>
      </c>
      <c r="E25" s="194" t="s">
        <v>400</v>
      </c>
      <c r="F25" s="194" t="s">
        <v>401</v>
      </c>
      <c r="G25" s="189" t="s">
        <v>13</v>
      </c>
      <c r="H25" s="196" t="s">
        <v>13</v>
      </c>
      <c r="I25" s="199" t="s">
        <v>13</v>
      </c>
      <c r="J25" s="200" t="s">
        <v>386</v>
      </c>
    </row>
    <row r="26" spans="1:10" x14ac:dyDescent="0.25">
      <c r="A26" s="784" t="s">
        <v>402</v>
      </c>
      <c r="B26" s="787" t="s">
        <v>403</v>
      </c>
      <c r="C26" s="790" t="s">
        <v>396</v>
      </c>
      <c r="D26" s="790" t="s">
        <v>12</v>
      </c>
      <c r="E26" s="793" t="s">
        <v>12</v>
      </c>
      <c r="F26" s="793"/>
      <c r="G26" s="189" t="s">
        <v>382</v>
      </c>
      <c r="H26" s="196">
        <v>15225.1</v>
      </c>
      <c r="I26" s="196">
        <v>8945.4</v>
      </c>
      <c r="J26" s="804" t="s">
        <v>13</v>
      </c>
    </row>
    <row r="27" spans="1:10" ht="64.5" customHeight="1" x14ac:dyDescent="0.25">
      <c r="A27" s="786"/>
      <c r="B27" s="789"/>
      <c r="C27" s="792"/>
      <c r="D27" s="792"/>
      <c r="E27" s="795"/>
      <c r="F27" s="795"/>
      <c r="G27" s="189" t="s">
        <v>44</v>
      </c>
      <c r="H27" s="196">
        <v>40952.9</v>
      </c>
      <c r="I27" s="196">
        <v>20117.3</v>
      </c>
      <c r="J27" s="805"/>
    </row>
    <row r="28" spans="1:10" ht="140.25" x14ac:dyDescent="0.25">
      <c r="A28" s="191"/>
      <c r="B28" s="192" t="s">
        <v>404</v>
      </c>
      <c r="C28" s="187" t="s">
        <v>12</v>
      </c>
      <c r="D28" s="193" t="s">
        <v>61</v>
      </c>
      <c r="E28" s="201" t="s">
        <v>405</v>
      </c>
      <c r="F28" s="202" t="s">
        <v>406</v>
      </c>
      <c r="G28" s="189" t="s">
        <v>13</v>
      </c>
      <c r="H28" s="196" t="s">
        <v>13</v>
      </c>
      <c r="I28" s="196" t="s">
        <v>13</v>
      </c>
      <c r="J28" s="200" t="s">
        <v>386</v>
      </c>
    </row>
    <row r="29" spans="1:10" ht="102" x14ac:dyDescent="0.25">
      <c r="A29" s="191"/>
      <c r="B29" s="192" t="s">
        <v>407</v>
      </c>
      <c r="C29" s="187" t="s">
        <v>12</v>
      </c>
      <c r="D29" s="193" t="s">
        <v>61</v>
      </c>
      <c r="E29" s="203" t="s">
        <v>408</v>
      </c>
      <c r="F29" s="204" t="s">
        <v>409</v>
      </c>
      <c r="G29" s="189" t="s">
        <v>13</v>
      </c>
      <c r="H29" s="196" t="s">
        <v>13</v>
      </c>
      <c r="I29" s="196" t="s">
        <v>13</v>
      </c>
      <c r="J29" s="189" t="s">
        <v>386</v>
      </c>
    </row>
    <row r="30" spans="1:10" ht="30" customHeight="1" x14ac:dyDescent="0.25">
      <c r="A30" s="784" t="s">
        <v>410</v>
      </c>
      <c r="B30" s="787" t="s">
        <v>411</v>
      </c>
      <c r="C30" s="790" t="s">
        <v>396</v>
      </c>
      <c r="D30" s="790" t="s">
        <v>12</v>
      </c>
      <c r="E30" s="793" t="s">
        <v>12</v>
      </c>
      <c r="F30" s="793" t="s">
        <v>12</v>
      </c>
      <c r="G30" s="189" t="s">
        <v>382</v>
      </c>
      <c r="H30" s="196">
        <v>18300</v>
      </c>
      <c r="I30" s="196">
        <v>18300</v>
      </c>
      <c r="J30" s="799" t="s">
        <v>12</v>
      </c>
    </row>
    <row r="31" spans="1:10" x14ac:dyDescent="0.25">
      <c r="A31" s="786"/>
      <c r="B31" s="789"/>
      <c r="C31" s="792"/>
      <c r="D31" s="792"/>
      <c r="E31" s="795"/>
      <c r="F31" s="795"/>
      <c r="G31" s="189" t="s">
        <v>44</v>
      </c>
      <c r="H31" s="196">
        <v>0</v>
      </c>
      <c r="I31" s="196">
        <v>0</v>
      </c>
      <c r="J31" s="801"/>
    </row>
    <row r="32" spans="1:10" ht="76.5" x14ac:dyDescent="0.25">
      <c r="A32" s="191"/>
      <c r="B32" s="192" t="s">
        <v>412</v>
      </c>
      <c r="C32" s="187" t="s">
        <v>12</v>
      </c>
      <c r="D32" s="193" t="s">
        <v>74</v>
      </c>
      <c r="E32" s="204" t="s">
        <v>413</v>
      </c>
      <c r="F32" s="203" t="s">
        <v>414</v>
      </c>
      <c r="G32" s="189" t="s">
        <v>13</v>
      </c>
      <c r="H32" s="196" t="s">
        <v>13</v>
      </c>
      <c r="I32" s="196" t="s">
        <v>13</v>
      </c>
      <c r="J32" s="189" t="s">
        <v>386</v>
      </c>
    </row>
    <row r="33" spans="1:16" s="211" customFormat="1" ht="24" customHeight="1" x14ac:dyDescent="0.3">
      <c r="A33" s="205"/>
      <c r="B33" s="206" t="s">
        <v>95</v>
      </c>
      <c r="C33" s="205" t="s">
        <v>12</v>
      </c>
      <c r="D33" s="205" t="s">
        <v>12</v>
      </c>
      <c r="E33" s="205" t="s">
        <v>12</v>
      </c>
      <c r="F33" s="205" t="s">
        <v>12</v>
      </c>
      <c r="G33" s="207" t="s">
        <v>13</v>
      </c>
      <c r="H33" s="208">
        <f>H12+H16+H20+H30</f>
        <v>107955.33</v>
      </c>
      <c r="I33" s="208">
        <f>I12+I16+I20+I30</f>
        <v>70438.854039999991</v>
      </c>
      <c r="J33" s="209" t="s">
        <v>12</v>
      </c>
      <c r="K33" s="210"/>
      <c r="L33" s="210"/>
      <c r="M33" s="210"/>
    </row>
    <row r="34" spans="1:16" x14ac:dyDescent="0.25">
      <c r="A34" s="191"/>
      <c r="B34" s="777" t="s">
        <v>415</v>
      </c>
      <c r="C34" s="777"/>
      <c r="D34" s="777"/>
      <c r="E34" s="777"/>
      <c r="F34" s="777"/>
      <c r="G34" s="777"/>
      <c r="H34" s="777"/>
      <c r="I34" s="777"/>
      <c r="J34" s="777"/>
      <c r="K34" s="212"/>
      <c r="L34" s="212"/>
      <c r="M34" s="212"/>
      <c r="N34" s="212"/>
      <c r="O34" s="212"/>
      <c r="P34" s="212"/>
    </row>
    <row r="35" spans="1:16" ht="15" customHeight="1" x14ac:dyDescent="0.25">
      <c r="A35" s="784" t="s">
        <v>416</v>
      </c>
      <c r="B35" s="787" t="s">
        <v>417</v>
      </c>
      <c r="C35" s="811" t="s">
        <v>380</v>
      </c>
      <c r="D35" s="811" t="s">
        <v>13</v>
      </c>
      <c r="E35" s="812" t="s">
        <v>13</v>
      </c>
      <c r="F35" s="812" t="s">
        <v>13</v>
      </c>
      <c r="G35" s="187" t="s">
        <v>381</v>
      </c>
      <c r="H35" s="190">
        <f>H36+H37</f>
        <v>4432.5773200000003</v>
      </c>
      <c r="I35" s="190">
        <f>I36+I37</f>
        <v>3125.9125599999998</v>
      </c>
      <c r="J35" s="799" t="s">
        <v>12</v>
      </c>
    </row>
    <row r="36" spans="1:16" x14ac:dyDescent="0.25">
      <c r="A36" s="785"/>
      <c r="B36" s="788"/>
      <c r="C36" s="811"/>
      <c r="D36" s="811"/>
      <c r="E36" s="812"/>
      <c r="F36" s="812"/>
      <c r="G36" s="193" t="s">
        <v>44</v>
      </c>
      <c r="H36" s="190">
        <f>H38+H40+H42+H48+H50</f>
        <v>3799.5773199999999</v>
      </c>
      <c r="I36" s="190">
        <f>I38+I40+I42</f>
        <v>2575.4125599999998</v>
      </c>
      <c r="J36" s="800"/>
    </row>
    <row r="37" spans="1:16" ht="38.25" x14ac:dyDescent="0.25">
      <c r="A37" s="786"/>
      <c r="B37" s="789"/>
      <c r="C37" s="187" t="s">
        <v>418</v>
      </c>
      <c r="D37" s="187" t="s">
        <v>12</v>
      </c>
      <c r="E37" s="201" t="s">
        <v>12</v>
      </c>
      <c r="F37" s="201" t="s">
        <v>12</v>
      </c>
      <c r="G37" s="193" t="s">
        <v>44</v>
      </c>
      <c r="H37" s="190">
        <f>H44</f>
        <v>633</v>
      </c>
      <c r="I37" s="190">
        <f>I44</f>
        <v>550.5</v>
      </c>
      <c r="J37" s="801"/>
    </row>
    <row r="38" spans="1:16" ht="114.75" x14ac:dyDescent="0.25">
      <c r="A38" s="191" t="s">
        <v>419</v>
      </c>
      <c r="B38" s="213" t="s">
        <v>420</v>
      </c>
      <c r="C38" s="187" t="s">
        <v>380</v>
      </c>
      <c r="D38" s="187" t="s">
        <v>12</v>
      </c>
      <c r="E38" s="200" t="s">
        <v>12</v>
      </c>
      <c r="F38" s="214" t="s">
        <v>12</v>
      </c>
      <c r="G38" s="193" t="s">
        <v>44</v>
      </c>
      <c r="H38" s="198">
        <v>1464.91732</v>
      </c>
      <c r="I38" s="198">
        <v>1464.91732</v>
      </c>
      <c r="J38" s="189" t="s">
        <v>12</v>
      </c>
    </row>
    <row r="39" spans="1:16" ht="76.5" x14ac:dyDescent="0.25">
      <c r="A39" s="191"/>
      <c r="B39" s="192" t="s">
        <v>421</v>
      </c>
      <c r="C39" s="187" t="s">
        <v>12</v>
      </c>
      <c r="D39" s="187" t="s">
        <v>74</v>
      </c>
      <c r="E39" s="200" t="s">
        <v>422</v>
      </c>
      <c r="F39" s="214" t="s">
        <v>423</v>
      </c>
      <c r="G39" s="193" t="s">
        <v>12</v>
      </c>
      <c r="H39" s="198" t="s">
        <v>13</v>
      </c>
      <c r="I39" s="198" t="s">
        <v>13</v>
      </c>
      <c r="J39" s="189" t="s">
        <v>386</v>
      </c>
    </row>
    <row r="40" spans="1:16" ht="47.25" customHeight="1" x14ac:dyDescent="0.25">
      <c r="A40" s="191" t="s">
        <v>424</v>
      </c>
      <c r="B40" s="213" t="s">
        <v>425</v>
      </c>
      <c r="C40" s="187" t="s">
        <v>380</v>
      </c>
      <c r="D40" s="187" t="s">
        <v>12</v>
      </c>
      <c r="E40" s="200" t="s">
        <v>12</v>
      </c>
      <c r="F40" s="215" t="s">
        <v>12</v>
      </c>
      <c r="G40" s="193" t="s">
        <v>44</v>
      </c>
      <c r="H40" s="198">
        <v>708.66</v>
      </c>
      <c r="I40" s="216">
        <v>450.49516</v>
      </c>
      <c r="J40" s="189" t="s">
        <v>12</v>
      </c>
    </row>
    <row r="41" spans="1:16" ht="54.75" customHeight="1" x14ac:dyDescent="0.25">
      <c r="A41" s="191"/>
      <c r="B41" s="192" t="s">
        <v>426</v>
      </c>
      <c r="C41" s="187" t="s">
        <v>12</v>
      </c>
      <c r="D41" s="193" t="s">
        <v>61</v>
      </c>
      <c r="E41" s="200" t="s">
        <v>427</v>
      </c>
      <c r="F41" s="215" t="s">
        <v>428</v>
      </c>
      <c r="G41" s="193" t="s">
        <v>12</v>
      </c>
      <c r="H41" s="198" t="s">
        <v>13</v>
      </c>
      <c r="I41" s="199" t="s">
        <v>13</v>
      </c>
      <c r="J41" s="189" t="s">
        <v>386</v>
      </c>
    </row>
    <row r="42" spans="1:16" ht="25.5" x14ac:dyDescent="0.25">
      <c r="A42" s="191" t="s">
        <v>429</v>
      </c>
      <c r="B42" s="213" t="s">
        <v>430</v>
      </c>
      <c r="C42" s="193" t="s">
        <v>380</v>
      </c>
      <c r="D42" s="187" t="s">
        <v>12</v>
      </c>
      <c r="E42" s="194" t="s">
        <v>12</v>
      </c>
      <c r="F42" s="217" t="s">
        <v>12</v>
      </c>
      <c r="G42" s="193" t="s">
        <v>44</v>
      </c>
      <c r="H42" s="190">
        <v>990</v>
      </c>
      <c r="I42" s="218">
        <v>660.00008000000003</v>
      </c>
      <c r="J42" s="189" t="s">
        <v>12</v>
      </c>
    </row>
    <row r="43" spans="1:16" ht="89.25" x14ac:dyDescent="0.25">
      <c r="A43" s="191"/>
      <c r="B43" s="192" t="s">
        <v>431</v>
      </c>
      <c r="C43" s="187" t="s">
        <v>12</v>
      </c>
      <c r="D43" s="193" t="s">
        <v>61</v>
      </c>
      <c r="E43" s="201" t="s">
        <v>432</v>
      </c>
      <c r="F43" s="217" t="s">
        <v>433</v>
      </c>
      <c r="G43" s="187" t="s">
        <v>12</v>
      </c>
      <c r="H43" s="198" t="s">
        <v>13</v>
      </c>
      <c r="I43" s="199" t="s">
        <v>13</v>
      </c>
      <c r="J43" s="189" t="s">
        <v>386</v>
      </c>
    </row>
    <row r="44" spans="1:16" ht="76.5" x14ac:dyDescent="0.25">
      <c r="A44" s="191" t="s">
        <v>434</v>
      </c>
      <c r="B44" s="213" t="s">
        <v>435</v>
      </c>
      <c r="C44" s="193" t="s">
        <v>436</v>
      </c>
      <c r="D44" s="187" t="s">
        <v>12</v>
      </c>
      <c r="E44" s="195" t="s">
        <v>12</v>
      </c>
      <c r="F44" s="195" t="s">
        <v>12</v>
      </c>
      <c r="G44" s="193" t="s">
        <v>44</v>
      </c>
      <c r="H44" s="190">
        <v>633</v>
      </c>
      <c r="I44" s="218">
        <v>550.5</v>
      </c>
      <c r="J44" s="189" t="s">
        <v>12</v>
      </c>
    </row>
    <row r="45" spans="1:16" ht="89.25" x14ac:dyDescent="0.25">
      <c r="A45" s="191"/>
      <c r="B45" s="192" t="s">
        <v>437</v>
      </c>
      <c r="C45" s="193" t="s">
        <v>12</v>
      </c>
      <c r="D45" s="187" t="s">
        <v>74</v>
      </c>
      <c r="E45" s="195" t="s">
        <v>438</v>
      </c>
      <c r="F45" s="195" t="s">
        <v>439</v>
      </c>
      <c r="G45" s="193" t="s">
        <v>12</v>
      </c>
      <c r="H45" s="190" t="s">
        <v>13</v>
      </c>
      <c r="I45" s="218" t="s">
        <v>13</v>
      </c>
      <c r="J45" s="189" t="s">
        <v>386</v>
      </c>
    </row>
    <row r="46" spans="1:16" ht="38.25" x14ac:dyDescent="0.25">
      <c r="A46" s="191"/>
      <c r="B46" s="192" t="s">
        <v>440</v>
      </c>
      <c r="C46" s="193" t="s">
        <v>12</v>
      </c>
      <c r="D46" s="187" t="s">
        <v>61</v>
      </c>
      <c r="E46" s="195" t="s">
        <v>441</v>
      </c>
      <c r="F46" s="195" t="s">
        <v>442</v>
      </c>
      <c r="G46" s="193" t="s">
        <v>12</v>
      </c>
      <c r="H46" s="190" t="s">
        <v>13</v>
      </c>
      <c r="I46" s="218" t="s">
        <v>13</v>
      </c>
      <c r="J46" s="189" t="s">
        <v>386</v>
      </c>
    </row>
    <row r="47" spans="1:16" ht="51" x14ac:dyDescent="0.25">
      <c r="A47" s="191"/>
      <c r="B47" s="192" t="s">
        <v>443</v>
      </c>
      <c r="C47" s="193" t="s">
        <v>12</v>
      </c>
      <c r="D47" s="187" t="s">
        <v>74</v>
      </c>
      <c r="E47" s="195" t="s">
        <v>444</v>
      </c>
      <c r="F47" s="195" t="s">
        <v>445</v>
      </c>
      <c r="G47" s="193" t="s">
        <v>12</v>
      </c>
      <c r="H47" s="190" t="s">
        <v>13</v>
      </c>
      <c r="I47" s="218" t="s">
        <v>13</v>
      </c>
      <c r="J47" s="189" t="s">
        <v>386</v>
      </c>
    </row>
    <row r="48" spans="1:16" s="227" customFormat="1" ht="55.5" customHeight="1" x14ac:dyDescent="0.2">
      <c r="A48" s="219" t="s">
        <v>446</v>
      </c>
      <c r="B48" s="220" t="s">
        <v>447</v>
      </c>
      <c r="C48" s="187" t="s">
        <v>396</v>
      </c>
      <c r="D48" s="221" t="s">
        <v>13</v>
      </c>
      <c r="E48" s="215" t="s">
        <v>13</v>
      </c>
      <c r="F48" s="215" t="s">
        <v>13</v>
      </c>
      <c r="G48" s="222" t="s">
        <v>44</v>
      </c>
      <c r="H48" s="223">
        <v>406</v>
      </c>
      <c r="I48" s="223">
        <v>0</v>
      </c>
      <c r="J48" s="224" t="s">
        <v>13</v>
      </c>
      <c r="K48" s="225"/>
      <c r="L48" s="225"/>
      <c r="M48" s="226"/>
    </row>
    <row r="49" spans="1:23" s="227" customFormat="1" ht="85.5" customHeight="1" x14ac:dyDescent="0.2">
      <c r="A49" s="187"/>
      <c r="B49" s="228" t="s">
        <v>448</v>
      </c>
      <c r="C49" s="187" t="s">
        <v>13</v>
      </c>
      <c r="D49" s="221" t="s">
        <v>61</v>
      </c>
      <c r="E49" s="215">
        <v>45383</v>
      </c>
      <c r="F49" s="215" t="s">
        <v>449</v>
      </c>
      <c r="G49" s="187" t="s">
        <v>12</v>
      </c>
      <c r="H49" s="229" t="s">
        <v>13</v>
      </c>
      <c r="I49" s="229" t="s">
        <v>13</v>
      </c>
      <c r="J49" s="224" t="s">
        <v>386</v>
      </c>
      <c r="K49" s="225"/>
      <c r="L49" s="225"/>
      <c r="M49" s="226"/>
    </row>
    <row r="50" spans="1:23" s="227" customFormat="1" ht="71.25" customHeight="1" x14ac:dyDescent="0.2">
      <c r="A50" s="219" t="s">
        <v>450</v>
      </c>
      <c r="B50" s="220" t="s">
        <v>451</v>
      </c>
      <c r="C50" s="187" t="s">
        <v>396</v>
      </c>
      <c r="D50" s="221" t="s">
        <v>13</v>
      </c>
      <c r="E50" s="215" t="s">
        <v>13</v>
      </c>
      <c r="F50" s="215" t="s">
        <v>13</v>
      </c>
      <c r="G50" s="222" t="s">
        <v>44</v>
      </c>
      <c r="H50" s="223">
        <v>230</v>
      </c>
      <c r="I50" s="223">
        <v>115</v>
      </c>
      <c r="J50" s="224" t="s">
        <v>13</v>
      </c>
      <c r="K50" s="225"/>
      <c r="L50" s="225"/>
      <c r="M50" s="226"/>
    </row>
    <row r="51" spans="1:23" s="227" customFormat="1" ht="62.25" customHeight="1" x14ac:dyDescent="0.2">
      <c r="A51" s="187"/>
      <c r="B51" s="228" t="s">
        <v>452</v>
      </c>
      <c r="C51" s="187" t="s">
        <v>13</v>
      </c>
      <c r="D51" s="221" t="s">
        <v>61</v>
      </c>
      <c r="E51" s="215">
        <v>45383</v>
      </c>
      <c r="F51" s="215" t="s">
        <v>453</v>
      </c>
      <c r="G51" s="187" t="s">
        <v>12</v>
      </c>
      <c r="H51" s="229" t="s">
        <v>13</v>
      </c>
      <c r="I51" s="229" t="s">
        <v>13</v>
      </c>
      <c r="J51" s="224" t="s">
        <v>386</v>
      </c>
      <c r="K51" s="225"/>
      <c r="L51" s="225"/>
      <c r="M51" s="226"/>
    </row>
    <row r="52" spans="1:23" ht="31.5" customHeight="1" x14ac:dyDescent="0.25">
      <c r="A52" s="191" t="s">
        <v>454</v>
      </c>
      <c r="B52" s="230" t="s">
        <v>455</v>
      </c>
      <c r="C52" s="187" t="s">
        <v>396</v>
      </c>
      <c r="D52" s="187" t="s">
        <v>13</v>
      </c>
      <c r="E52" s="215" t="s">
        <v>13</v>
      </c>
      <c r="F52" s="215" t="s">
        <v>13</v>
      </c>
      <c r="G52" s="193" t="s">
        <v>44</v>
      </c>
      <c r="H52" s="198">
        <v>4720</v>
      </c>
      <c r="I52" s="199">
        <v>3144.7</v>
      </c>
      <c r="J52" s="189" t="s">
        <v>12</v>
      </c>
    </row>
    <row r="53" spans="1:23" ht="57" customHeight="1" x14ac:dyDescent="0.25">
      <c r="A53" s="191"/>
      <c r="B53" s="192" t="s">
        <v>456</v>
      </c>
      <c r="C53" s="187" t="s">
        <v>12</v>
      </c>
      <c r="D53" s="193" t="s">
        <v>61</v>
      </c>
      <c r="E53" s="215" t="s">
        <v>457</v>
      </c>
      <c r="F53" s="215" t="s">
        <v>458</v>
      </c>
      <c r="G53" s="187" t="s">
        <v>12</v>
      </c>
      <c r="H53" s="198" t="s">
        <v>13</v>
      </c>
      <c r="I53" s="199" t="s">
        <v>13</v>
      </c>
      <c r="J53" s="189" t="s">
        <v>386</v>
      </c>
    </row>
    <row r="54" spans="1:23" s="211" customFormat="1" ht="24" customHeight="1" x14ac:dyDescent="0.3">
      <c r="A54" s="205"/>
      <c r="B54" s="206" t="s">
        <v>97</v>
      </c>
      <c r="C54" s="205" t="s">
        <v>12</v>
      </c>
      <c r="D54" s="205" t="s">
        <v>12</v>
      </c>
      <c r="E54" s="205" t="s">
        <v>12</v>
      </c>
      <c r="F54" s="205" t="s">
        <v>12</v>
      </c>
      <c r="G54" s="207" t="s">
        <v>13</v>
      </c>
      <c r="H54" s="208">
        <f>H35+H52</f>
        <v>9152.5773200000003</v>
      </c>
      <c r="I54" s="208">
        <f>I35+I52</f>
        <v>6270.6125599999996</v>
      </c>
      <c r="J54" s="209" t="s">
        <v>12</v>
      </c>
      <c r="K54" s="210"/>
      <c r="L54" s="210"/>
      <c r="M54" s="210"/>
    </row>
    <row r="55" spans="1:23" s="211" customFormat="1" ht="24" customHeight="1" x14ac:dyDescent="0.3">
      <c r="A55" s="205"/>
      <c r="B55" s="206" t="s">
        <v>459</v>
      </c>
      <c r="C55" s="205" t="s">
        <v>12</v>
      </c>
      <c r="D55" s="205" t="s">
        <v>12</v>
      </c>
      <c r="E55" s="205" t="s">
        <v>12</v>
      </c>
      <c r="F55" s="205" t="s">
        <v>12</v>
      </c>
      <c r="G55" s="207" t="s">
        <v>13</v>
      </c>
      <c r="H55" s="208">
        <f>H33+H54</f>
        <v>117107.90732</v>
      </c>
      <c r="I55" s="208">
        <v>76796.91</v>
      </c>
      <c r="J55" s="209" t="s">
        <v>12</v>
      </c>
      <c r="K55" s="210"/>
      <c r="L55" s="210"/>
      <c r="M55" s="210"/>
    </row>
    <row r="56" spans="1:23" x14ac:dyDescent="0.25">
      <c r="A56" s="806" t="s">
        <v>460</v>
      </c>
      <c r="B56" s="807"/>
      <c r="C56" s="807"/>
      <c r="D56" s="807"/>
      <c r="E56" s="807"/>
      <c r="F56" s="807"/>
      <c r="G56" s="807"/>
      <c r="H56" s="807"/>
      <c r="I56" s="807"/>
      <c r="J56" s="808"/>
    </row>
    <row r="57" spans="1:23" ht="15.75" x14ac:dyDescent="0.25">
      <c r="A57" s="179"/>
      <c r="B57" s="231"/>
      <c r="C57" s="232"/>
      <c r="D57" s="232"/>
      <c r="E57" s="232"/>
      <c r="F57" s="232"/>
      <c r="G57" s="232"/>
      <c r="H57" s="232"/>
      <c r="I57" s="233"/>
      <c r="J57" s="234"/>
    </row>
    <row r="58" spans="1:23" ht="16.5" x14ac:dyDescent="0.25">
      <c r="A58" s="179"/>
      <c r="B58" s="235" t="s">
        <v>461</v>
      </c>
      <c r="C58" s="232"/>
      <c r="D58" s="232"/>
      <c r="E58" s="232"/>
      <c r="F58" s="232"/>
      <c r="G58" s="232"/>
      <c r="H58" s="232"/>
      <c r="I58" s="233"/>
      <c r="J58" s="234"/>
    </row>
    <row r="59" spans="1:23" ht="31.5" customHeight="1" x14ac:dyDescent="0.25">
      <c r="A59" s="179"/>
      <c r="B59" s="809" t="s">
        <v>462</v>
      </c>
      <c r="C59" s="809"/>
      <c r="D59" s="232"/>
      <c r="E59" s="232"/>
      <c r="F59" s="232"/>
      <c r="G59" s="232"/>
      <c r="H59" s="232"/>
      <c r="I59" s="233"/>
      <c r="J59" s="234"/>
    </row>
    <row r="60" spans="1:23" ht="17.25" customHeight="1" x14ac:dyDescent="0.25">
      <c r="A60" s="179"/>
      <c r="B60" s="236"/>
      <c r="C60" s="236"/>
      <c r="D60" s="232"/>
      <c r="E60" s="232"/>
      <c r="F60" s="232"/>
      <c r="G60" s="232"/>
      <c r="H60" s="232"/>
      <c r="I60" s="233"/>
      <c r="J60" s="234"/>
    </row>
    <row r="61" spans="1:23" customFormat="1" x14ac:dyDescent="0.25">
      <c r="A61" s="810" t="s">
        <v>463</v>
      </c>
      <c r="B61" s="810"/>
      <c r="C61" s="810"/>
      <c r="D61" s="237"/>
      <c r="E61" s="237"/>
      <c r="F61" s="238"/>
      <c r="G61" s="238"/>
      <c r="H61" s="239"/>
      <c r="I61" s="239"/>
      <c r="J61" s="239"/>
      <c r="K61" s="240"/>
      <c r="U61" s="241"/>
      <c r="V61" s="241"/>
      <c r="W61" s="241"/>
    </row>
    <row r="62" spans="1:23" customFormat="1" x14ac:dyDescent="0.25">
      <c r="A62" s="810" t="s">
        <v>464</v>
      </c>
      <c r="B62" s="810"/>
      <c r="C62" s="810"/>
      <c r="D62" s="237"/>
      <c r="E62" s="237"/>
      <c r="F62" s="238"/>
      <c r="G62" s="238"/>
      <c r="H62" s="239"/>
      <c r="I62" s="242"/>
      <c r="J62" s="242"/>
      <c r="K62" s="240"/>
      <c r="U62" s="241"/>
      <c r="V62" s="241"/>
      <c r="W62" s="241"/>
    </row>
    <row r="63" spans="1:23" ht="15.75" x14ac:dyDescent="0.25">
      <c r="B63" s="243"/>
      <c r="C63" s="244"/>
      <c r="D63" s="244"/>
      <c r="E63" s="244"/>
      <c r="F63" s="244"/>
      <c r="G63" s="244"/>
      <c r="H63" s="244"/>
      <c r="I63" s="245"/>
      <c r="J63" s="244"/>
    </row>
    <row r="64" spans="1:23" ht="15.75" x14ac:dyDescent="0.25">
      <c r="B64" s="246"/>
      <c r="C64" s="244"/>
      <c r="D64" s="244"/>
      <c r="E64" s="244"/>
      <c r="F64" s="244"/>
      <c r="G64" s="244"/>
      <c r="H64" s="244"/>
      <c r="I64" s="245"/>
      <c r="J64" s="247"/>
    </row>
    <row r="65" spans="2:10" ht="15.75" x14ac:dyDescent="0.25">
      <c r="B65" s="248"/>
      <c r="C65" s="244"/>
      <c r="D65" s="244"/>
      <c r="E65" s="244"/>
      <c r="F65" s="244"/>
      <c r="G65" s="244"/>
      <c r="H65" s="244"/>
      <c r="I65" s="245"/>
      <c r="J65" s="244"/>
    </row>
    <row r="66" spans="2:10" s="244" customFormat="1" ht="15.75" x14ac:dyDescent="0.25">
      <c r="B66" s="248"/>
      <c r="I66" s="245"/>
      <c r="J66" s="247"/>
    </row>
  </sheetData>
  <mergeCells count="64">
    <mergeCell ref="A56:J56"/>
    <mergeCell ref="B59:C59"/>
    <mergeCell ref="A61:C61"/>
    <mergeCell ref="A62:C62"/>
    <mergeCell ref="B34:J34"/>
    <mergeCell ref="A35:A37"/>
    <mergeCell ref="B35:B37"/>
    <mergeCell ref="C35:C36"/>
    <mergeCell ref="D35:D36"/>
    <mergeCell ref="E35:E36"/>
    <mergeCell ref="F35:F36"/>
    <mergeCell ref="J35:J37"/>
    <mergeCell ref="J26:J27"/>
    <mergeCell ref="A30:A31"/>
    <mergeCell ref="B30:B31"/>
    <mergeCell ref="C30:C31"/>
    <mergeCell ref="D30:D31"/>
    <mergeCell ref="E30:E31"/>
    <mergeCell ref="F30:F31"/>
    <mergeCell ref="J30:J31"/>
    <mergeCell ref="A26:A27"/>
    <mergeCell ref="B26:B27"/>
    <mergeCell ref="C26:C27"/>
    <mergeCell ref="D26:D27"/>
    <mergeCell ref="E26:E27"/>
    <mergeCell ref="F26:F27"/>
    <mergeCell ref="J20:J22"/>
    <mergeCell ref="A23:A24"/>
    <mergeCell ref="B23:B24"/>
    <mergeCell ref="C23:C24"/>
    <mergeCell ref="D23:D24"/>
    <mergeCell ref="E23:E24"/>
    <mergeCell ref="F23:F24"/>
    <mergeCell ref="J23:J24"/>
    <mergeCell ref="A20:A22"/>
    <mergeCell ref="B20:B22"/>
    <mergeCell ref="C20:C22"/>
    <mergeCell ref="D20:D22"/>
    <mergeCell ref="E20:E22"/>
    <mergeCell ref="F20:F22"/>
    <mergeCell ref="J16:J18"/>
    <mergeCell ref="A17:A18"/>
    <mergeCell ref="B17:B18"/>
    <mergeCell ref="C17:C18"/>
    <mergeCell ref="D17:D18"/>
    <mergeCell ref="E17:E18"/>
    <mergeCell ref="F17:F18"/>
    <mergeCell ref="B11:J11"/>
    <mergeCell ref="A12:A14"/>
    <mergeCell ref="B12:B14"/>
    <mergeCell ref="C12:C14"/>
    <mergeCell ref="D12:D14"/>
    <mergeCell ref="E12:E14"/>
    <mergeCell ref="F12:F14"/>
    <mergeCell ref="J12:J14"/>
    <mergeCell ref="A2:J2"/>
    <mergeCell ref="B6:J6"/>
    <mergeCell ref="A8:A9"/>
    <mergeCell ref="B8:B9"/>
    <mergeCell ref="C8:C9"/>
    <mergeCell ref="D8:D9"/>
    <mergeCell ref="E8:F8"/>
    <mergeCell ref="G8:I8"/>
    <mergeCell ref="J8:J9"/>
  </mergeCells>
  <pageMargins left="0" right="0" top="0" bottom="0" header="0" footer="0"/>
  <pageSetup paperSize="9" scale="46" fitToHeight="2" orientation="landscape" r:id="rId1"/>
  <rowBreaks count="1" manualBreakCount="1">
    <brk id="28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90" zoomScaleNormal="90" workbookViewId="0">
      <selection activeCell="C17" sqref="C17"/>
    </sheetView>
  </sheetViews>
  <sheetFormatPr defaultRowHeight="18.75" x14ac:dyDescent="0.3"/>
  <cols>
    <col min="1" max="1" width="6.5703125" style="251" customWidth="1"/>
    <col min="2" max="2" width="53.42578125" style="172" customWidth="1"/>
    <col min="3" max="3" width="46.5703125" style="172" customWidth="1"/>
    <col min="4" max="4" width="31.85546875" style="172" customWidth="1"/>
    <col min="5" max="5" width="26.42578125" style="172" customWidth="1"/>
    <col min="6" max="6" width="33.28515625" style="172" customWidth="1"/>
    <col min="7" max="8" width="14.7109375" style="172" customWidth="1"/>
    <col min="9" max="9" width="14.28515625" style="252" customWidth="1"/>
    <col min="10" max="10" width="25.28515625" style="172" customWidth="1"/>
    <col min="11" max="16384" width="9.140625" style="172"/>
  </cols>
  <sheetData>
    <row r="1" spans="1:10" x14ac:dyDescent="0.3">
      <c r="J1" s="253" t="s">
        <v>465</v>
      </c>
    </row>
    <row r="2" spans="1:10" x14ac:dyDescent="0.3">
      <c r="B2" s="252"/>
      <c r="J2" s="253" t="s">
        <v>466</v>
      </c>
    </row>
    <row r="3" spans="1:10" x14ac:dyDescent="0.3">
      <c r="B3" s="252"/>
      <c r="J3" s="253" t="s">
        <v>467</v>
      </c>
    </row>
    <row r="4" spans="1:10" x14ac:dyDescent="0.3">
      <c r="B4" s="252"/>
      <c r="J4" s="253" t="s">
        <v>468</v>
      </c>
    </row>
    <row r="5" spans="1:10" x14ac:dyDescent="0.3">
      <c r="B5" s="252"/>
      <c r="J5" s="253" t="s">
        <v>469</v>
      </c>
    </row>
    <row r="6" spans="1:10" x14ac:dyDescent="0.3">
      <c r="J6" s="253" t="s">
        <v>470</v>
      </c>
    </row>
    <row r="8" spans="1:10" x14ac:dyDescent="0.3">
      <c r="B8" s="814" t="s">
        <v>471</v>
      </c>
      <c r="C8" s="814"/>
      <c r="D8" s="814"/>
      <c r="E8" s="814"/>
      <c r="F8" s="814"/>
      <c r="G8" s="814"/>
      <c r="H8" s="814"/>
      <c r="I8" s="814"/>
      <c r="J8" s="814"/>
    </row>
    <row r="9" spans="1:10" x14ac:dyDescent="0.3">
      <c r="B9" s="814" t="s">
        <v>472</v>
      </c>
      <c r="C9" s="814"/>
      <c r="D9" s="814"/>
      <c r="E9" s="814"/>
      <c r="F9" s="814"/>
      <c r="G9" s="814"/>
      <c r="H9" s="814"/>
      <c r="I9" s="814"/>
      <c r="J9" s="814"/>
    </row>
    <row r="10" spans="1:10" x14ac:dyDescent="0.3">
      <c r="B10" s="814" t="s">
        <v>473</v>
      </c>
      <c r="C10" s="814"/>
      <c r="D10" s="814"/>
      <c r="E10" s="814"/>
      <c r="F10" s="814"/>
      <c r="G10" s="814"/>
      <c r="H10" s="814"/>
      <c r="I10" s="814"/>
      <c r="J10" s="814"/>
    </row>
    <row r="11" spans="1:10" x14ac:dyDescent="0.3">
      <c r="B11" s="814" t="s">
        <v>474</v>
      </c>
      <c r="C11" s="814"/>
      <c r="D11" s="814"/>
      <c r="E11" s="814"/>
      <c r="F11" s="814"/>
      <c r="G11" s="814"/>
      <c r="H11" s="814"/>
      <c r="I11" s="814"/>
      <c r="J11" s="814"/>
    </row>
    <row r="12" spans="1:10" x14ac:dyDescent="0.3">
      <c r="B12" s="815" t="s">
        <v>475</v>
      </c>
      <c r="C12" s="815"/>
      <c r="D12" s="815"/>
      <c r="E12" s="815"/>
      <c r="F12" s="815"/>
      <c r="G12" s="815"/>
      <c r="H12" s="815"/>
      <c r="I12" s="815"/>
      <c r="J12" s="815"/>
    </row>
    <row r="13" spans="1:10" ht="87.75" customHeight="1" x14ac:dyDescent="0.3">
      <c r="A13" s="816" t="s">
        <v>476</v>
      </c>
      <c r="B13" s="816" t="s">
        <v>374</v>
      </c>
      <c r="C13" s="816" t="s">
        <v>29</v>
      </c>
      <c r="D13" s="816" t="s">
        <v>376</v>
      </c>
      <c r="E13" s="816" t="s">
        <v>115</v>
      </c>
      <c r="F13" s="816"/>
      <c r="G13" s="816" t="s">
        <v>116</v>
      </c>
      <c r="H13" s="816"/>
      <c r="I13" s="816"/>
      <c r="J13" s="816" t="s">
        <v>23</v>
      </c>
    </row>
    <row r="14" spans="1:10" ht="97.5" customHeight="1" x14ac:dyDescent="0.3">
      <c r="A14" s="819"/>
      <c r="B14" s="816"/>
      <c r="C14" s="816"/>
      <c r="D14" s="816"/>
      <c r="E14" s="254" t="s">
        <v>117</v>
      </c>
      <c r="F14" s="254" t="s">
        <v>118</v>
      </c>
      <c r="G14" s="254" t="s">
        <v>477</v>
      </c>
      <c r="H14" s="254" t="s">
        <v>478</v>
      </c>
      <c r="I14" s="254" t="s">
        <v>479</v>
      </c>
      <c r="J14" s="816"/>
    </row>
    <row r="15" spans="1:10" x14ac:dyDescent="0.3">
      <c r="A15" s="254">
        <v>1</v>
      </c>
      <c r="B15" s="254">
        <v>2</v>
      </c>
      <c r="C15" s="254">
        <v>3</v>
      </c>
      <c r="D15" s="254">
        <v>4</v>
      </c>
      <c r="E15" s="254">
        <v>5</v>
      </c>
      <c r="F15" s="254">
        <v>6</v>
      </c>
      <c r="G15" s="254">
        <v>7</v>
      </c>
      <c r="H15" s="254">
        <v>8</v>
      </c>
      <c r="I15" s="255">
        <v>9</v>
      </c>
      <c r="J15" s="255">
        <v>10</v>
      </c>
    </row>
    <row r="16" spans="1:10" x14ac:dyDescent="0.3">
      <c r="A16" s="256"/>
      <c r="B16" s="817" t="s">
        <v>480</v>
      </c>
      <c r="C16" s="817"/>
      <c r="D16" s="817"/>
      <c r="E16" s="817"/>
      <c r="F16" s="817"/>
      <c r="G16" s="817"/>
      <c r="H16" s="817"/>
      <c r="I16" s="817"/>
      <c r="J16" s="817"/>
    </row>
    <row r="17" spans="1:10" ht="63.75" customHeight="1" x14ac:dyDescent="0.3">
      <c r="A17" s="256" t="s">
        <v>38</v>
      </c>
      <c r="B17" s="257" t="s">
        <v>481</v>
      </c>
      <c r="C17" s="258" t="s">
        <v>482</v>
      </c>
      <c r="D17" s="254" t="s">
        <v>13</v>
      </c>
      <c r="E17" s="254" t="s">
        <v>13</v>
      </c>
      <c r="F17" s="254" t="s">
        <v>13</v>
      </c>
      <c r="G17" s="259" t="s">
        <v>149</v>
      </c>
      <c r="H17" s="260">
        <v>151.30000000000001</v>
      </c>
      <c r="I17" s="261">
        <v>75.599999999999994</v>
      </c>
      <c r="J17" s="254" t="s">
        <v>13</v>
      </c>
    </row>
    <row r="18" spans="1:10" ht="75" x14ac:dyDescent="0.3">
      <c r="A18" s="256"/>
      <c r="B18" s="258" t="s">
        <v>483</v>
      </c>
      <c r="C18" s="254" t="s">
        <v>13</v>
      </c>
      <c r="D18" s="258" t="s">
        <v>61</v>
      </c>
      <c r="E18" s="262" t="s">
        <v>484</v>
      </c>
      <c r="F18" s="262" t="s">
        <v>485</v>
      </c>
      <c r="G18" s="254" t="s">
        <v>13</v>
      </c>
      <c r="H18" s="254" t="s">
        <v>13</v>
      </c>
      <c r="I18" s="254" t="s">
        <v>13</v>
      </c>
      <c r="J18" s="254" t="s">
        <v>386</v>
      </c>
    </row>
    <row r="19" spans="1:10" ht="75" x14ac:dyDescent="0.3">
      <c r="A19" s="256" t="s">
        <v>14</v>
      </c>
      <c r="B19" s="258" t="s">
        <v>486</v>
      </c>
      <c r="C19" s="258" t="s">
        <v>487</v>
      </c>
      <c r="D19" s="254" t="s">
        <v>13</v>
      </c>
      <c r="E19" s="254" t="s">
        <v>13</v>
      </c>
      <c r="F19" s="254" t="s">
        <v>13</v>
      </c>
      <c r="G19" s="259" t="s">
        <v>488</v>
      </c>
      <c r="H19" s="263">
        <v>1600</v>
      </c>
      <c r="I19" s="264">
        <v>1600</v>
      </c>
      <c r="J19" s="254" t="s">
        <v>13</v>
      </c>
    </row>
    <row r="20" spans="1:10" ht="327.75" customHeight="1" x14ac:dyDescent="0.3">
      <c r="A20" s="256"/>
      <c r="B20" s="258" t="s">
        <v>489</v>
      </c>
      <c r="C20" s="254" t="s">
        <v>13</v>
      </c>
      <c r="D20" s="258" t="s">
        <v>61</v>
      </c>
      <c r="E20" s="262" t="s">
        <v>490</v>
      </c>
      <c r="F20" s="262" t="s">
        <v>491</v>
      </c>
      <c r="G20" s="254" t="s">
        <v>13</v>
      </c>
      <c r="H20" s="254" t="s">
        <v>13</v>
      </c>
      <c r="I20" s="254" t="s">
        <v>13</v>
      </c>
      <c r="J20" s="254" t="s">
        <v>386</v>
      </c>
    </row>
    <row r="21" spans="1:10" x14ac:dyDescent="0.3">
      <c r="A21" s="256"/>
      <c r="B21" s="817" t="s">
        <v>492</v>
      </c>
      <c r="C21" s="817"/>
      <c r="D21" s="817"/>
      <c r="E21" s="817"/>
      <c r="F21" s="817"/>
      <c r="G21" s="817"/>
      <c r="H21" s="817"/>
      <c r="I21" s="817"/>
      <c r="J21" s="817"/>
    </row>
    <row r="22" spans="1:10" ht="93.75" x14ac:dyDescent="0.3">
      <c r="A22" s="256">
        <v>3</v>
      </c>
      <c r="B22" s="258" t="s">
        <v>493</v>
      </c>
      <c r="C22" s="258" t="s">
        <v>482</v>
      </c>
      <c r="D22" s="254" t="s">
        <v>13</v>
      </c>
      <c r="E22" s="254" t="s">
        <v>13</v>
      </c>
      <c r="F22" s="254" t="s">
        <v>13</v>
      </c>
      <c r="G22" s="259" t="s">
        <v>494</v>
      </c>
      <c r="H22" s="260">
        <v>1597.1</v>
      </c>
      <c r="I22" s="261">
        <v>1597.1</v>
      </c>
      <c r="J22" s="258"/>
    </row>
    <row r="23" spans="1:10" ht="309.75" customHeight="1" x14ac:dyDescent="0.3">
      <c r="A23" s="265"/>
      <c r="B23" s="258" t="s">
        <v>495</v>
      </c>
      <c r="C23" s="254" t="s">
        <v>13</v>
      </c>
      <c r="D23" s="258" t="s">
        <v>75</v>
      </c>
      <c r="E23" s="262" t="s">
        <v>496</v>
      </c>
      <c r="F23" s="266" t="s">
        <v>497</v>
      </c>
      <c r="G23" s="254" t="s">
        <v>13</v>
      </c>
      <c r="H23" s="254" t="s">
        <v>13</v>
      </c>
      <c r="I23" s="254" t="s">
        <v>13</v>
      </c>
      <c r="J23" s="254" t="s">
        <v>386</v>
      </c>
    </row>
    <row r="24" spans="1:10" ht="19.5" customHeight="1" x14ac:dyDescent="0.3">
      <c r="A24" s="818" t="s">
        <v>498</v>
      </c>
      <c r="B24" s="818"/>
      <c r="C24" s="818"/>
      <c r="D24" s="818"/>
      <c r="E24" s="818"/>
      <c r="F24" s="818"/>
      <c r="G24" s="818"/>
      <c r="H24" s="818"/>
      <c r="I24" s="818"/>
      <c r="J24" s="818"/>
    </row>
    <row r="25" spans="1:10" ht="19.5" customHeight="1" x14ac:dyDescent="0.3">
      <c r="A25" s="267"/>
      <c r="B25" s="267"/>
      <c r="C25" s="267"/>
      <c r="D25" s="267"/>
      <c r="E25" s="267"/>
      <c r="F25" s="267"/>
      <c r="G25" s="267"/>
      <c r="H25" s="268">
        <f>H17+H19+H22</f>
        <v>3348.3999999999996</v>
      </c>
      <c r="I25" s="268">
        <f>I17+I19+I22</f>
        <v>3272.7</v>
      </c>
      <c r="J25" s="267"/>
    </row>
    <row r="26" spans="1:10" ht="47.25" customHeight="1" x14ac:dyDescent="0.3">
      <c r="B26" s="813"/>
      <c r="C26" s="813"/>
      <c r="D26" s="813"/>
      <c r="E26" s="813"/>
      <c r="F26" s="813"/>
      <c r="G26" s="813"/>
      <c r="H26" s="813"/>
      <c r="I26" s="813"/>
      <c r="J26" s="813"/>
    </row>
    <row r="27" spans="1:10" x14ac:dyDescent="0.3">
      <c r="H27" s="269"/>
    </row>
    <row r="29" spans="1:10" x14ac:dyDescent="0.3">
      <c r="B29" s="172" t="s">
        <v>499</v>
      </c>
    </row>
  </sheetData>
  <mergeCells count="16">
    <mergeCell ref="B26:J26"/>
    <mergeCell ref="B8:J8"/>
    <mergeCell ref="B9:J9"/>
    <mergeCell ref="B10:J10"/>
    <mergeCell ref="B11:J11"/>
    <mergeCell ref="B12:J12"/>
    <mergeCell ref="B13:B14"/>
    <mergeCell ref="C13:C14"/>
    <mergeCell ref="D13:D14"/>
    <mergeCell ref="E13:F13"/>
    <mergeCell ref="G13:I13"/>
    <mergeCell ref="J13:J14"/>
    <mergeCell ref="B16:J16"/>
    <mergeCell ref="B21:J21"/>
    <mergeCell ref="A24:J24"/>
    <mergeCell ref="A13:A14"/>
  </mergeCells>
  <pageMargins left="0.23622047244094491" right="0.23622047244094491" top="0.74803149606299213" bottom="0.74803149606299213" header="0.31496062992125984" footer="0.31496062992125984"/>
  <pageSetup paperSize="9" scale="53" fitToHeight="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4"/>
  <sheetViews>
    <sheetView topLeftCell="A295" zoomScaleNormal="100" zoomScaleSheetLayoutView="80" workbookViewId="0">
      <selection activeCell="F319" sqref="F319"/>
    </sheetView>
  </sheetViews>
  <sheetFormatPr defaultColWidth="9.140625" defaultRowHeight="15" x14ac:dyDescent="0.25"/>
  <cols>
    <col min="1" max="1" width="5.28515625" style="1123" customWidth="1"/>
    <col min="2" max="2" width="44.140625" style="1124" customWidth="1"/>
    <col min="3" max="3" width="21.7109375" style="1125" customWidth="1"/>
    <col min="4" max="4" width="15" style="1125" customWidth="1"/>
    <col min="5" max="5" width="27.7109375" style="1125" customWidth="1"/>
    <col min="6" max="6" width="44.7109375" style="1125" customWidth="1"/>
    <col min="7" max="7" width="26.5703125" style="1125" customWidth="1"/>
    <col min="8" max="8" width="13.7109375" style="1126" customWidth="1"/>
    <col min="9" max="9" width="12" style="1127" customWidth="1"/>
    <col min="10" max="10" width="27.5703125" style="1126" customWidth="1"/>
    <col min="11" max="11" width="13.85546875" style="1128" customWidth="1"/>
    <col min="12" max="12" width="12.42578125" style="1126" bestFit="1" customWidth="1"/>
    <col min="13" max="13" width="11.42578125" style="1126" bestFit="1" customWidth="1"/>
    <col min="14" max="21" width="9.140625" style="1126"/>
    <col min="22" max="16384" width="9.140625" style="1129"/>
  </cols>
  <sheetData>
    <row r="1" spans="1:21" x14ac:dyDescent="0.25">
      <c r="J1" s="1126" t="s">
        <v>1234</v>
      </c>
    </row>
    <row r="2" spans="1:21" x14ac:dyDescent="0.25">
      <c r="A2" s="1130" t="s">
        <v>1235</v>
      </c>
      <c r="B2" s="1130"/>
      <c r="C2" s="1130"/>
      <c r="D2" s="1130"/>
      <c r="E2" s="1130"/>
      <c r="F2" s="1130"/>
      <c r="G2" s="1130"/>
      <c r="H2" s="1130"/>
      <c r="I2" s="1130"/>
      <c r="J2" s="1130"/>
    </row>
    <row r="3" spans="1:21" x14ac:dyDescent="0.25">
      <c r="A3" s="1130" t="s">
        <v>1089</v>
      </c>
      <c r="B3" s="1130"/>
      <c r="C3" s="1130"/>
      <c r="D3" s="1130"/>
      <c r="E3" s="1130"/>
      <c r="F3" s="1130"/>
      <c r="G3" s="1130"/>
      <c r="H3" s="1130"/>
      <c r="I3" s="1130"/>
      <c r="J3" s="1130"/>
    </row>
    <row r="4" spans="1:21" x14ac:dyDescent="0.25">
      <c r="B4" s="1131"/>
      <c r="C4" s="1132"/>
      <c r="D4" s="1132"/>
      <c r="E4" s="1132"/>
      <c r="F4" s="1132"/>
      <c r="G4" s="1132"/>
      <c r="H4" s="1133"/>
    </row>
    <row r="5" spans="1:21" ht="39" customHeight="1" x14ac:dyDescent="0.25">
      <c r="A5" s="1134" t="s">
        <v>373</v>
      </c>
      <c r="B5" s="1135" t="s">
        <v>1236</v>
      </c>
      <c r="C5" s="1135" t="s">
        <v>29</v>
      </c>
      <c r="D5" s="1135" t="s">
        <v>376</v>
      </c>
      <c r="E5" s="1135" t="s">
        <v>1237</v>
      </c>
      <c r="F5" s="1135"/>
      <c r="G5" s="1135" t="s">
        <v>377</v>
      </c>
      <c r="H5" s="1135"/>
      <c r="I5" s="1135"/>
      <c r="J5" s="1136" t="s">
        <v>23</v>
      </c>
    </row>
    <row r="6" spans="1:21" ht="81" customHeight="1" x14ac:dyDescent="0.25">
      <c r="A6" s="1134"/>
      <c r="B6" s="1137"/>
      <c r="C6" s="1135"/>
      <c r="D6" s="1135"/>
      <c r="E6" s="1138" t="s">
        <v>117</v>
      </c>
      <c r="F6" s="1138" t="s">
        <v>118</v>
      </c>
      <c r="G6" s="1139" t="s">
        <v>1238</v>
      </c>
      <c r="H6" s="1140" t="s">
        <v>1239</v>
      </c>
      <c r="I6" s="1141" t="s">
        <v>1240</v>
      </c>
      <c r="J6" s="1136"/>
    </row>
    <row r="7" spans="1:21" s="1145" customFormat="1" x14ac:dyDescent="0.25">
      <c r="A7" s="1142" t="s">
        <v>121</v>
      </c>
      <c r="B7" s="1140">
        <v>2</v>
      </c>
      <c r="C7" s="1140">
        <v>3</v>
      </c>
      <c r="D7" s="1140">
        <v>4</v>
      </c>
      <c r="E7" s="1140">
        <v>5</v>
      </c>
      <c r="F7" s="1140">
        <v>6</v>
      </c>
      <c r="G7" s="1140">
        <v>7</v>
      </c>
      <c r="H7" s="1140">
        <v>8</v>
      </c>
      <c r="I7" s="1143">
        <v>9</v>
      </c>
      <c r="J7" s="1144">
        <v>10</v>
      </c>
      <c r="K7" s="1128"/>
      <c r="L7" s="1128"/>
      <c r="M7" s="1128"/>
      <c r="N7" s="1128"/>
      <c r="O7" s="1128"/>
      <c r="P7" s="1128"/>
      <c r="Q7" s="1128"/>
      <c r="R7" s="1128"/>
      <c r="S7" s="1128"/>
      <c r="T7" s="1128"/>
      <c r="U7" s="1128"/>
    </row>
    <row r="8" spans="1:21" s="1149" customFormat="1" x14ac:dyDescent="0.25">
      <c r="A8" s="1146">
        <v>1</v>
      </c>
      <c r="B8" s="1147" t="s">
        <v>1241</v>
      </c>
      <c r="C8" s="1147"/>
      <c r="D8" s="1147"/>
      <c r="E8" s="1147"/>
      <c r="F8" s="1147"/>
      <c r="G8" s="1147"/>
      <c r="H8" s="1147"/>
      <c r="I8" s="1147"/>
      <c r="J8" s="1147"/>
      <c r="K8" s="1148"/>
    </row>
    <row r="9" spans="1:21" s="1149" customFormat="1" ht="29.25" customHeight="1" x14ac:dyDescent="0.25">
      <c r="A9" s="1150" t="s">
        <v>387</v>
      </c>
      <c r="B9" s="1151" t="s">
        <v>1242</v>
      </c>
      <c r="C9" s="1135" t="s">
        <v>1243</v>
      </c>
      <c r="D9" s="1152" t="s">
        <v>13</v>
      </c>
      <c r="E9" s="1152" t="s">
        <v>13</v>
      </c>
      <c r="F9" s="1152" t="s">
        <v>13</v>
      </c>
      <c r="G9" s="1153" t="s">
        <v>41</v>
      </c>
      <c r="H9" s="1154">
        <f>SUM(H10:H13)</f>
        <v>257.60000000000002</v>
      </c>
      <c r="I9" s="1154">
        <f>SUM(I10:I13)</f>
        <v>257.60000000000002</v>
      </c>
      <c r="J9" s="1136" t="s">
        <v>13</v>
      </c>
      <c r="K9" s="1148" t="s">
        <v>1244</v>
      </c>
    </row>
    <row r="10" spans="1:21" s="1149" customFormat="1" ht="18" customHeight="1" x14ac:dyDescent="0.25">
      <c r="A10" s="1150"/>
      <c r="B10" s="1151"/>
      <c r="C10" s="1135"/>
      <c r="D10" s="1152"/>
      <c r="E10" s="1152"/>
      <c r="F10" s="1152"/>
      <c r="G10" s="1155" t="s">
        <v>1245</v>
      </c>
      <c r="H10" s="1156">
        <v>0</v>
      </c>
      <c r="I10" s="1156">
        <v>0</v>
      </c>
      <c r="J10" s="1136"/>
      <c r="K10" s="1148"/>
    </row>
    <row r="11" spans="1:21" s="1149" customFormat="1" ht="30" x14ac:dyDescent="0.25">
      <c r="A11" s="1150"/>
      <c r="B11" s="1151"/>
      <c r="C11" s="1135"/>
      <c r="D11" s="1152"/>
      <c r="E11" s="1152"/>
      <c r="F11" s="1152"/>
      <c r="G11" s="1155" t="s">
        <v>603</v>
      </c>
      <c r="H11" s="1156">
        <v>0</v>
      </c>
      <c r="I11" s="1156">
        <v>0</v>
      </c>
      <c r="J11" s="1136"/>
    </row>
    <row r="12" spans="1:21" s="1149" customFormat="1" x14ac:dyDescent="0.25">
      <c r="A12" s="1150"/>
      <c r="B12" s="1151"/>
      <c r="C12" s="1135"/>
      <c r="D12" s="1152"/>
      <c r="E12" s="1152"/>
      <c r="F12" s="1152"/>
      <c r="G12" s="1155" t="s">
        <v>44</v>
      </c>
      <c r="H12" s="1156">
        <v>257.60000000000002</v>
      </c>
      <c r="I12" s="1156">
        <v>257.60000000000002</v>
      </c>
      <c r="J12" s="1136"/>
      <c r="K12" s="1148"/>
    </row>
    <row r="13" spans="1:21" s="1149" customFormat="1" x14ac:dyDescent="0.25">
      <c r="A13" s="1150"/>
      <c r="B13" s="1151"/>
      <c r="C13" s="1135"/>
      <c r="D13" s="1152"/>
      <c r="E13" s="1152"/>
      <c r="F13" s="1152"/>
      <c r="G13" s="1155" t="s">
        <v>45</v>
      </c>
      <c r="H13" s="1156">
        <v>0</v>
      </c>
      <c r="I13" s="1156">
        <v>0</v>
      </c>
      <c r="J13" s="1136"/>
      <c r="K13" s="1148"/>
    </row>
    <row r="14" spans="1:21" s="1149" customFormat="1" ht="125.25" customHeight="1" x14ac:dyDescent="0.25">
      <c r="A14" s="1157"/>
      <c r="B14" s="1158" t="s">
        <v>1246</v>
      </c>
      <c r="C14" s="1159" t="s">
        <v>1243</v>
      </c>
      <c r="D14" s="1159" t="s">
        <v>74</v>
      </c>
      <c r="E14" s="1160" t="s">
        <v>1247</v>
      </c>
      <c r="F14" s="1160" t="s">
        <v>1248</v>
      </c>
      <c r="G14" s="1161" t="s">
        <v>13</v>
      </c>
      <c r="H14" s="1161" t="s">
        <v>13</v>
      </c>
      <c r="I14" s="1161" t="s">
        <v>13</v>
      </c>
      <c r="J14" s="1162"/>
      <c r="K14" s="1148" t="s">
        <v>1249</v>
      </c>
    </row>
    <row r="15" spans="1:21" s="1149" customFormat="1" ht="30.75" customHeight="1" x14ac:dyDescent="0.25">
      <c r="A15" s="1150" t="s">
        <v>389</v>
      </c>
      <c r="B15" s="1151" t="s">
        <v>1250</v>
      </c>
      <c r="C15" s="1163" t="s">
        <v>1243</v>
      </c>
      <c r="D15" s="1152" t="s">
        <v>13</v>
      </c>
      <c r="E15" s="1152" t="s">
        <v>13</v>
      </c>
      <c r="F15" s="1152" t="s">
        <v>13</v>
      </c>
      <c r="G15" s="1153" t="s">
        <v>41</v>
      </c>
      <c r="H15" s="1154">
        <f>SUM(H16:H19)</f>
        <v>0</v>
      </c>
      <c r="I15" s="1154">
        <f>SUM(I16:I19)</f>
        <v>0</v>
      </c>
      <c r="J15" s="1136" t="s">
        <v>13</v>
      </c>
      <c r="K15" s="1148" t="s">
        <v>1244</v>
      </c>
    </row>
    <row r="16" spans="1:21" s="1149" customFormat="1" ht="18" customHeight="1" x14ac:dyDescent="0.25">
      <c r="A16" s="1150"/>
      <c r="B16" s="1151"/>
      <c r="C16" s="1164"/>
      <c r="D16" s="1152"/>
      <c r="E16" s="1152"/>
      <c r="F16" s="1152"/>
      <c r="G16" s="1155" t="s">
        <v>1245</v>
      </c>
      <c r="H16" s="1156">
        <v>0</v>
      </c>
      <c r="I16" s="1156">
        <v>0</v>
      </c>
      <c r="J16" s="1136"/>
      <c r="K16" s="1148"/>
    </row>
    <row r="17" spans="1:11" s="1149" customFormat="1" ht="30" x14ac:dyDescent="0.25">
      <c r="A17" s="1150"/>
      <c r="B17" s="1151"/>
      <c r="C17" s="1164"/>
      <c r="D17" s="1152"/>
      <c r="E17" s="1152"/>
      <c r="F17" s="1152"/>
      <c r="G17" s="1155" t="s">
        <v>603</v>
      </c>
      <c r="H17" s="1156">
        <v>0</v>
      </c>
      <c r="I17" s="1156">
        <v>0</v>
      </c>
      <c r="J17" s="1136"/>
      <c r="K17" s="1148"/>
    </row>
    <row r="18" spans="1:11" s="1149" customFormat="1" x14ac:dyDescent="0.25">
      <c r="A18" s="1150"/>
      <c r="B18" s="1151"/>
      <c r="C18" s="1164"/>
      <c r="D18" s="1152"/>
      <c r="E18" s="1152"/>
      <c r="F18" s="1152"/>
      <c r="G18" s="1155" t="s">
        <v>44</v>
      </c>
      <c r="H18" s="1156">
        <v>0</v>
      </c>
      <c r="I18" s="1156">
        <v>0</v>
      </c>
      <c r="J18" s="1136"/>
      <c r="K18" s="1148"/>
    </row>
    <row r="19" spans="1:11" s="1149" customFormat="1" x14ac:dyDescent="0.25">
      <c r="A19" s="1150"/>
      <c r="B19" s="1151"/>
      <c r="C19" s="1165"/>
      <c r="D19" s="1152"/>
      <c r="E19" s="1152"/>
      <c r="F19" s="1152"/>
      <c r="G19" s="1155" t="s">
        <v>45</v>
      </c>
      <c r="H19" s="1156">
        <v>0</v>
      </c>
      <c r="I19" s="1156">
        <v>0</v>
      </c>
      <c r="J19" s="1136"/>
      <c r="K19" s="1148"/>
    </row>
    <row r="20" spans="1:11" s="1149" customFormat="1" ht="91.5" customHeight="1" x14ac:dyDescent="0.25">
      <c r="A20" s="1157"/>
      <c r="B20" s="1158" t="s">
        <v>1251</v>
      </c>
      <c r="C20" s="1159" t="s">
        <v>1243</v>
      </c>
      <c r="D20" s="1159" t="s">
        <v>74</v>
      </c>
      <c r="E20" s="1160" t="s">
        <v>1252</v>
      </c>
      <c r="F20" s="1166" t="s">
        <v>1253</v>
      </c>
      <c r="G20" s="1161" t="s">
        <v>13</v>
      </c>
      <c r="H20" s="1161" t="s">
        <v>13</v>
      </c>
      <c r="I20" s="1161" t="s">
        <v>13</v>
      </c>
      <c r="J20" s="1162"/>
      <c r="K20" s="1148" t="s">
        <v>1249</v>
      </c>
    </row>
    <row r="21" spans="1:11" s="1149" customFormat="1" ht="30" customHeight="1" x14ac:dyDescent="0.25">
      <c r="A21" s="1150" t="s">
        <v>394</v>
      </c>
      <c r="B21" s="1151" t="s">
        <v>1254</v>
      </c>
      <c r="C21" s="1163" t="s">
        <v>1243</v>
      </c>
      <c r="D21" s="1152" t="s">
        <v>13</v>
      </c>
      <c r="E21" s="1152" t="s">
        <v>13</v>
      </c>
      <c r="F21" s="1152" t="s">
        <v>13</v>
      </c>
      <c r="G21" s="1153" t="s">
        <v>41</v>
      </c>
      <c r="H21" s="1154">
        <f>SUM(H22:H25)</f>
        <v>0</v>
      </c>
      <c r="I21" s="1154">
        <f>SUM(I22:I25)</f>
        <v>0</v>
      </c>
      <c r="J21" s="1136" t="s">
        <v>13</v>
      </c>
      <c r="K21" s="1148" t="s">
        <v>1244</v>
      </c>
    </row>
    <row r="22" spans="1:11" s="1149" customFormat="1" ht="20.25" customHeight="1" x14ac:dyDescent="0.25">
      <c r="A22" s="1150"/>
      <c r="B22" s="1151"/>
      <c r="C22" s="1164"/>
      <c r="D22" s="1152"/>
      <c r="E22" s="1152"/>
      <c r="F22" s="1152"/>
      <c r="G22" s="1155" t="s">
        <v>1245</v>
      </c>
      <c r="H22" s="1156">
        <v>0</v>
      </c>
      <c r="I22" s="1156">
        <v>0</v>
      </c>
      <c r="J22" s="1136"/>
      <c r="K22" s="1148"/>
    </row>
    <row r="23" spans="1:11" s="1149" customFormat="1" ht="30" x14ac:dyDescent="0.25">
      <c r="A23" s="1150"/>
      <c r="B23" s="1151"/>
      <c r="C23" s="1164"/>
      <c r="D23" s="1152"/>
      <c r="E23" s="1152"/>
      <c r="F23" s="1152"/>
      <c r="G23" s="1155" t="s">
        <v>603</v>
      </c>
      <c r="H23" s="1156">
        <v>0</v>
      </c>
      <c r="I23" s="1156">
        <v>0</v>
      </c>
      <c r="J23" s="1136"/>
      <c r="K23" s="1148"/>
    </row>
    <row r="24" spans="1:11" s="1149" customFormat="1" x14ac:dyDescent="0.25">
      <c r="A24" s="1150"/>
      <c r="B24" s="1151"/>
      <c r="C24" s="1164"/>
      <c r="D24" s="1152"/>
      <c r="E24" s="1152"/>
      <c r="F24" s="1152"/>
      <c r="G24" s="1155" t="s">
        <v>44</v>
      </c>
      <c r="H24" s="1156">
        <v>0</v>
      </c>
      <c r="I24" s="1156">
        <v>0</v>
      </c>
      <c r="J24" s="1136"/>
      <c r="K24" s="1148"/>
    </row>
    <row r="25" spans="1:11" s="1149" customFormat="1" x14ac:dyDescent="0.25">
      <c r="A25" s="1150"/>
      <c r="B25" s="1151"/>
      <c r="C25" s="1165"/>
      <c r="D25" s="1152"/>
      <c r="E25" s="1152"/>
      <c r="F25" s="1152"/>
      <c r="G25" s="1155" t="s">
        <v>45</v>
      </c>
      <c r="H25" s="1156">
        <v>0</v>
      </c>
      <c r="I25" s="1156">
        <v>0</v>
      </c>
      <c r="J25" s="1136"/>
      <c r="K25" s="1148"/>
    </row>
    <row r="26" spans="1:11" s="1149" customFormat="1" ht="135" x14ac:dyDescent="0.25">
      <c r="A26" s="1157"/>
      <c r="B26" s="1158" t="s">
        <v>1255</v>
      </c>
      <c r="C26" s="1159" t="s">
        <v>1243</v>
      </c>
      <c r="D26" s="1159" t="s">
        <v>74</v>
      </c>
      <c r="E26" s="1160" t="s">
        <v>1256</v>
      </c>
      <c r="F26" s="1160" t="s">
        <v>1257</v>
      </c>
      <c r="G26" s="1161" t="s">
        <v>13</v>
      </c>
      <c r="H26" s="1161" t="s">
        <v>13</v>
      </c>
      <c r="I26" s="1161" t="s">
        <v>13</v>
      </c>
      <c r="J26" s="1162"/>
      <c r="K26" s="1148" t="s">
        <v>1249</v>
      </c>
    </row>
    <row r="27" spans="1:11" s="1149" customFormat="1" ht="32.25" customHeight="1" x14ac:dyDescent="0.25">
      <c r="A27" s="1150" t="s">
        <v>397</v>
      </c>
      <c r="B27" s="1151" t="s">
        <v>1258</v>
      </c>
      <c r="C27" s="1163" t="s">
        <v>1243</v>
      </c>
      <c r="D27" s="1152" t="s">
        <v>13</v>
      </c>
      <c r="E27" s="1152" t="s">
        <v>13</v>
      </c>
      <c r="F27" s="1152" t="s">
        <v>13</v>
      </c>
      <c r="G27" s="1153" t="s">
        <v>41</v>
      </c>
      <c r="H27" s="1154">
        <f>SUM(H28:H31)</f>
        <v>694.1</v>
      </c>
      <c r="I27" s="1154">
        <f>SUM(I28:I31)</f>
        <v>681.3</v>
      </c>
      <c r="J27" s="1136" t="s">
        <v>13</v>
      </c>
      <c r="K27" s="1148" t="s">
        <v>1244</v>
      </c>
    </row>
    <row r="28" spans="1:11" s="1149" customFormat="1" ht="16.5" customHeight="1" x14ac:dyDescent="0.25">
      <c r="A28" s="1150"/>
      <c r="B28" s="1151"/>
      <c r="C28" s="1164"/>
      <c r="D28" s="1152"/>
      <c r="E28" s="1152"/>
      <c r="F28" s="1152"/>
      <c r="G28" s="1155" t="s">
        <v>1245</v>
      </c>
      <c r="H28" s="1156">
        <v>0</v>
      </c>
      <c r="I28" s="1156">
        <v>0</v>
      </c>
      <c r="J28" s="1136"/>
      <c r="K28" s="1148"/>
    </row>
    <row r="29" spans="1:11" s="1149" customFormat="1" ht="30" x14ac:dyDescent="0.25">
      <c r="A29" s="1150"/>
      <c r="B29" s="1151"/>
      <c r="C29" s="1164"/>
      <c r="D29" s="1152"/>
      <c r="E29" s="1152"/>
      <c r="F29" s="1152"/>
      <c r="G29" s="1155" t="s">
        <v>603</v>
      </c>
      <c r="H29" s="1156">
        <v>0</v>
      </c>
      <c r="I29" s="1156">
        <v>0</v>
      </c>
      <c r="J29" s="1136"/>
      <c r="K29" s="1148"/>
    </row>
    <row r="30" spans="1:11" s="1149" customFormat="1" x14ac:dyDescent="0.25">
      <c r="A30" s="1150"/>
      <c r="B30" s="1151"/>
      <c r="C30" s="1164"/>
      <c r="D30" s="1152"/>
      <c r="E30" s="1152"/>
      <c r="F30" s="1152"/>
      <c r="G30" s="1155" t="s">
        <v>44</v>
      </c>
      <c r="H30" s="1156">
        <v>694.1</v>
      </c>
      <c r="I30" s="1156">
        <v>681.3</v>
      </c>
      <c r="J30" s="1136"/>
      <c r="K30" s="1148"/>
    </row>
    <row r="31" spans="1:11" s="1149" customFormat="1" x14ac:dyDescent="0.25">
      <c r="A31" s="1150"/>
      <c r="B31" s="1151"/>
      <c r="C31" s="1165"/>
      <c r="D31" s="1152"/>
      <c r="E31" s="1152"/>
      <c r="F31" s="1152"/>
      <c r="G31" s="1155" t="s">
        <v>45</v>
      </c>
      <c r="H31" s="1156">
        <v>0</v>
      </c>
      <c r="I31" s="1156">
        <v>0</v>
      </c>
      <c r="J31" s="1136"/>
      <c r="K31" s="1148"/>
    </row>
    <row r="32" spans="1:11" s="1149" customFormat="1" ht="88.5" customHeight="1" x14ac:dyDescent="0.25">
      <c r="A32" s="1167"/>
      <c r="B32" s="1158" t="s">
        <v>1259</v>
      </c>
      <c r="C32" s="1159" t="s">
        <v>1243</v>
      </c>
      <c r="D32" s="1159" t="s">
        <v>74</v>
      </c>
      <c r="E32" s="1160" t="s">
        <v>1260</v>
      </c>
      <c r="F32" s="1166" t="s">
        <v>1261</v>
      </c>
      <c r="G32" s="1161" t="s">
        <v>13</v>
      </c>
      <c r="H32" s="1161" t="s">
        <v>13</v>
      </c>
      <c r="I32" s="1161" t="s">
        <v>13</v>
      </c>
      <c r="J32" s="1162"/>
      <c r="K32" s="1148" t="s">
        <v>1249</v>
      </c>
    </row>
    <row r="33" spans="1:11" s="1149" customFormat="1" ht="29.25" customHeight="1" x14ac:dyDescent="0.25">
      <c r="A33" s="1150" t="s">
        <v>402</v>
      </c>
      <c r="B33" s="1151" t="s">
        <v>1262</v>
      </c>
      <c r="C33" s="1163" t="s">
        <v>1243</v>
      </c>
      <c r="D33" s="1152" t="s">
        <v>13</v>
      </c>
      <c r="E33" s="1152" t="s">
        <v>13</v>
      </c>
      <c r="F33" s="1152" t="s">
        <v>13</v>
      </c>
      <c r="G33" s="1153" t="s">
        <v>41</v>
      </c>
      <c r="H33" s="1154">
        <f>SUM(H34:H37)</f>
        <v>0</v>
      </c>
      <c r="I33" s="1154">
        <f>SUM(I34:I37)</f>
        <v>0</v>
      </c>
      <c r="J33" s="1136" t="s">
        <v>13</v>
      </c>
      <c r="K33" s="1148"/>
    </row>
    <row r="34" spans="1:11" s="1149" customFormat="1" ht="17.25" customHeight="1" x14ac:dyDescent="0.25">
      <c r="A34" s="1150"/>
      <c r="B34" s="1151"/>
      <c r="C34" s="1164"/>
      <c r="D34" s="1152"/>
      <c r="E34" s="1152"/>
      <c r="F34" s="1152"/>
      <c r="G34" s="1155" t="s">
        <v>1245</v>
      </c>
      <c r="H34" s="1156">
        <v>0</v>
      </c>
      <c r="I34" s="1156">
        <v>0</v>
      </c>
      <c r="J34" s="1136"/>
      <c r="K34" s="1148"/>
    </row>
    <row r="35" spans="1:11" s="1149" customFormat="1" ht="30" x14ac:dyDescent="0.25">
      <c r="A35" s="1150"/>
      <c r="B35" s="1151"/>
      <c r="C35" s="1164"/>
      <c r="D35" s="1152"/>
      <c r="E35" s="1152"/>
      <c r="F35" s="1152"/>
      <c r="G35" s="1155" t="s">
        <v>603</v>
      </c>
      <c r="H35" s="1156">
        <v>0</v>
      </c>
      <c r="I35" s="1156">
        <v>0</v>
      </c>
      <c r="J35" s="1136"/>
      <c r="K35" s="1148"/>
    </row>
    <row r="36" spans="1:11" s="1149" customFormat="1" x14ac:dyDescent="0.25">
      <c r="A36" s="1150"/>
      <c r="B36" s="1151"/>
      <c r="C36" s="1164"/>
      <c r="D36" s="1152"/>
      <c r="E36" s="1152"/>
      <c r="F36" s="1152"/>
      <c r="G36" s="1155" t="s">
        <v>44</v>
      </c>
      <c r="H36" s="1156">
        <v>0</v>
      </c>
      <c r="I36" s="1156">
        <v>0</v>
      </c>
      <c r="J36" s="1136"/>
      <c r="K36" s="1148"/>
    </row>
    <row r="37" spans="1:11" s="1149" customFormat="1" x14ac:dyDescent="0.25">
      <c r="A37" s="1150"/>
      <c r="B37" s="1151"/>
      <c r="C37" s="1165"/>
      <c r="D37" s="1152"/>
      <c r="E37" s="1152"/>
      <c r="F37" s="1152"/>
      <c r="G37" s="1155" t="s">
        <v>45</v>
      </c>
      <c r="H37" s="1156">
        <v>0</v>
      </c>
      <c r="I37" s="1156">
        <v>0</v>
      </c>
      <c r="J37" s="1136"/>
      <c r="K37" s="1148"/>
    </row>
    <row r="38" spans="1:11" s="1149" customFormat="1" ht="90" x14ac:dyDescent="0.25">
      <c r="A38" s="1167"/>
      <c r="B38" s="1158" t="s">
        <v>1263</v>
      </c>
      <c r="C38" s="1159" t="s">
        <v>1243</v>
      </c>
      <c r="D38" s="1159" t="s">
        <v>64</v>
      </c>
      <c r="E38" s="1160" t="s">
        <v>1264</v>
      </c>
      <c r="F38" s="1160" t="s">
        <v>1265</v>
      </c>
      <c r="G38" s="1161" t="s">
        <v>13</v>
      </c>
      <c r="H38" s="1161" t="s">
        <v>13</v>
      </c>
      <c r="I38" s="1161" t="s">
        <v>13</v>
      </c>
      <c r="J38" s="1168"/>
      <c r="K38" s="1148" t="s">
        <v>1266</v>
      </c>
    </row>
    <row r="39" spans="1:11" s="1149" customFormat="1" ht="30" customHeight="1" x14ac:dyDescent="0.25">
      <c r="A39" s="1150" t="s">
        <v>410</v>
      </c>
      <c r="B39" s="1151" t="s">
        <v>1267</v>
      </c>
      <c r="C39" s="1163" t="s">
        <v>1243</v>
      </c>
      <c r="D39" s="1152" t="s">
        <v>13</v>
      </c>
      <c r="E39" s="1152" t="s">
        <v>13</v>
      </c>
      <c r="F39" s="1152" t="s">
        <v>13</v>
      </c>
      <c r="G39" s="1153" t="s">
        <v>41</v>
      </c>
      <c r="H39" s="1154">
        <f>SUM(H40:H43)</f>
        <v>259.39999999999998</v>
      </c>
      <c r="I39" s="1154">
        <f>SUM(I40:I43)</f>
        <v>245</v>
      </c>
      <c r="J39" s="1136" t="s">
        <v>13</v>
      </c>
      <c r="K39" s="1148" t="s">
        <v>1244</v>
      </c>
    </row>
    <row r="40" spans="1:11" s="1149" customFormat="1" ht="17.25" customHeight="1" x14ac:dyDescent="0.25">
      <c r="A40" s="1150"/>
      <c r="B40" s="1151"/>
      <c r="C40" s="1164"/>
      <c r="D40" s="1152"/>
      <c r="E40" s="1152"/>
      <c r="F40" s="1152"/>
      <c r="G40" s="1155" t="s">
        <v>1245</v>
      </c>
      <c r="H40" s="1156">
        <v>0</v>
      </c>
      <c r="I40" s="1156">
        <v>0</v>
      </c>
      <c r="J40" s="1136"/>
      <c r="K40" s="1148"/>
    </row>
    <row r="41" spans="1:11" s="1149" customFormat="1" ht="30" x14ac:dyDescent="0.25">
      <c r="A41" s="1150"/>
      <c r="B41" s="1151"/>
      <c r="C41" s="1164"/>
      <c r="D41" s="1152"/>
      <c r="E41" s="1152"/>
      <c r="F41" s="1152"/>
      <c r="G41" s="1155" t="s">
        <v>603</v>
      </c>
      <c r="H41" s="1156">
        <v>0</v>
      </c>
      <c r="I41" s="1156">
        <v>0</v>
      </c>
      <c r="J41" s="1136"/>
      <c r="K41" s="1148"/>
    </row>
    <row r="42" spans="1:11" s="1149" customFormat="1" x14ac:dyDescent="0.25">
      <c r="A42" s="1150"/>
      <c r="B42" s="1151"/>
      <c r="C42" s="1164"/>
      <c r="D42" s="1152"/>
      <c r="E42" s="1152"/>
      <c r="F42" s="1152"/>
      <c r="G42" s="1155" t="s">
        <v>44</v>
      </c>
      <c r="H42" s="1156">
        <v>259.39999999999998</v>
      </c>
      <c r="I42" s="1156">
        <v>245</v>
      </c>
      <c r="J42" s="1136"/>
      <c r="K42" s="1148"/>
    </row>
    <row r="43" spans="1:11" s="1149" customFormat="1" x14ac:dyDescent="0.25">
      <c r="A43" s="1150"/>
      <c r="B43" s="1151"/>
      <c r="C43" s="1165"/>
      <c r="D43" s="1152"/>
      <c r="E43" s="1152"/>
      <c r="F43" s="1152"/>
      <c r="G43" s="1155" t="s">
        <v>45</v>
      </c>
      <c r="H43" s="1156">
        <v>0</v>
      </c>
      <c r="I43" s="1156">
        <v>0</v>
      </c>
      <c r="J43" s="1136"/>
      <c r="K43" s="1148"/>
    </row>
    <row r="44" spans="1:11" s="1149" customFormat="1" ht="368.25" customHeight="1" x14ac:dyDescent="0.25">
      <c r="A44" s="1167"/>
      <c r="B44" s="1158" t="s">
        <v>1268</v>
      </c>
      <c r="C44" s="1159" t="s">
        <v>1243</v>
      </c>
      <c r="D44" s="1159" t="s">
        <v>74</v>
      </c>
      <c r="E44" s="1160" t="s">
        <v>1269</v>
      </c>
      <c r="F44" s="1160" t="s">
        <v>1270</v>
      </c>
      <c r="G44" s="1161" t="s">
        <v>13</v>
      </c>
      <c r="H44" s="1161" t="s">
        <v>13</v>
      </c>
      <c r="I44" s="1161" t="s">
        <v>13</v>
      </c>
      <c r="J44" s="1168"/>
      <c r="K44" s="1148" t="s">
        <v>1249</v>
      </c>
    </row>
    <row r="45" spans="1:11" s="1149" customFormat="1" ht="30" customHeight="1" x14ac:dyDescent="0.25">
      <c r="A45" s="1150" t="s">
        <v>416</v>
      </c>
      <c r="B45" s="1151" t="s">
        <v>1271</v>
      </c>
      <c r="C45" s="1163" t="s">
        <v>1243</v>
      </c>
      <c r="D45" s="1152" t="s">
        <v>13</v>
      </c>
      <c r="E45" s="1152" t="s">
        <v>13</v>
      </c>
      <c r="F45" s="1152" t="s">
        <v>13</v>
      </c>
      <c r="G45" s="1153" t="s">
        <v>41</v>
      </c>
      <c r="H45" s="1154">
        <f>SUM(H46:H49)</f>
        <v>286.2</v>
      </c>
      <c r="I45" s="1154">
        <f>SUM(I46:I49)</f>
        <v>272</v>
      </c>
      <c r="J45" s="1136" t="s">
        <v>13</v>
      </c>
      <c r="K45" s="1148"/>
    </row>
    <row r="46" spans="1:11" s="1149" customFormat="1" ht="15" customHeight="1" x14ac:dyDescent="0.25">
      <c r="A46" s="1150"/>
      <c r="B46" s="1151"/>
      <c r="C46" s="1164"/>
      <c r="D46" s="1152"/>
      <c r="E46" s="1152"/>
      <c r="F46" s="1152"/>
      <c r="G46" s="1155" t="s">
        <v>1245</v>
      </c>
      <c r="H46" s="1156">
        <v>0</v>
      </c>
      <c r="I46" s="1156">
        <v>0</v>
      </c>
      <c r="J46" s="1136"/>
      <c r="K46" s="1148"/>
    </row>
    <row r="47" spans="1:11" s="1149" customFormat="1" ht="30" x14ac:dyDescent="0.25">
      <c r="A47" s="1150"/>
      <c r="B47" s="1151"/>
      <c r="C47" s="1164"/>
      <c r="D47" s="1152"/>
      <c r="E47" s="1152"/>
      <c r="F47" s="1152"/>
      <c r="G47" s="1155" t="s">
        <v>603</v>
      </c>
      <c r="H47" s="1156">
        <v>0</v>
      </c>
      <c r="I47" s="1156">
        <v>0</v>
      </c>
      <c r="J47" s="1136"/>
      <c r="K47" s="1148"/>
    </row>
    <row r="48" spans="1:11" s="1149" customFormat="1" x14ac:dyDescent="0.25">
      <c r="A48" s="1150"/>
      <c r="B48" s="1151"/>
      <c r="C48" s="1164"/>
      <c r="D48" s="1152"/>
      <c r="E48" s="1152"/>
      <c r="F48" s="1152"/>
      <c r="G48" s="1155" t="s">
        <v>44</v>
      </c>
      <c r="H48" s="1156">
        <v>286.2</v>
      </c>
      <c r="I48" s="1156">
        <v>272</v>
      </c>
      <c r="J48" s="1136"/>
      <c r="K48" s="1148"/>
    </row>
    <row r="49" spans="1:11" s="1149" customFormat="1" x14ac:dyDescent="0.25">
      <c r="A49" s="1150"/>
      <c r="B49" s="1151"/>
      <c r="C49" s="1165"/>
      <c r="D49" s="1152"/>
      <c r="E49" s="1152"/>
      <c r="F49" s="1152"/>
      <c r="G49" s="1155" t="s">
        <v>45</v>
      </c>
      <c r="H49" s="1156">
        <v>0</v>
      </c>
      <c r="I49" s="1156">
        <v>0</v>
      </c>
      <c r="J49" s="1136"/>
      <c r="K49" s="1148"/>
    </row>
    <row r="50" spans="1:11" s="1149" customFormat="1" ht="135" x14ac:dyDescent="0.25">
      <c r="A50" s="1167"/>
      <c r="B50" s="1158" t="s">
        <v>1272</v>
      </c>
      <c r="C50" s="1159" t="s">
        <v>1243</v>
      </c>
      <c r="D50" s="1159" t="s">
        <v>61</v>
      </c>
      <c r="E50" s="1160" t="s">
        <v>1273</v>
      </c>
      <c r="F50" s="1160" t="s">
        <v>1274</v>
      </c>
      <c r="G50" s="1161" t="s">
        <v>13</v>
      </c>
      <c r="H50" s="1161" t="s">
        <v>13</v>
      </c>
      <c r="I50" s="1161" t="s">
        <v>13</v>
      </c>
      <c r="J50" s="1168"/>
      <c r="K50" s="1148" t="s">
        <v>1266</v>
      </c>
    </row>
    <row r="51" spans="1:11" s="1149" customFormat="1" ht="29.25" customHeight="1" x14ac:dyDescent="0.25">
      <c r="A51" s="1150" t="s">
        <v>419</v>
      </c>
      <c r="B51" s="1151" t="s">
        <v>1275</v>
      </c>
      <c r="C51" s="1163" t="s">
        <v>1243</v>
      </c>
      <c r="D51" s="1152" t="s">
        <v>13</v>
      </c>
      <c r="E51" s="1152" t="s">
        <v>13</v>
      </c>
      <c r="F51" s="1152" t="s">
        <v>13</v>
      </c>
      <c r="G51" s="1153" t="s">
        <v>41</v>
      </c>
      <c r="H51" s="1154">
        <f>SUM(H52:H55)</f>
        <v>15060.2</v>
      </c>
      <c r="I51" s="1154">
        <f>SUM(I52:I55)</f>
        <v>14804.2</v>
      </c>
      <c r="J51" s="1136" t="s">
        <v>13</v>
      </c>
      <c r="K51" s="1148"/>
    </row>
    <row r="52" spans="1:11" s="1149" customFormat="1" ht="17.25" customHeight="1" x14ac:dyDescent="0.25">
      <c r="A52" s="1150"/>
      <c r="B52" s="1151"/>
      <c r="C52" s="1164"/>
      <c r="D52" s="1152"/>
      <c r="E52" s="1152"/>
      <c r="F52" s="1152"/>
      <c r="G52" s="1155" t="s">
        <v>1245</v>
      </c>
      <c r="H52" s="1156">
        <v>0</v>
      </c>
      <c r="I52" s="1156">
        <v>0</v>
      </c>
      <c r="J52" s="1136"/>
      <c r="K52" s="1148"/>
    </row>
    <row r="53" spans="1:11" s="1149" customFormat="1" ht="30" x14ac:dyDescent="0.25">
      <c r="A53" s="1150"/>
      <c r="B53" s="1151"/>
      <c r="C53" s="1164"/>
      <c r="D53" s="1152"/>
      <c r="E53" s="1152"/>
      <c r="F53" s="1152"/>
      <c r="G53" s="1155" t="s">
        <v>603</v>
      </c>
      <c r="H53" s="1156">
        <v>0</v>
      </c>
      <c r="I53" s="1156">
        <v>0</v>
      </c>
      <c r="J53" s="1136"/>
      <c r="K53" s="1148"/>
    </row>
    <row r="54" spans="1:11" s="1149" customFormat="1" x14ac:dyDescent="0.25">
      <c r="A54" s="1150"/>
      <c r="B54" s="1151"/>
      <c r="C54" s="1164"/>
      <c r="D54" s="1152"/>
      <c r="E54" s="1152"/>
      <c r="F54" s="1152"/>
      <c r="G54" s="1155" t="s">
        <v>44</v>
      </c>
      <c r="H54" s="1156">
        <f>SUM(H59,H64)</f>
        <v>15060.2</v>
      </c>
      <c r="I54" s="1156">
        <f>SUM(I59,I64)</f>
        <v>14804.2</v>
      </c>
      <c r="J54" s="1136"/>
      <c r="K54" s="1148"/>
    </row>
    <row r="55" spans="1:11" s="1149" customFormat="1" x14ac:dyDescent="0.25">
      <c r="A55" s="1150"/>
      <c r="B55" s="1151"/>
      <c r="C55" s="1165"/>
      <c r="D55" s="1152"/>
      <c r="E55" s="1152"/>
      <c r="F55" s="1152"/>
      <c r="G55" s="1155" t="s">
        <v>45</v>
      </c>
      <c r="H55" s="1156">
        <f>SUM(H60,H65)</f>
        <v>0</v>
      </c>
      <c r="I55" s="1156">
        <f>SUM(I60,I65)</f>
        <v>0</v>
      </c>
      <c r="J55" s="1136"/>
      <c r="K55" s="1148"/>
    </row>
    <row r="56" spans="1:11" s="1149" customFormat="1" ht="30" customHeight="1" x14ac:dyDescent="0.25">
      <c r="A56" s="1150" t="s">
        <v>1276</v>
      </c>
      <c r="B56" s="1169" t="s">
        <v>1277</v>
      </c>
      <c r="C56" s="1163" t="s">
        <v>1243</v>
      </c>
      <c r="D56" s="1152" t="s">
        <v>13</v>
      </c>
      <c r="E56" s="1152" t="s">
        <v>13</v>
      </c>
      <c r="F56" s="1152" t="s">
        <v>13</v>
      </c>
      <c r="G56" s="1153" t="s">
        <v>41</v>
      </c>
      <c r="H56" s="1154">
        <f>SUM(H57:H60)</f>
        <v>14202.7</v>
      </c>
      <c r="I56" s="1154">
        <f>SUM(I57:I60)</f>
        <v>14069.5</v>
      </c>
      <c r="J56" s="1136"/>
      <c r="K56" s="1148" t="s">
        <v>1244</v>
      </c>
    </row>
    <row r="57" spans="1:11" s="1149" customFormat="1" ht="17.25" customHeight="1" x14ac:dyDescent="0.25">
      <c r="A57" s="1150"/>
      <c r="B57" s="1169"/>
      <c r="C57" s="1164"/>
      <c r="D57" s="1152"/>
      <c r="E57" s="1152"/>
      <c r="F57" s="1152"/>
      <c r="G57" s="1155" t="s">
        <v>1245</v>
      </c>
      <c r="H57" s="1156">
        <v>0</v>
      </c>
      <c r="I57" s="1156">
        <v>0</v>
      </c>
      <c r="J57" s="1136"/>
      <c r="K57" s="1148"/>
    </row>
    <row r="58" spans="1:11" s="1149" customFormat="1" ht="30" x14ac:dyDescent="0.25">
      <c r="A58" s="1150"/>
      <c r="B58" s="1169"/>
      <c r="C58" s="1164"/>
      <c r="D58" s="1152"/>
      <c r="E58" s="1152"/>
      <c r="F58" s="1152"/>
      <c r="G58" s="1155" t="s">
        <v>603</v>
      </c>
      <c r="H58" s="1156">
        <v>0</v>
      </c>
      <c r="I58" s="1156">
        <v>0</v>
      </c>
      <c r="J58" s="1136"/>
    </row>
    <row r="59" spans="1:11" s="1149" customFormat="1" x14ac:dyDescent="0.25">
      <c r="A59" s="1150"/>
      <c r="B59" s="1170"/>
      <c r="C59" s="1164"/>
      <c r="D59" s="1152"/>
      <c r="E59" s="1152"/>
      <c r="F59" s="1152"/>
      <c r="G59" s="1155" t="s">
        <v>44</v>
      </c>
      <c r="H59" s="1156">
        <v>14202.7</v>
      </c>
      <c r="I59" s="1156">
        <v>14069.5</v>
      </c>
      <c r="J59" s="1136"/>
      <c r="K59" s="1148"/>
    </row>
    <row r="60" spans="1:11" s="1149" customFormat="1" x14ac:dyDescent="0.25">
      <c r="A60" s="1150"/>
      <c r="B60" s="1170"/>
      <c r="C60" s="1165"/>
      <c r="D60" s="1152"/>
      <c r="E60" s="1152"/>
      <c r="F60" s="1152"/>
      <c r="G60" s="1155" t="s">
        <v>45</v>
      </c>
      <c r="H60" s="1156">
        <v>0</v>
      </c>
      <c r="I60" s="1156">
        <v>0</v>
      </c>
      <c r="J60" s="1136"/>
      <c r="K60" s="1148"/>
    </row>
    <row r="61" spans="1:11" s="1149" customFormat="1" ht="29.25" customHeight="1" x14ac:dyDescent="0.25">
      <c r="A61" s="1150" t="s">
        <v>1278</v>
      </c>
      <c r="B61" s="1169" t="s">
        <v>1279</v>
      </c>
      <c r="C61" s="1163" t="s">
        <v>1243</v>
      </c>
      <c r="D61" s="1152" t="s">
        <v>13</v>
      </c>
      <c r="E61" s="1152" t="s">
        <v>13</v>
      </c>
      <c r="F61" s="1152" t="s">
        <v>13</v>
      </c>
      <c r="G61" s="1153" t="s">
        <v>41</v>
      </c>
      <c r="H61" s="1154">
        <f>SUM(H62:H65)</f>
        <v>857.5</v>
      </c>
      <c r="I61" s="1154">
        <f>SUM(I62:I65)</f>
        <v>734.7</v>
      </c>
      <c r="J61" s="1136"/>
      <c r="K61" s="1148" t="s">
        <v>1244</v>
      </c>
    </row>
    <row r="62" spans="1:11" s="1149" customFormat="1" ht="15.75" customHeight="1" x14ac:dyDescent="0.25">
      <c r="A62" s="1150"/>
      <c r="B62" s="1169"/>
      <c r="C62" s="1164"/>
      <c r="D62" s="1152"/>
      <c r="E62" s="1152"/>
      <c r="F62" s="1152"/>
      <c r="G62" s="1155" t="s">
        <v>1245</v>
      </c>
      <c r="H62" s="1156">
        <v>0</v>
      </c>
      <c r="I62" s="1156">
        <v>0</v>
      </c>
      <c r="J62" s="1136"/>
      <c r="K62" s="1148"/>
    </row>
    <row r="63" spans="1:11" s="1149" customFormat="1" ht="30" x14ac:dyDescent="0.25">
      <c r="A63" s="1150"/>
      <c r="B63" s="1169"/>
      <c r="C63" s="1164"/>
      <c r="D63" s="1152"/>
      <c r="E63" s="1152"/>
      <c r="F63" s="1152"/>
      <c r="G63" s="1155" t="s">
        <v>603</v>
      </c>
      <c r="H63" s="1156">
        <v>0</v>
      </c>
      <c r="I63" s="1156">
        <v>0</v>
      </c>
      <c r="J63" s="1136"/>
      <c r="K63" s="1148"/>
    </row>
    <row r="64" spans="1:11" s="1149" customFormat="1" x14ac:dyDescent="0.25">
      <c r="A64" s="1150"/>
      <c r="B64" s="1170"/>
      <c r="C64" s="1164"/>
      <c r="D64" s="1152"/>
      <c r="E64" s="1152"/>
      <c r="F64" s="1152"/>
      <c r="G64" s="1155" t="s">
        <v>44</v>
      </c>
      <c r="H64" s="1156">
        <v>857.5</v>
      </c>
      <c r="I64" s="1156">
        <v>734.7</v>
      </c>
      <c r="J64" s="1136"/>
      <c r="K64" s="1148"/>
    </row>
    <row r="65" spans="1:11" s="1149" customFormat="1" x14ac:dyDescent="0.25">
      <c r="A65" s="1150"/>
      <c r="B65" s="1170"/>
      <c r="C65" s="1165"/>
      <c r="D65" s="1152"/>
      <c r="E65" s="1152"/>
      <c r="F65" s="1152"/>
      <c r="G65" s="1155" t="s">
        <v>45</v>
      </c>
      <c r="H65" s="1156">
        <v>0</v>
      </c>
      <c r="I65" s="1156">
        <v>0</v>
      </c>
      <c r="J65" s="1136"/>
      <c r="K65" s="1148"/>
    </row>
    <row r="66" spans="1:11" s="1149" customFormat="1" ht="170.25" customHeight="1" x14ac:dyDescent="0.25">
      <c r="A66" s="1167"/>
      <c r="B66" s="1158" t="s">
        <v>1280</v>
      </c>
      <c r="C66" s="1159" t="s">
        <v>1243</v>
      </c>
      <c r="D66" s="1159" t="s">
        <v>61</v>
      </c>
      <c r="E66" s="1160" t="s">
        <v>1281</v>
      </c>
      <c r="F66" s="1160" t="s">
        <v>1282</v>
      </c>
      <c r="G66" s="1161" t="s">
        <v>13</v>
      </c>
      <c r="H66" s="1161" t="s">
        <v>13</v>
      </c>
      <c r="I66" s="1161" t="s">
        <v>13</v>
      </c>
      <c r="J66" s="1168"/>
      <c r="K66" s="1148" t="s">
        <v>1266</v>
      </c>
    </row>
    <row r="67" spans="1:11" s="1149" customFormat="1" ht="29.25" customHeight="1" x14ac:dyDescent="0.25">
      <c r="A67" s="1150" t="s">
        <v>429</v>
      </c>
      <c r="B67" s="1151" t="s">
        <v>1283</v>
      </c>
      <c r="C67" s="1163" t="s">
        <v>1243</v>
      </c>
      <c r="D67" s="1152" t="s">
        <v>13</v>
      </c>
      <c r="E67" s="1152" t="s">
        <v>13</v>
      </c>
      <c r="F67" s="1152" t="s">
        <v>13</v>
      </c>
      <c r="G67" s="1153" t="s">
        <v>41</v>
      </c>
      <c r="H67" s="1154">
        <f>SUM(H68:H71)</f>
        <v>21824.2</v>
      </c>
      <c r="I67" s="1154">
        <f>SUM(I68:I71)</f>
        <v>21824.2</v>
      </c>
      <c r="J67" s="1136" t="s">
        <v>13</v>
      </c>
      <c r="K67" s="1148" t="s">
        <v>1244</v>
      </c>
    </row>
    <row r="68" spans="1:11" s="1149" customFormat="1" ht="17.25" customHeight="1" x14ac:dyDescent="0.25">
      <c r="A68" s="1150"/>
      <c r="B68" s="1151"/>
      <c r="C68" s="1164"/>
      <c r="D68" s="1152"/>
      <c r="E68" s="1152"/>
      <c r="F68" s="1152"/>
      <c r="G68" s="1155" t="s">
        <v>1245</v>
      </c>
      <c r="H68" s="1156">
        <v>0</v>
      </c>
      <c r="I68" s="1156">
        <v>0</v>
      </c>
      <c r="J68" s="1136"/>
    </row>
    <row r="69" spans="1:11" s="1149" customFormat="1" ht="30" x14ac:dyDescent="0.25">
      <c r="A69" s="1150"/>
      <c r="B69" s="1151"/>
      <c r="C69" s="1164"/>
      <c r="D69" s="1152"/>
      <c r="E69" s="1152"/>
      <c r="F69" s="1152"/>
      <c r="G69" s="1155" t="s">
        <v>603</v>
      </c>
      <c r="H69" s="1156">
        <v>11958.6</v>
      </c>
      <c r="I69" s="1156">
        <v>11958.6</v>
      </c>
      <c r="J69" s="1136"/>
      <c r="K69" s="1148"/>
    </row>
    <row r="70" spans="1:11" s="1149" customFormat="1" x14ac:dyDescent="0.25">
      <c r="A70" s="1150"/>
      <c r="B70" s="1151"/>
      <c r="C70" s="1164"/>
      <c r="D70" s="1152"/>
      <c r="E70" s="1152"/>
      <c r="F70" s="1152"/>
      <c r="G70" s="1155" t="s">
        <v>44</v>
      </c>
      <c r="H70" s="1156">
        <v>9865.6</v>
      </c>
      <c r="I70" s="1156">
        <v>9865.6</v>
      </c>
      <c r="J70" s="1136"/>
      <c r="K70" s="1148"/>
    </row>
    <row r="71" spans="1:11" s="1149" customFormat="1" x14ac:dyDescent="0.25">
      <c r="A71" s="1150"/>
      <c r="B71" s="1151"/>
      <c r="C71" s="1165"/>
      <c r="D71" s="1152"/>
      <c r="E71" s="1152"/>
      <c r="F71" s="1152"/>
      <c r="G71" s="1155" t="s">
        <v>45</v>
      </c>
      <c r="H71" s="1156">
        <v>0</v>
      </c>
      <c r="I71" s="1156">
        <v>0</v>
      </c>
      <c r="J71" s="1136"/>
      <c r="K71" s="1148"/>
    </row>
    <row r="72" spans="1:11" s="1149" customFormat="1" ht="133.5" customHeight="1" x14ac:dyDescent="0.25">
      <c r="A72" s="1167"/>
      <c r="B72" s="1158" t="s">
        <v>1284</v>
      </c>
      <c r="C72" s="1159" t="s">
        <v>1243</v>
      </c>
      <c r="D72" s="1159" t="s">
        <v>74</v>
      </c>
      <c r="E72" s="1160" t="s">
        <v>1285</v>
      </c>
      <c r="F72" s="1160" t="s">
        <v>1286</v>
      </c>
      <c r="G72" s="1161" t="s">
        <v>13</v>
      </c>
      <c r="H72" s="1161" t="s">
        <v>13</v>
      </c>
      <c r="I72" s="1161" t="s">
        <v>13</v>
      </c>
      <c r="J72" s="1168"/>
      <c r="K72" s="1148" t="s">
        <v>1249</v>
      </c>
    </row>
    <row r="73" spans="1:11" s="1149" customFormat="1" ht="135" customHeight="1" x14ac:dyDescent="0.25">
      <c r="A73" s="1167"/>
      <c r="B73" s="1158" t="s">
        <v>1287</v>
      </c>
      <c r="C73" s="1159" t="s">
        <v>1243</v>
      </c>
      <c r="D73" s="1159" t="s">
        <v>75</v>
      </c>
      <c r="E73" s="1160" t="s">
        <v>1288</v>
      </c>
      <c r="F73" s="1160" t="s">
        <v>1289</v>
      </c>
      <c r="G73" s="1161" t="s">
        <v>13</v>
      </c>
      <c r="H73" s="1161" t="s">
        <v>13</v>
      </c>
      <c r="I73" s="1161" t="s">
        <v>13</v>
      </c>
      <c r="J73" s="1168"/>
      <c r="K73" s="1148" t="s">
        <v>1249</v>
      </c>
    </row>
    <row r="74" spans="1:11" s="1149" customFormat="1" ht="114" customHeight="1" x14ac:dyDescent="0.25">
      <c r="A74" s="1167"/>
      <c r="B74" s="1158" t="s">
        <v>1290</v>
      </c>
      <c r="C74" s="1159" t="s">
        <v>1243</v>
      </c>
      <c r="D74" s="1159" t="s">
        <v>75</v>
      </c>
      <c r="E74" s="1160" t="s">
        <v>1291</v>
      </c>
      <c r="F74" s="1171" t="s">
        <v>1292</v>
      </c>
      <c r="G74" s="1161" t="s">
        <v>13</v>
      </c>
      <c r="H74" s="1161" t="s">
        <v>13</v>
      </c>
      <c r="I74" s="1161" t="s">
        <v>13</v>
      </c>
      <c r="J74" s="1168"/>
      <c r="K74" s="1148" t="s">
        <v>1249</v>
      </c>
    </row>
    <row r="75" spans="1:11" s="1149" customFormat="1" ht="29.25" customHeight="1" x14ac:dyDescent="0.25">
      <c r="A75" s="1150" t="s">
        <v>434</v>
      </c>
      <c r="B75" s="1151" t="s">
        <v>1293</v>
      </c>
      <c r="C75" s="1163" t="s">
        <v>1243</v>
      </c>
      <c r="D75" s="1152" t="s">
        <v>13</v>
      </c>
      <c r="E75" s="1152" t="s">
        <v>13</v>
      </c>
      <c r="F75" s="1152" t="s">
        <v>13</v>
      </c>
      <c r="G75" s="1153" t="s">
        <v>41</v>
      </c>
      <c r="H75" s="1154">
        <f>SUM(H76:H79)</f>
        <v>3331.7999999999997</v>
      </c>
      <c r="I75" s="1154">
        <f>SUM(I76:I79)</f>
        <v>3331.7999999999997</v>
      </c>
      <c r="J75" s="1136" t="s">
        <v>13</v>
      </c>
      <c r="K75" s="1148" t="s">
        <v>1244</v>
      </c>
    </row>
    <row r="76" spans="1:11" s="1149" customFormat="1" ht="19.5" customHeight="1" x14ac:dyDescent="0.25">
      <c r="A76" s="1150"/>
      <c r="B76" s="1151"/>
      <c r="C76" s="1164"/>
      <c r="D76" s="1152"/>
      <c r="E76" s="1152"/>
      <c r="F76" s="1152"/>
      <c r="G76" s="1155" t="s">
        <v>1245</v>
      </c>
      <c r="H76" s="1154">
        <v>0</v>
      </c>
      <c r="I76" s="1156">
        <v>0</v>
      </c>
      <c r="J76" s="1136"/>
      <c r="K76" s="1148"/>
    </row>
    <row r="77" spans="1:11" s="1149" customFormat="1" ht="30" x14ac:dyDescent="0.25">
      <c r="A77" s="1150"/>
      <c r="B77" s="1151"/>
      <c r="C77" s="1164"/>
      <c r="D77" s="1152"/>
      <c r="E77" s="1152"/>
      <c r="F77" s="1152"/>
      <c r="G77" s="1155" t="s">
        <v>603</v>
      </c>
      <c r="H77" s="1172">
        <v>2866.2</v>
      </c>
      <c r="I77" s="1156">
        <v>2866.2</v>
      </c>
      <c r="J77" s="1136"/>
      <c r="K77" s="1148"/>
    </row>
    <row r="78" spans="1:11" s="1149" customFormat="1" x14ac:dyDescent="0.25">
      <c r="A78" s="1150"/>
      <c r="B78" s="1170"/>
      <c r="C78" s="1164"/>
      <c r="D78" s="1152"/>
      <c r="E78" s="1152"/>
      <c r="F78" s="1152"/>
      <c r="G78" s="1155" t="s">
        <v>44</v>
      </c>
      <c r="H78" s="1173">
        <v>318.5</v>
      </c>
      <c r="I78" s="1156">
        <v>318.5</v>
      </c>
      <c r="J78" s="1136"/>
      <c r="K78" s="1148"/>
    </row>
    <row r="79" spans="1:11" s="1149" customFormat="1" x14ac:dyDescent="0.25">
      <c r="A79" s="1150"/>
      <c r="B79" s="1170"/>
      <c r="C79" s="1165"/>
      <c r="D79" s="1152"/>
      <c r="E79" s="1152"/>
      <c r="F79" s="1152"/>
      <c r="G79" s="1155" t="s">
        <v>45</v>
      </c>
      <c r="H79" s="1172">
        <v>147.1</v>
      </c>
      <c r="I79" s="1156">
        <v>147.1</v>
      </c>
      <c r="J79" s="1136"/>
      <c r="K79" s="1148"/>
    </row>
    <row r="80" spans="1:11" s="1149" customFormat="1" ht="90" x14ac:dyDescent="0.25">
      <c r="A80" s="1167"/>
      <c r="B80" s="1158" t="s">
        <v>1294</v>
      </c>
      <c r="C80" s="1159" t="s">
        <v>1243</v>
      </c>
      <c r="D80" s="1159" t="s">
        <v>74</v>
      </c>
      <c r="E80" s="1160" t="s">
        <v>1295</v>
      </c>
      <c r="F80" s="1160" t="s">
        <v>1296</v>
      </c>
      <c r="G80" s="1161" t="s">
        <v>13</v>
      </c>
      <c r="H80" s="1161" t="s">
        <v>13</v>
      </c>
      <c r="I80" s="1161" t="s">
        <v>13</v>
      </c>
      <c r="J80" s="1168" t="s">
        <v>758</v>
      </c>
      <c r="K80" s="1148" t="s">
        <v>1249</v>
      </c>
    </row>
    <row r="81" spans="1:11" s="1149" customFormat="1" ht="30" customHeight="1" x14ac:dyDescent="0.25">
      <c r="A81" s="1150" t="s">
        <v>446</v>
      </c>
      <c r="B81" s="1151" t="s">
        <v>1297</v>
      </c>
      <c r="C81" s="1163" t="s">
        <v>1243</v>
      </c>
      <c r="D81" s="1152" t="s">
        <v>13</v>
      </c>
      <c r="E81" s="1152" t="s">
        <v>13</v>
      </c>
      <c r="F81" s="1152" t="s">
        <v>13</v>
      </c>
      <c r="G81" s="1153" t="s">
        <v>41</v>
      </c>
      <c r="H81" s="1154">
        <f>SUM(H82:H85)</f>
        <v>3033.6</v>
      </c>
      <c r="I81" s="1154">
        <f>SUM(I82:I85)</f>
        <v>3033.6</v>
      </c>
      <c r="J81" s="1136" t="s">
        <v>13</v>
      </c>
      <c r="K81" s="1148" t="s">
        <v>1298</v>
      </c>
    </row>
    <row r="82" spans="1:11" s="1149" customFormat="1" ht="16.5" customHeight="1" x14ac:dyDescent="0.25">
      <c r="A82" s="1150"/>
      <c r="B82" s="1151"/>
      <c r="C82" s="1164"/>
      <c r="D82" s="1152"/>
      <c r="E82" s="1152"/>
      <c r="F82" s="1152"/>
      <c r="G82" s="1155" t="s">
        <v>1245</v>
      </c>
      <c r="H82" s="1156">
        <v>0</v>
      </c>
      <c r="I82" s="1156">
        <v>0</v>
      </c>
      <c r="J82" s="1136"/>
      <c r="K82" s="1148"/>
    </row>
    <row r="83" spans="1:11" s="1149" customFormat="1" ht="30" x14ac:dyDescent="0.25">
      <c r="A83" s="1150"/>
      <c r="B83" s="1151"/>
      <c r="C83" s="1164"/>
      <c r="D83" s="1152"/>
      <c r="E83" s="1152"/>
      <c r="F83" s="1152"/>
      <c r="G83" s="1155" t="s">
        <v>603</v>
      </c>
      <c r="H83" s="1156">
        <v>0</v>
      </c>
      <c r="I83" s="1156">
        <v>0</v>
      </c>
      <c r="J83" s="1136"/>
      <c r="K83" s="1148"/>
    </row>
    <row r="84" spans="1:11" s="1149" customFormat="1" x14ac:dyDescent="0.25">
      <c r="A84" s="1150"/>
      <c r="B84" s="1170"/>
      <c r="C84" s="1164"/>
      <c r="D84" s="1152"/>
      <c r="E84" s="1152"/>
      <c r="F84" s="1152"/>
      <c r="G84" s="1155" t="s">
        <v>44</v>
      </c>
      <c r="H84" s="1156">
        <f>3033.6</f>
        <v>3033.6</v>
      </c>
      <c r="I84" s="1156">
        <v>3033.6</v>
      </c>
      <c r="J84" s="1136"/>
      <c r="K84" s="1148"/>
    </row>
    <row r="85" spans="1:11" s="1149" customFormat="1" x14ac:dyDescent="0.25">
      <c r="A85" s="1150"/>
      <c r="B85" s="1170"/>
      <c r="C85" s="1165"/>
      <c r="D85" s="1152"/>
      <c r="E85" s="1152"/>
      <c r="F85" s="1152"/>
      <c r="G85" s="1155" t="s">
        <v>45</v>
      </c>
      <c r="H85" s="1156">
        <v>0</v>
      </c>
      <c r="I85" s="1156">
        <v>0</v>
      </c>
      <c r="J85" s="1136"/>
      <c r="K85" s="1148"/>
    </row>
    <row r="86" spans="1:11" s="1149" customFormat="1" ht="170.25" customHeight="1" x14ac:dyDescent="0.25">
      <c r="A86" s="1167"/>
      <c r="B86" s="1158" t="s">
        <v>1299</v>
      </c>
      <c r="C86" s="1159" t="s">
        <v>1243</v>
      </c>
      <c r="D86" s="1159" t="s">
        <v>75</v>
      </c>
      <c r="E86" s="1160" t="s">
        <v>1281</v>
      </c>
      <c r="F86" s="1160" t="s">
        <v>1300</v>
      </c>
      <c r="G86" s="1161" t="s">
        <v>13</v>
      </c>
      <c r="H86" s="1161" t="s">
        <v>13</v>
      </c>
      <c r="I86" s="1161" t="s">
        <v>13</v>
      </c>
      <c r="J86" s="1168"/>
      <c r="K86" s="1148" t="s">
        <v>1249</v>
      </c>
    </row>
    <row r="87" spans="1:11" s="1149" customFormat="1" ht="30" customHeight="1" x14ac:dyDescent="0.25">
      <c r="A87" s="1150" t="s">
        <v>446</v>
      </c>
      <c r="B87" s="1151" t="s">
        <v>1301</v>
      </c>
      <c r="C87" s="1163" t="s">
        <v>1243</v>
      </c>
      <c r="D87" s="1152" t="s">
        <v>13</v>
      </c>
      <c r="E87" s="1152" t="s">
        <v>13</v>
      </c>
      <c r="F87" s="1152" t="s">
        <v>13</v>
      </c>
      <c r="G87" s="1153" t="s">
        <v>41</v>
      </c>
      <c r="H87" s="1154">
        <f>SUM(H88:H91)</f>
        <v>1175.5</v>
      </c>
      <c r="I87" s="1154">
        <f>SUM(I88:I91)</f>
        <v>1175.5</v>
      </c>
      <c r="J87" s="1136" t="s">
        <v>13</v>
      </c>
      <c r="K87" s="1148" t="s">
        <v>1244</v>
      </c>
    </row>
    <row r="88" spans="1:11" s="1149" customFormat="1" ht="16.5" customHeight="1" x14ac:dyDescent="0.25">
      <c r="A88" s="1150"/>
      <c r="B88" s="1151"/>
      <c r="C88" s="1164"/>
      <c r="D88" s="1152"/>
      <c r="E88" s="1152"/>
      <c r="F88" s="1152"/>
      <c r="G88" s="1155" t="s">
        <v>1245</v>
      </c>
      <c r="H88" s="1156">
        <v>0</v>
      </c>
      <c r="I88" s="1156">
        <v>0</v>
      </c>
      <c r="J88" s="1136"/>
      <c r="K88" s="1148"/>
    </row>
    <row r="89" spans="1:11" s="1149" customFormat="1" ht="30" x14ac:dyDescent="0.25">
      <c r="A89" s="1150"/>
      <c r="B89" s="1151"/>
      <c r="C89" s="1164"/>
      <c r="D89" s="1152"/>
      <c r="E89" s="1152"/>
      <c r="F89" s="1152"/>
      <c r="G89" s="1155" t="s">
        <v>603</v>
      </c>
      <c r="H89" s="1172">
        <v>1000</v>
      </c>
      <c r="I89" s="1172">
        <v>1000</v>
      </c>
      <c r="J89" s="1136"/>
      <c r="K89" s="1148"/>
    </row>
    <row r="90" spans="1:11" s="1149" customFormat="1" x14ac:dyDescent="0.25">
      <c r="A90" s="1150"/>
      <c r="B90" s="1170"/>
      <c r="C90" s="1164"/>
      <c r="D90" s="1152"/>
      <c r="E90" s="1152"/>
      <c r="F90" s="1152"/>
      <c r="G90" s="1155" t="s">
        <v>44</v>
      </c>
      <c r="H90" s="1173">
        <v>120</v>
      </c>
      <c r="I90" s="1173">
        <v>120</v>
      </c>
      <c r="J90" s="1136"/>
      <c r="K90" s="1148"/>
    </row>
    <row r="91" spans="1:11" s="1149" customFormat="1" x14ac:dyDescent="0.25">
      <c r="A91" s="1150"/>
      <c r="B91" s="1170"/>
      <c r="C91" s="1165"/>
      <c r="D91" s="1152"/>
      <c r="E91" s="1152"/>
      <c r="F91" s="1152"/>
      <c r="G91" s="1155" t="s">
        <v>45</v>
      </c>
      <c r="H91" s="1172">
        <v>55.5</v>
      </c>
      <c r="I91" s="1172">
        <v>55.5</v>
      </c>
      <c r="J91" s="1136"/>
      <c r="K91" s="1148"/>
    </row>
    <row r="92" spans="1:11" s="1149" customFormat="1" ht="170.25" customHeight="1" x14ac:dyDescent="0.25">
      <c r="A92" s="1167"/>
      <c r="B92" s="1158" t="s">
        <v>1302</v>
      </c>
      <c r="C92" s="1159" t="s">
        <v>1243</v>
      </c>
      <c r="D92" s="1159" t="s">
        <v>75</v>
      </c>
      <c r="E92" s="1160" t="s">
        <v>1281</v>
      </c>
      <c r="F92" s="1160" t="s">
        <v>1303</v>
      </c>
      <c r="G92" s="1161" t="s">
        <v>13</v>
      </c>
      <c r="H92" s="1161" t="s">
        <v>13</v>
      </c>
      <c r="I92" s="1161" t="s">
        <v>13</v>
      </c>
      <c r="J92" s="1168"/>
      <c r="K92" s="1148" t="s">
        <v>1249</v>
      </c>
    </row>
    <row r="93" spans="1:11" s="1180" customFormat="1" ht="42.75" x14ac:dyDescent="0.25">
      <c r="A93" s="1174"/>
      <c r="B93" s="1175" t="s">
        <v>95</v>
      </c>
      <c r="C93" s="1147" t="s">
        <v>13</v>
      </c>
      <c r="D93" s="1147" t="s">
        <v>13</v>
      </c>
      <c r="E93" s="1147" t="s">
        <v>13</v>
      </c>
      <c r="F93" s="1147" t="s">
        <v>13</v>
      </c>
      <c r="G93" s="1176" t="s">
        <v>41</v>
      </c>
      <c r="H93" s="1177">
        <f>SUM(H94:H97)</f>
        <v>45922.6</v>
      </c>
      <c r="I93" s="1177">
        <f>SUM(I94:I97)</f>
        <v>45625.2</v>
      </c>
      <c r="J93" s="1178" t="s">
        <v>13</v>
      </c>
      <c r="K93" s="1179"/>
    </row>
    <row r="94" spans="1:11" s="1180" customFormat="1" ht="17.25" customHeight="1" x14ac:dyDescent="0.25">
      <c r="A94" s="1174"/>
      <c r="B94" s="1175"/>
      <c r="C94" s="1147"/>
      <c r="D94" s="1147"/>
      <c r="E94" s="1147"/>
      <c r="F94" s="1147"/>
      <c r="G94" s="1176" t="s">
        <v>1245</v>
      </c>
      <c r="H94" s="1177">
        <f>SUM(H10,H16,H22,H28,H34,H40,H46,H52,H68,H76,H82,H88)</f>
        <v>0</v>
      </c>
      <c r="I94" s="1177">
        <f>SUM(I10,I16,I22,I28,I34,I40,I46,I52,I68,I76,I82,I88)</f>
        <v>0</v>
      </c>
      <c r="J94" s="1178"/>
      <c r="K94" s="1179"/>
    </row>
    <row r="95" spans="1:11" s="1180" customFormat="1" ht="33" customHeight="1" x14ac:dyDescent="0.25">
      <c r="A95" s="1174"/>
      <c r="B95" s="1175"/>
      <c r="C95" s="1147"/>
      <c r="D95" s="1147"/>
      <c r="E95" s="1147"/>
      <c r="F95" s="1147"/>
      <c r="G95" s="1176" t="s">
        <v>603</v>
      </c>
      <c r="H95" s="1177">
        <f t="shared" ref="H95:I97" si="0">SUM(H11,H17,H23,H29,H35,H41,H47,H53,H69,H77,H83,H89)</f>
        <v>15824.8</v>
      </c>
      <c r="I95" s="1177">
        <f t="shared" si="0"/>
        <v>15824.8</v>
      </c>
      <c r="J95" s="1178"/>
      <c r="K95" s="1179"/>
    </row>
    <row r="96" spans="1:11" s="1180" customFormat="1" ht="14.25" x14ac:dyDescent="0.25">
      <c r="A96" s="1174"/>
      <c r="B96" s="1175"/>
      <c r="C96" s="1147"/>
      <c r="D96" s="1147"/>
      <c r="E96" s="1147"/>
      <c r="F96" s="1147"/>
      <c r="G96" s="1176" t="s">
        <v>44</v>
      </c>
      <c r="H96" s="1177">
        <f t="shared" si="0"/>
        <v>29895.199999999997</v>
      </c>
      <c r="I96" s="1177">
        <f t="shared" si="0"/>
        <v>29597.8</v>
      </c>
      <c r="J96" s="1178"/>
      <c r="K96" s="1179"/>
    </row>
    <row r="97" spans="1:21" s="1180" customFormat="1" ht="18.75" customHeight="1" x14ac:dyDescent="0.25">
      <c r="A97" s="1174"/>
      <c r="B97" s="1175"/>
      <c r="C97" s="1147"/>
      <c r="D97" s="1147"/>
      <c r="E97" s="1147"/>
      <c r="F97" s="1147"/>
      <c r="G97" s="1176" t="s">
        <v>45</v>
      </c>
      <c r="H97" s="1177">
        <f t="shared" si="0"/>
        <v>202.6</v>
      </c>
      <c r="I97" s="1177">
        <f t="shared" si="0"/>
        <v>202.6</v>
      </c>
      <c r="J97" s="1178"/>
      <c r="K97" s="1179"/>
    </row>
    <row r="98" spans="1:21" s="1180" customFormat="1" ht="21" customHeight="1" x14ac:dyDescent="0.25">
      <c r="A98" s="1181" t="s">
        <v>129</v>
      </c>
      <c r="B98" s="1178" t="s">
        <v>1304</v>
      </c>
      <c r="C98" s="1178"/>
      <c r="D98" s="1178"/>
      <c r="E98" s="1178"/>
      <c r="F98" s="1178"/>
      <c r="G98" s="1178"/>
      <c r="H98" s="1178"/>
      <c r="I98" s="1178"/>
      <c r="J98" s="1178"/>
      <c r="K98" s="1179"/>
    </row>
    <row r="99" spans="1:21" s="1180" customFormat="1" ht="42.75" x14ac:dyDescent="0.25">
      <c r="A99" s="1182" t="s">
        <v>1305</v>
      </c>
      <c r="B99" s="1183" t="s">
        <v>1306</v>
      </c>
      <c r="C99" s="1163" t="s">
        <v>1243</v>
      </c>
      <c r="D99" s="1152" t="s">
        <v>13</v>
      </c>
      <c r="E99" s="1152" t="s">
        <v>13</v>
      </c>
      <c r="F99" s="1152" t="s">
        <v>13</v>
      </c>
      <c r="G99" s="1153" t="s">
        <v>41</v>
      </c>
      <c r="H99" s="1154">
        <f>SUM(H100:H103)</f>
        <v>5151.6000000000004</v>
      </c>
      <c r="I99" s="1154">
        <f>SUM(I100:I103)</f>
        <v>4392.8</v>
      </c>
      <c r="J99" s="1136" t="s">
        <v>13</v>
      </c>
      <c r="K99" s="1179"/>
    </row>
    <row r="100" spans="1:21" s="1180" customFormat="1" ht="30" x14ac:dyDescent="0.25">
      <c r="A100" s="1182"/>
      <c r="B100" s="1183"/>
      <c r="C100" s="1164"/>
      <c r="D100" s="1152"/>
      <c r="E100" s="1152"/>
      <c r="F100" s="1152"/>
      <c r="G100" s="1155" t="s">
        <v>1245</v>
      </c>
      <c r="H100" s="1156">
        <f t="shared" ref="H100:I103" si="1">SUM(H105,H110)</f>
        <v>0</v>
      </c>
      <c r="I100" s="1156">
        <f t="shared" si="1"/>
        <v>0</v>
      </c>
      <c r="J100" s="1136"/>
      <c r="K100" s="1179"/>
    </row>
    <row r="101" spans="1:21" s="1180" customFormat="1" ht="30" x14ac:dyDescent="0.25">
      <c r="A101" s="1182"/>
      <c r="B101" s="1183"/>
      <c r="C101" s="1164"/>
      <c r="D101" s="1152"/>
      <c r="E101" s="1152"/>
      <c r="F101" s="1152"/>
      <c r="G101" s="1155" t="s">
        <v>603</v>
      </c>
      <c r="H101" s="1156">
        <f t="shared" si="1"/>
        <v>1690.8</v>
      </c>
      <c r="I101" s="1156">
        <f t="shared" si="1"/>
        <v>1690.8</v>
      </c>
      <c r="J101" s="1136"/>
      <c r="K101" s="1179"/>
    </row>
    <row r="102" spans="1:21" s="1180" customFormat="1" x14ac:dyDescent="0.25">
      <c r="A102" s="1182"/>
      <c r="B102" s="1169"/>
      <c r="C102" s="1164"/>
      <c r="D102" s="1152"/>
      <c r="E102" s="1152"/>
      <c r="F102" s="1152"/>
      <c r="G102" s="1155" t="s">
        <v>44</v>
      </c>
      <c r="H102" s="1156">
        <f t="shared" si="1"/>
        <v>1996.3</v>
      </c>
      <c r="I102" s="1156">
        <f t="shared" si="1"/>
        <v>1555.5</v>
      </c>
      <c r="J102" s="1136"/>
      <c r="K102" s="1179"/>
    </row>
    <row r="103" spans="1:21" s="1180" customFormat="1" x14ac:dyDescent="0.25">
      <c r="A103" s="1182"/>
      <c r="B103" s="1169"/>
      <c r="C103" s="1165"/>
      <c r="D103" s="1152"/>
      <c r="E103" s="1152"/>
      <c r="F103" s="1152"/>
      <c r="G103" s="1155" t="s">
        <v>45</v>
      </c>
      <c r="H103" s="1156">
        <f>SUM(H108,H113)</f>
        <v>1464.5</v>
      </c>
      <c r="I103" s="1156">
        <f t="shared" si="1"/>
        <v>1146.5</v>
      </c>
      <c r="J103" s="1136"/>
      <c r="K103" s="1179"/>
    </row>
    <row r="104" spans="1:21" s="1149" customFormat="1" ht="45" customHeight="1" x14ac:dyDescent="0.25">
      <c r="A104" s="1150" t="s">
        <v>1307</v>
      </c>
      <c r="B104" s="1184" t="s">
        <v>1308</v>
      </c>
      <c r="C104" s="1163" t="s">
        <v>1243</v>
      </c>
      <c r="D104" s="1152" t="s">
        <v>13</v>
      </c>
      <c r="E104" s="1152" t="s">
        <v>13</v>
      </c>
      <c r="F104" s="1152" t="s">
        <v>13</v>
      </c>
      <c r="G104" s="1155" t="s">
        <v>41</v>
      </c>
      <c r="H104" s="1185">
        <f>SUM(H105:H108)</f>
        <v>86.1</v>
      </c>
      <c r="I104" s="1185">
        <f>SUM(I105:I108)</f>
        <v>0</v>
      </c>
      <c r="J104" s="1136"/>
      <c r="K104" s="1148" t="s">
        <v>1309</v>
      </c>
    </row>
    <row r="105" spans="1:21" s="1149" customFormat="1" ht="30" x14ac:dyDescent="0.25">
      <c r="A105" s="1150"/>
      <c r="B105" s="1184"/>
      <c r="C105" s="1164"/>
      <c r="D105" s="1152"/>
      <c r="E105" s="1152"/>
      <c r="F105" s="1152"/>
      <c r="G105" s="1155" t="s">
        <v>1245</v>
      </c>
      <c r="H105" s="1185">
        <v>0</v>
      </c>
      <c r="I105" s="1185">
        <v>0</v>
      </c>
      <c r="J105" s="1136"/>
      <c r="K105" s="1148"/>
    </row>
    <row r="106" spans="1:21" s="1149" customFormat="1" ht="30" x14ac:dyDescent="0.25">
      <c r="A106" s="1150"/>
      <c r="B106" s="1184"/>
      <c r="C106" s="1164"/>
      <c r="D106" s="1152"/>
      <c r="E106" s="1152"/>
      <c r="F106" s="1152"/>
      <c r="G106" s="1155" t="s">
        <v>603</v>
      </c>
      <c r="H106" s="1185">
        <v>0</v>
      </c>
      <c r="I106" s="1185">
        <v>0</v>
      </c>
      <c r="J106" s="1136"/>
      <c r="K106" s="1148"/>
    </row>
    <row r="107" spans="1:21" s="1149" customFormat="1" x14ac:dyDescent="0.25">
      <c r="A107" s="1150"/>
      <c r="B107" s="1184"/>
      <c r="C107" s="1164"/>
      <c r="D107" s="1152"/>
      <c r="E107" s="1152"/>
      <c r="F107" s="1152"/>
      <c r="G107" s="1155" t="s">
        <v>44</v>
      </c>
      <c r="H107" s="1185">
        <v>86.1</v>
      </c>
      <c r="I107" s="1185">
        <v>0</v>
      </c>
      <c r="J107" s="1136"/>
      <c r="K107" s="1148"/>
    </row>
    <row r="108" spans="1:21" s="1149" customFormat="1" x14ac:dyDescent="0.25">
      <c r="A108" s="1150"/>
      <c r="B108" s="1184"/>
      <c r="C108" s="1165"/>
      <c r="D108" s="1152"/>
      <c r="E108" s="1152"/>
      <c r="F108" s="1152"/>
      <c r="G108" s="1155" t="s">
        <v>45</v>
      </c>
      <c r="H108" s="1156">
        <v>0</v>
      </c>
      <c r="I108" s="1156">
        <v>0</v>
      </c>
      <c r="J108" s="1136"/>
      <c r="K108" s="1148"/>
    </row>
    <row r="109" spans="1:21" s="1187" customFormat="1" ht="45" customHeight="1" x14ac:dyDescent="0.25">
      <c r="A109" s="1150" t="s">
        <v>1310</v>
      </c>
      <c r="B109" s="1184" t="s">
        <v>1311</v>
      </c>
      <c r="C109" s="1163" t="s">
        <v>1243</v>
      </c>
      <c r="D109" s="1152" t="s">
        <v>13</v>
      </c>
      <c r="E109" s="1152" t="s">
        <v>13</v>
      </c>
      <c r="F109" s="1152" t="s">
        <v>13</v>
      </c>
      <c r="G109" s="1155" t="s">
        <v>41</v>
      </c>
      <c r="H109" s="1156">
        <f>SUM(H110:H113)</f>
        <v>5065.5</v>
      </c>
      <c r="I109" s="1156">
        <f>SUM(I110:I113)</f>
        <v>4392.8</v>
      </c>
      <c r="J109" s="1136"/>
      <c r="K109" s="1186"/>
      <c r="L109" s="1133"/>
      <c r="M109" s="1133"/>
      <c r="N109" s="1133"/>
      <c r="O109" s="1133"/>
      <c r="P109" s="1133"/>
      <c r="Q109" s="1133"/>
      <c r="R109" s="1133"/>
      <c r="S109" s="1133"/>
      <c r="T109" s="1133"/>
      <c r="U109" s="1133"/>
    </row>
    <row r="110" spans="1:21" s="1187" customFormat="1" ht="30" x14ac:dyDescent="0.25">
      <c r="A110" s="1150"/>
      <c r="B110" s="1184"/>
      <c r="C110" s="1164"/>
      <c r="D110" s="1152"/>
      <c r="E110" s="1152"/>
      <c r="F110" s="1152"/>
      <c r="G110" s="1155" t="s">
        <v>1245</v>
      </c>
      <c r="H110" s="1156">
        <v>0</v>
      </c>
      <c r="I110" s="1156">
        <v>0</v>
      </c>
      <c r="J110" s="1136"/>
      <c r="K110" s="1186"/>
      <c r="L110" s="1133"/>
      <c r="M110" s="1133"/>
      <c r="N110" s="1133"/>
      <c r="O110" s="1133"/>
      <c r="P110" s="1133"/>
      <c r="Q110" s="1133"/>
      <c r="R110" s="1133"/>
      <c r="S110" s="1133"/>
      <c r="T110" s="1133"/>
      <c r="U110" s="1133"/>
    </row>
    <row r="111" spans="1:21" s="1187" customFormat="1" ht="30" x14ac:dyDescent="0.25">
      <c r="A111" s="1150"/>
      <c r="B111" s="1184"/>
      <c r="C111" s="1164"/>
      <c r="D111" s="1152"/>
      <c r="E111" s="1152"/>
      <c r="F111" s="1152"/>
      <c r="G111" s="1155" t="s">
        <v>603</v>
      </c>
      <c r="H111" s="1156">
        <v>1690.8</v>
      </c>
      <c r="I111" s="1156">
        <v>1690.8</v>
      </c>
      <c r="J111" s="1136"/>
      <c r="K111" s="1186"/>
      <c r="L111" s="1133"/>
      <c r="M111" s="1133"/>
      <c r="N111" s="1133"/>
      <c r="O111" s="1133"/>
      <c r="P111" s="1133"/>
      <c r="Q111" s="1133"/>
      <c r="R111" s="1133"/>
      <c r="S111" s="1133"/>
      <c r="T111" s="1133"/>
      <c r="U111" s="1133"/>
    </row>
    <row r="112" spans="1:21" s="1187" customFormat="1" x14ac:dyDescent="0.25">
      <c r="A112" s="1150"/>
      <c r="B112" s="1184"/>
      <c r="C112" s="1164"/>
      <c r="D112" s="1152"/>
      <c r="E112" s="1152"/>
      <c r="F112" s="1152"/>
      <c r="G112" s="1155" t="s">
        <v>44</v>
      </c>
      <c r="H112" s="1156">
        <v>1910.2</v>
      </c>
      <c r="I112" s="1156">
        <v>1555.5</v>
      </c>
      <c r="J112" s="1136"/>
      <c r="K112" s="1186"/>
      <c r="L112" s="1133"/>
      <c r="M112" s="1133"/>
      <c r="N112" s="1133"/>
      <c r="O112" s="1133"/>
      <c r="P112" s="1133"/>
      <c r="Q112" s="1133"/>
      <c r="R112" s="1133"/>
      <c r="S112" s="1133"/>
      <c r="T112" s="1133"/>
      <c r="U112" s="1133"/>
    </row>
    <row r="113" spans="1:21" s="1187" customFormat="1" ht="33" customHeight="1" x14ac:dyDescent="0.25">
      <c r="A113" s="1150"/>
      <c r="B113" s="1184"/>
      <c r="C113" s="1165"/>
      <c r="D113" s="1152"/>
      <c r="E113" s="1152"/>
      <c r="F113" s="1152"/>
      <c r="G113" s="1155" t="s">
        <v>45</v>
      </c>
      <c r="H113" s="1156">
        <v>1464.5</v>
      </c>
      <c r="I113" s="1156">
        <v>1146.5</v>
      </c>
      <c r="J113" s="1136"/>
      <c r="K113" s="1186"/>
      <c r="L113" s="1133"/>
      <c r="M113" s="1133"/>
      <c r="N113" s="1133"/>
      <c r="O113" s="1133"/>
      <c r="P113" s="1133"/>
      <c r="Q113" s="1133"/>
      <c r="R113" s="1133"/>
      <c r="S113" s="1133"/>
      <c r="T113" s="1133"/>
      <c r="U113" s="1133"/>
    </row>
    <row r="114" spans="1:21" s="1187" customFormat="1" ht="90" x14ac:dyDescent="0.25">
      <c r="A114" s="1167"/>
      <c r="B114" s="1158" t="s">
        <v>1312</v>
      </c>
      <c r="C114" s="1159" t="s">
        <v>1243</v>
      </c>
      <c r="D114" s="1159" t="s">
        <v>61</v>
      </c>
      <c r="E114" s="1160" t="s">
        <v>1313</v>
      </c>
      <c r="F114" s="1160" t="s">
        <v>1314</v>
      </c>
      <c r="G114" s="1161" t="s">
        <v>13</v>
      </c>
      <c r="H114" s="1161" t="s">
        <v>13</v>
      </c>
      <c r="I114" s="1161" t="s">
        <v>13</v>
      </c>
      <c r="J114" s="1168"/>
      <c r="K114" s="1148" t="s">
        <v>1266</v>
      </c>
      <c r="L114" s="1133"/>
      <c r="M114" s="1133"/>
      <c r="N114" s="1133"/>
      <c r="O114" s="1133"/>
      <c r="P114" s="1133"/>
      <c r="Q114" s="1133"/>
      <c r="R114" s="1133"/>
      <c r="S114" s="1133"/>
      <c r="T114" s="1133"/>
      <c r="U114" s="1133"/>
    </row>
    <row r="115" spans="1:21" s="1187" customFormat="1" ht="42.75" x14ac:dyDescent="0.25">
      <c r="A115" s="1188" t="s">
        <v>705</v>
      </c>
      <c r="B115" s="1189" t="s">
        <v>1315</v>
      </c>
      <c r="C115" s="1163" t="s">
        <v>1243</v>
      </c>
      <c r="D115" s="1152" t="s">
        <v>13</v>
      </c>
      <c r="E115" s="1152" t="s">
        <v>13</v>
      </c>
      <c r="F115" s="1152" t="s">
        <v>13</v>
      </c>
      <c r="G115" s="1153" t="s">
        <v>41</v>
      </c>
      <c r="H115" s="1154">
        <f>SUM(H116:H119)</f>
        <v>2013</v>
      </c>
      <c r="I115" s="1154">
        <f>SUM(I116:I119)</f>
        <v>1995</v>
      </c>
      <c r="J115" s="1136"/>
      <c r="K115" s="1186"/>
      <c r="L115" s="1133"/>
      <c r="M115" s="1133"/>
      <c r="N115" s="1133"/>
      <c r="O115" s="1133"/>
      <c r="P115" s="1133"/>
      <c r="Q115" s="1133"/>
      <c r="R115" s="1133"/>
      <c r="S115" s="1133"/>
      <c r="T115" s="1133"/>
      <c r="U115" s="1133"/>
    </row>
    <row r="116" spans="1:21" s="1187" customFormat="1" ht="18.75" customHeight="1" x14ac:dyDescent="0.25">
      <c r="A116" s="1188"/>
      <c r="B116" s="1189"/>
      <c r="C116" s="1164"/>
      <c r="D116" s="1152"/>
      <c r="E116" s="1152"/>
      <c r="F116" s="1152"/>
      <c r="G116" s="1155" t="s">
        <v>1245</v>
      </c>
      <c r="H116" s="1156">
        <v>0</v>
      </c>
      <c r="I116" s="1156">
        <v>0</v>
      </c>
      <c r="J116" s="1136"/>
      <c r="K116" s="1186"/>
      <c r="L116" s="1133"/>
      <c r="M116" s="1133"/>
      <c r="N116" s="1133"/>
      <c r="O116" s="1133"/>
      <c r="P116" s="1133"/>
      <c r="Q116" s="1133"/>
      <c r="R116" s="1133"/>
      <c r="S116" s="1133"/>
      <c r="T116" s="1133"/>
      <c r="U116" s="1133"/>
    </row>
    <row r="117" spans="1:21" s="1187" customFormat="1" ht="30" x14ac:dyDescent="0.25">
      <c r="A117" s="1188"/>
      <c r="B117" s="1189"/>
      <c r="C117" s="1164"/>
      <c r="D117" s="1152"/>
      <c r="E117" s="1152"/>
      <c r="F117" s="1152"/>
      <c r="G117" s="1155" t="s">
        <v>603</v>
      </c>
      <c r="H117" s="1156">
        <v>603.4</v>
      </c>
      <c r="I117" s="1156">
        <v>603.4</v>
      </c>
      <c r="J117" s="1136"/>
      <c r="K117" s="1186"/>
      <c r="L117" s="1133"/>
      <c r="M117" s="1133"/>
      <c r="N117" s="1133"/>
      <c r="O117" s="1133"/>
      <c r="P117" s="1133"/>
      <c r="Q117" s="1133"/>
      <c r="R117" s="1133"/>
      <c r="S117" s="1133"/>
      <c r="T117" s="1133"/>
      <c r="U117" s="1133"/>
    </row>
    <row r="118" spans="1:21" s="1187" customFormat="1" x14ac:dyDescent="0.25">
      <c r="A118" s="1188"/>
      <c r="B118" s="1189"/>
      <c r="C118" s="1164"/>
      <c r="D118" s="1152"/>
      <c r="E118" s="1152"/>
      <c r="F118" s="1152"/>
      <c r="G118" s="1155" t="s">
        <v>44</v>
      </c>
      <c r="H118" s="1156">
        <v>1378.1</v>
      </c>
      <c r="I118" s="1156">
        <v>1360.1</v>
      </c>
      <c r="J118" s="1136"/>
      <c r="K118" s="1190"/>
      <c r="L118" s="1133"/>
      <c r="M118" s="1133"/>
      <c r="N118" s="1133"/>
      <c r="O118" s="1133"/>
      <c r="P118" s="1133"/>
      <c r="Q118" s="1133"/>
      <c r="R118" s="1133"/>
      <c r="S118" s="1133"/>
      <c r="T118" s="1133"/>
      <c r="U118" s="1133"/>
    </row>
    <row r="119" spans="1:21" s="1187" customFormat="1" x14ac:dyDescent="0.25">
      <c r="A119" s="1188"/>
      <c r="B119" s="1189"/>
      <c r="C119" s="1165"/>
      <c r="D119" s="1152"/>
      <c r="E119" s="1152"/>
      <c r="F119" s="1152"/>
      <c r="G119" s="1155" t="s">
        <v>45</v>
      </c>
      <c r="H119" s="1156">
        <v>31.5</v>
      </c>
      <c r="I119" s="1185">
        <v>31.5</v>
      </c>
      <c r="J119" s="1136"/>
      <c r="K119" s="1186"/>
      <c r="L119" s="1133"/>
      <c r="M119" s="1133"/>
      <c r="N119" s="1133"/>
      <c r="O119" s="1133"/>
      <c r="P119" s="1133"/>
      <c r="Q119" s="1133"/>
      <c r="R119" s="1133"/>
      <c r="S119" s="1133"/>
      <c r="T119" s="1133"/>
      <c r="U119" s="1133"/>
    </row>
    <row r="120" spans="1:21" s="1187" customFormat="1" ht="90" x14ac:dyDescent="0.25">
      <c r="A120" s="1167"/>
      <c r="B120" s="1158" t="s">
        <v>1316</v>
      </c>
      <c r="C120" s="1159" t="s">
        <v>1243</v>
      </c>
      <c r="D120" s="1159" t="s">
        <v>61</v>
      </c>
      <c r="E120" s="1160" t="s">
        <v>1317</v>
      </c>
      <c r="F120" s="1160" t="s">
        <v>1318</v>
      </c>
      <c r="G120" s="1161" t="s">
        <v>620</v>
      </c>
      <c r="H120" s="1161" t="s">
        <v>13</v>
      </c>
      <c r="I120" s="1161" t="s">
        <v>13</v>
      </c>
      <c r="J120" s="1168"/>
      <c r="K120" s="1148" t="s">
        <v>1266</v>
      </c>
      <c r="L120" s="1133"/>
      <c r="M120" s="1133"/>
      <c r="N120" s="1133"/>
      <c r="O120" s="1133"/>
      <c r="P120" s="1133"/>
      <c r="Q120" s="1133"/>
      <c r="R120" s="1133"/>
      <c r="S120" s="1133"/>
      <c r="T120" s="1133"/>
      <c r="U120" s="1133"/>
    </row>
    <row r="121" spans="1:21" s="1193" customFormat="1" ht="30.75" customHeight="1" x14ac:dyDescent="0.25">
      <c r="A121" s="1174"/>
      <c r="B121" s="1175" t="s">
        <v>97</v>
      </c>
      <c r="C121" s="1147" t="s">
        <v>13</v>
      </c>
      <c r="D121" s="1147" t="s">
        <v>13</v>
      </c>
      <c r="E121" s="1147" t="s">
        <v>13</v>
      </c>
      <c r="F121" s="1147" t="s">
        <v>13</v>
      </c>
      <c r="G121" s="1176" t="s">
        <v>41</v>
      </c>
      <c r="H121" s="1177">
        <f>SUM(H122:H125)</f>
        <v>7164.5999999999995</v>
      </c>
      <c r="I121" s="1177">
        <f>SUM(I122:I125)</f>
        <v>6387.7999999999993</v>
      </c>
      <c r="J121" s="1178" t="s">
        <v>13</v>
      </c>
      <c r="K121" s="1191"/>
      <c r="L121" s="1192"/>
      <c r="M121" s="1192"/>
      <c r="N121" s="1192"/>
      <c r="O121" s="1192"/>
      <c r="P121" s="1192"/>
      <c r="Q121" s="1192"/>
      <c r="R121" s="1192"/>
      <c r="S121" s="1192"/>
      <c r="T121" s="1192"/>
      <c r="U121" s="1192"/>
    </row>
    <row r="122" spans="1:21" s="1193" customFormat="1" ht="18.75" customHeight="1" x14ac:dyDescent="0.25">
      <c r="A122" s="1174"/>
      <c r="B122" s="1175"/>
      <c r="C122" s="1147"/>
      <c r="D122" s="1147"/>
      <c r="E122" s="1147"/>
      <c r="F122" s="1147"/>
      <c r="G122" s="1176" t="s">
        <v>1245</v>
      </c>
      <c r="H122" s="1177">
        <f>SUM(H100,H116)</f>
        <v>0</v>
      </c>
      <c r="I122" s="1177">
        <f t="shared" ref="I122:I123" si="2">SUM(I100,I116)</f>
        <v>0</v>
      </c>
      <c r="J122" s="1178"/>
      <c r="K122" s="1191"/>
      <c r="L122" s="1192"/>
      <c r="M122" s="1192"/>
      <c r="N122" s="1192"/>
      <c r="O122" s="1192"/>
      <c r="P122" s="1192"/>
      <c r="Q122" s="1192"/>
      <c r="R122" s="1192"/>
      <c r="S122" s="1192"/>
      <c r="T122" s="1192"/>
      <c r="U122" s="1192"/>
    </row>
    <row r="123" spans="1:21" s="1193" customFormat="1" ht="32.25" customHeight="1" x14ac:dyDescent="0.25">
      <c r="A123" s="1174"/>
      <c r="B123" s="1175"/>
      <c r="C123" s="1147"/>
      <c r="D123" s="1147"/>
      <c r="E123" s="1147"/>
      <c r="F123" s="1147"/>
      <c r="G123" s="1176" t="s">
        <v>603</v>
      </c>
      <c r="H123" s="1177">
        <f>SUM(H101,H117)</f>
        <v>2294.1999999999998</v>
      </c>
      <c r="I123" s="1177">
        <f t="shared" si="2"/>
        <v>2294.1999999999998</v>
      </c>
      <c r="J123" s="1178"/>
      <c r="K123" s="1191"/>
      <c r="L123" s="1192"/>
      <c r="M123" s="1192"/>
      <c r="N123" s="1192"/>
      <c r="O123" s="1192"/>
      <c r="P123" s="1192"/>
      <c r="Q123" s="1192"/>
      <c r="R123" s="1192"/>
      <c r="S123" s="1192"/>
      <c r="T123" s="1192"/>
      <c r="U123" s="1192"/>
    </row>
    <row r="124" spans="1:21" s="1193" customFormat="1" ht="14.25" x14ac:dyDescent="0.25">
      <c r="A124" s="1174"/>
      <c r="B124" s="1175"/>
      <c r="C124" s="1147"/>
      <c r="D124" s="1147"/>
      <c r="E124" s="1147"/>
      <c r="F124" s="1147"/>
      <c r="G124" s="1176" t="s">
        <v>44</v>
      </c>
      <c r="H124" s="1177">
        <f t="shared" ref="H124:I125" si="3">SUM(H102,H118)</f>
        <v>3374.3999999999996</v>
      </c>
      <c r="I124" s="1177">
        <f t="shared" si="3"/>
        <v>2915.6</v>
      </c>
      <c r="J124" s="1178"/>
      <c r="K124" s="1191"/>
      <c r="L124" s="1192"/>
      <c r="M124" s="1192"/>
      <c r="N124" s="1192"/>
      <c r="O124" s="1192"/>
      <c r="P124" s="1192"/>
      <c r="Q124" s="1192"/>
      <c r="R124" s="1192"/>
      <c r="S124" s="1192"/>
      <c r="T124" s="1192"/>
      <c r="U124" s="1192"/>
    </row>
    <row r="125" spans="1:21" s="1193" customFormat="1" ht="19.5" customHeight="1" x14ac:dyDescent="0.25">
      <c r="A125" s="1174"/>
      <c r="B125" s="1175"/>
      <c r="C125" s="1147"/>
      <c r="D125" s="1147"/>
      <c r="E125" s="1147"/>
      <c r="F125" s="1147"/>
      <c r="G125" s="1176" t="s">
        <v>45</v>
      </c>
      <c r="H125" s="1177">
        <f t="shared" si="3"/>
        <v>1496</v>
      </c>
      <c r="I125" s="1177">
        <f t="shared" si="3"/>
        <v>1178</v>
      </c>
      <c r="J125" s="1178"/>
      <c r="K125" s="1191"/>
      <c r="L125" s="1192"/>
      <c r="M125" s="1192"/>
      <c r="N125" s="1192"/>
      <c r="O125" s="1192"/>
      <c r="P125" s="1192"/>
      <c r="Q125" s="1192"/>
      <c r="R125" s="1192"/>
      <c r="S125" s="1192"/>
      <c r="T125" s="1192"/>
      <c r="U125" s="1192"/>
    </row>
    <row r="126" spans="1:21" s="1187" customFormat="1" x14ac:dyDescent="0.25">
      <c r="A126" s="1194" t="s">
        <v>134</v>
      </c>
      <c r="B126" s="1147" t="s">
        <v>1319</v>
      </c>
      <c r="C126" s="1147"/>
      <c r="D126" s="1147"/>
      <c r="E126" s="1147"/>
      <c r="F126" s="1147"/>
      <c r="G126" s="1147"/>
      <c r="H126" s="1147"/>
      <c r="I126" s="1147"/>
      <c r="J126" s="1147"/>
      <c r="K126" s="1186"/>
      <c r="L126" s="1133"/>
      <c r="M126" s="1133"/>
      <c r="N126" s="1133"/>
      <c r="O126" s="1133"/>
      <c r="P126" s="1133"/>
      <c r="Q126" s="1133"/>
      <c r="R126" s="1133"/>
      <c r="S126" s="1133"/>
      <c r="T126" s="1133"/>
      <c r="U126" s="1133"/>
    </row>
    <row r="127" spans="1:21" s="1187" customFormat="1" ht="32.25" customHeight="1" x14ac:dyDescent="0.25">
      <c r="A127" s="1134" t="s">
        <v>1320</v>
      </c>
      <c r="B127" s="1151" t="s">
        <v>1321</v>
      </c>
      <c r="C127" s="1163" t="s">
        <v>1243</v>
      </c>
      <c r="D127" s="1152" t="s">
        <v>13</v>
      </c>
      <c r="E127" s="1152" t="s">
        <v>13</v>
      </c>
      <c r="F127" s="1152" t="s">
        <v>13</v>
      </c>
      <c r="G127" s="1153" t="s">
        <v>41</v>
      </c>
      <c r="H127" s="1154">
        <f>SUM(H128:H131)</f>
        <v>2735.3</v>
      </c>
      <c r="I127" s="1154">
        <f>SUM(I128:I131)</f>
        <v>2395.4</v>
      </c>
      <c r="J127" s="1136" t="s">
        <v>13</v>
      </c>
      <c r="K127" s="1186"/>
      <c r="L127" s="1133"/>
      <c r="M127" s="1133"/>
      <c r="N127" s="1133"/>
      <c r="O127" s="1133"/>
      <c r="P127" s="1133"/>
      <c r="Q127" s="1133"/>
      <c r="R127" s="1133"/>
      <c r="S127" s="1133"/>
      <c r="T127" s="1133"/>
      <c r="U127" s="1133"/>
    </row>
    <row r="128" spans="1:21" s="1187" customFormat="1" ht="16.5" customHeight="1" x14ac:dyDescent="0.25">
      <c r="A128" s="1134"/>
      <c r="B128" s="1151"/>
      <c r="C128" s="1164"/>
      <c r="D128" s="1152"/>
      <c r="E128" s="1152"/>
      <c r="F128" s="1152"/>
      <c r="G128" s="1155" t="s">
        <v>1245</v>
      </c>
      <c r="H128" s="1156">
        <f t="shared" ref="H128:I129" si="4">SUM(H133,H138,H143,H148)</f>
        <v>0</v>
      </c>
      <c r="I128" s="1156">
        <f t="shared" si="4"/>
        <v>0</v>
      </c>
      <c r="J128" s="1136"/>
      <c r="K128" s="1186"/>
      <c r="L128" s="1133"/>
      <c r="M128" s="1133"/>
      <c r="N128" s="1133"/>
      <c r="O128" s="1133"/>
      <c r="P128" s="1133"/>
      <c r="Q128" s="1133"/>
      <c r="R128" s="1133"/>
      <c r="S128" s="1133"/>
      <c r="T128" s="1133"/>
      <c r="U128" s="1133"/>
    </row>
    <row r="129" spans="1:21" s="1187" customFormat="1" ht="30" x14ac:dyDescent="0.25">
      <c r="A129" s="1134"/>
      <c r="B129" s="1151"/>
      <c r="C129" s="1164"/>
      <c r="D129" s="1152"/>
      <c r="E129" s="1152"/>
      <c r="F129" s="1152"/>
      <c r="G129" s="1155" t="s">
        <v>603</v>
      </c>
      <c r="H129" s="1156">
        <f t="shared" si="4"/>
        <v>1921.1</v>
      </c>
      <c r="I129" s="1156">
        <f t="shared" si="4"/>
        <v>1921.1</v>
      </c>
      <c r="J129" s="1136"/>
      <c r="K129" s="1186"/>
      <c r="L129" s="1133"/>
      <c r="M129" s="1133"/>
      <c r="N129" s="1133"/>
      <c r="O129" s="1133"/>
      <c r="P129" s="1133"/>
      <c r="Q129" s="1133"/>
      <c r="R129" s="1133"/>
      <c r="S129" s="1133"/>
      <c r="T129" s="1133"/>
      <c r="U129" s="1133"/>
    </row>
    <row r="130" spans="1:21" s="1187" customFormat="1" x14ac:dyDescent="0.25">
      <c r="A130" s="1134"/>
      <c r="B130" s="1170"/>
      <c r="C130" s="1164"/>
      <c r="D130" s="1152"/>
      <c r="E130" s="1152"/>
      <c r="F130" s="1152"/>
      <c r="G130" s="1155" t="s">
        <v>44</v>
      </c>
      <c r="H130" s="1156">
        <f>SUM(H135,H140,H145,H150)</f>
        <v>814.2</v>
      </c>
      <c r="I130" s="1156">
        <f>SUM(I135,I140,I145,I150)</f>
        <v>474.3</v>
      </c>
      <c r="J130" s="1136"/>
      <c r="K130" s="1186"/>
      <c r="L130" s="1133"/>
      <c r="M130" s="1133"/>
      <c r="N130" s="1133"/>
      <c r="O130" s="1133"/>
      <c r="P130" s="1133"/>
      <c r="Q130" s="1133"/>
      <c r="R130" s="1133"/>
      <c r="S130" s="1133"/>
      <c r="T130" s="1133"/>
      <c r="U130" s="1133"/>
    </row>
    <row r="131" spans="1:21" s="1187" customFormat="1" x14ac:dyDescent="0.25">
      <c r="A131" s="1134"/>
      <c r="B131" s="1170"/>
      <c r="C131" s="1165"/>
      <c r="D131" s="1152"/>
      <c r="E131" s="1152"/>
      <c r="F131" s="1152"/>
      <c r="G131" s="1155" t="s">
        <v>45</v>
      </c>
      <c r="H131" s="1156">
        <f>SUM(H136,H141,H146,H151)</f>
        <v>0</v>
      </c>
      <c r="I131" s="1156">
        <f>SUM(I136,I141,I146,I151)</f>
        <v>0</v>
      </c>
      <c r="J131" s="1136"/>
      <c r="K131" s="1186"/>
      <c r="L131" s="1133"/>
      <c r="M131" s="1133"/>
      <c r="N131" s="1133"/>
      <c r="O131" s="1133"/>
      <c r="P131" s="1133"/>
      <c r="Q131" s="1133"/>
      <c r="R131" s="1133"/>
      <c r="S131" s="1133"/>
      <c r="T131" s="1133"/>
      <c r="U131" s="1133"/>
    </row>
    <row r="132" spans="1:21" s="1187" customFormat="1" ht="30" customHeight="1" x14ac:dyDescent="0.25">
      <c r="A132" s="1134" t="s">
        <v>1322</v>
      </c>
      <c r="B132" s="1169" t="s">
        <v>1323</v>
      </c>
      <c r="C132" s="1163" t="s">
        <v>1243</v>
      </c>
      <c r="D132" s="1152" t="s">
        <v>13</v>
      </c>
      <c r="E132" s="1152" t="s">
        <v>13</v>
      </c>
      <c r="F132" s="1152" t="s">
        <v>13</v>
      </c>
      <c r="G132" s="1155" t="s">
        <v>41</v>
      </c>
      <c r="H132" s="1156">
        <f>SUM(H133:H136)</f>
        <v>555.20000000000005</v>
      </c>
      <c r="I132" s="1156">
        <f>SUM(I133:I136)</f>
        <v>248.7</v>
      </c>
      <c r="J132" s="1136"/>
      <c r="K132" s="1186"/>
      <c r="L132" s="1133"/>
      <c r="M132" s="1133"/>
      <c r="N132" s="1133"/>
      <c r="O132" s="1133"/>
      <c r="P132" s="1133"/>
      <c r="Q132" s="1133"/>
      <c r="R132" s="1133"/>
      <c r="S132" s="1133"/>
      <c r="T132" s="1133"/>
      <c r="U132" s="1133"/>
    </row>
    <row r="133" spans="1:21" s="1187" customFormat="1" ht="30" customHeight="1" x14ac:dyDescent="0.25">
      <c r="A133" s="1134"/>
      <c r="B133" s="1169"/>
      <c r="C133" s="1164"/>
      <c r="D133" s="1152"/>
      <c r="E133" s="1152"/>
      <c r="F133" s="1152"/>
      <c r="G133" s="1155" t="s">
        <v>1245</v>
      </c>
      <c r="H133" s="1156">
        <v>0</v>
      </c>
      <c r="I133" s="1156">
        <v>0</v>
      </c>
      <c r="J133" s="1136"/>
      <c r="K133" s="1186"/>
      <c r="L133" s="1133"/>
      <c r="M133" s="1133"/>
      <c r="N133" s="1133"/>
      <c r="O133" s="1133"/>
      <c r="P133" s="1133"/>
      <c r="Q133" s="1133"/>
      <c r="R133" s="1133"/>
      <c r="S133" s="1133"/>
      <c r="T133" s="1133"/>
      <c r="U133" s="1133"/>
    </row>
    <row r="134" spans="1:21" s="1187" customFormat="1" ht="30" customHeight="1" x14ac:dyDescent="0.25">
      <c r="A134" s="1134"/>
      <c r="B134" s="1169"/>
      <c r="C134" s="1164"/>
      <c r="D134" s="1152"/>
      <c r="E134" s="1152"/>
      <c r="F134" s="1152"/>
      <c r="G134" s="1155" t="s">
        <v>603</v>
      </c>
      <c r="H134" s="1156">
        <v>0</v>
      </c>
      <c r="I134" s="1156">
        <v>0</v>
      </c>
      <c r="J134" s="1136"/>
      <c r="K134" s="1186"/>
      <c r="L134" s="1133"/>
      <c r="M134" s="1133"/>
      <c r="N134" s="1133"/>
      <c r="O134" s="1133"/>
      <c r="P134" s="1133"/>
      <c r="Q134" s="1133"/>
      <c r="R134" s="1133"/>
      <c r="S134" s="1133"/>
      <c r="T134" s="1133"/>
      <c r="U134" s="1133"/>
    </row>
    <row r="135" spans="1:21" s="1187" customFormat="1" ht="30" customHeight="1" x14ac:dyDescent="0.25">
      <c r="A135" s="1134"/>
      <c r="B135" s="1170"/>
      <c r="C135" s="1164"/>
      <c r="D135" s="1152"/>
      <c r="E135" s="1152"/>
      <c r="F135" s="1152"/>
      <c r="G135" s="1155" t="s">
        <v>44</v>
      </c>
      <c r="H135" s="1195">
        <v>555.20000000000005</v>
      </c>
      <c r="I135" s="1156">
        <v>248.7</v>
      </c>
      <c r="J135" s="1136"/>
      <c r="K135" s="1186"/>
      <c r="L135" s="1133"/>
      <c r="M135" s="1133"/>
      <c r="N135" s="1133"/>
      <c r="O135" s="1133"/>
      <c r="P135" s="1133"/>
      <c r="Q135" s="1133"/>
      <c r="R135" s="1133"/>
      <c r="S135" s="1133"/>
      <c r="T135" s="1133"/>
      <c r="U135" s="1133"/>
    </row>
    <row r="136" spans="1:21" s="1187" customFormat="1" ht="30" customHeight="1" x14ac:dyDescent="0.25">
      <c r="A136" s="1134"/>
      <c r="B136" s="1170"/>
      <c r="C136" s="1165"/>
      <c r="D136" s="1152"/>
      <c r="E136" s="1152"/>
      <c r="F136" s="1152"/>
      <c r="G136" s="1155" t="s">
        <v>45</v>
      </c>
      <c r="H136" s="1156">
        <v>0</v>
      </c>
      <c r="I136" s="1156">
        <v>0</v>
      </c>
      <c r="J136" s="1136"/>
      <c r="K136" s="1186"/>
      <c r="L136" s="1133"/>
      <c r="M136" s="1133"/>
      <c r="N136" s="1133"/>
      <c r="O136" s="1133"/>
      <c r="P136" s="1133"/>
      <c r="Q136" s="1133"/>
      <c r="R136" s="1133"/>
      <c r="S136" s="1133"/>
      <c r="T136" s="1133"/>
      <c r="U136" s="1133"/>
    </row>
    <row r="137" spans="1:21" s="1187" customFormat="1" ht="31.5" customHeight="1" x14ac:dyDescent="0.25">
      <c r="A137" s="1196" t="s">
        <v>1324</v>
      </c>
      <c r="B137" s="1197" t="s">
        <v>1325</v>
      </c>
      <c r="C137" s="1163" t="s">
        <v>1243</v>
      </c>
      <c r="D137" s="1198" t="s">
        <v>13</v>
      </c>
      <c r="E137" s="1198" t="s">
        <v>13</v>
      </c>
      <c r="F137" s="1198" t="s">
        <v>13</v>
      </c>
      <c r="G137" s="1155" t="s">
        <v>41</v>
      </c>
      <c r="H137" s="1156">
        <f>SUM(H138:H141)</f>
        <v>45.5</v>
      </c>
      <c r="I137" s="1156">
        <f>SUM(I138:I141)</f>
        <v>12.1</v>
      </c>
      <c r="J137" s="1199"/>
      <c r="K137" s="1186"/>
      <c r="L137" s="1133"/>
      <c r="M137" s="1133"/>
      <c r="N137" s="1133"/>
      <c r="O137" s="1133"/>
      <c r="P137" s="1133"/>
      <c r="Q137" s="1133"/>
      <c r="R137" s="1133"/>
      <c r="S137" s="1133"/>
      <c r="T137" s="1133"/>
      <c r="U137" s="1133"/>
    </row>
    <row r="138" spans="1:21" s="1187" customFormat="1" ht="18" customHeight="1" x14ac:dyDescent="0.25">
      <c r="A138" s="1200"/>
      <c r="B138" s="1201"/>
      <c r="C138" s="1164"/>
      <c r="D138" s="1202"/>
      <c r="E138" s="1202"/>
      <c r="F138" s="1202"/>
      <c r="G138" s="1155" t="s">
        <v>1245</v>
      </c>
      <c r="H138" s="1156">
        <v>0</v>
      </c>
      <c r="I138" s="1156">
        <v>0</v>
      </c>
      <c r="J138" s="1203"/>
      <c r="K138" s="1186"/>
      <c r="L138" s="1133"/>
      <c r="M138" s="1133"/>
      <c r="N138" s="1133"/>
      <c r="O138" s="1133"/>
      <c r="P138" s="1133"/>
      <c r="Q138" s="1133"/>
      <c r="R138" s="1133"/>
      <c r="S138" s="1133"/>
      <c r="T138" s="1133"/>
      <c r="U138" s="1133"/>
    </row>
    <row r="139" spans="1:21" s="1187" customFormat="1" ht="30" x14ac:dyDescent="0.25">
      <c r="A139" s="1200"/>
      <c r="B139" s="1201"/>
      <c r="C139" s="1164"/>
      <c r="D139" s="1202"/>
      <c r="E139" s="1202"/>
      <c r="F139" s="1202"/>
      <c r="G139" s="1155" t="s">
        <v>603</v>
      </c>
      <c r="H139" s="1156">
        <v>0</v>
      </c>
      <c r="I139" s="1156">
        <v>0</v>
      </c>
      <c r="J139" s="1203"/>
      <c r="K139" s="1186"/>
      <c r="L139" s="1133"/>
      <c r="M139" s="1133"/>
      <c r="N139" s="1133"/>
      <c r="O139" s="1133"/>
      <c r="P139" s="1133"/>
      <c r="Q139" s="1133"/>
      <c r="R139" s="1133"/>
      <c r="S139" s="1133"/>
      <c r="T139" s="1133"/>
      <c r="U139" s="1133"/>
    </row>
    <row r="140" spans="1:21" s="1187" customFormat="1" x14ac:dyDescent="0.25">
      <c r="A140" s="1200"/>
      <c r="B140" s="1201"/>
      <c r="C140" s="1164"/>
      <c r="D140" s="1202"/>
      <c r="E140" s="1202"/>
      <c r="F140" s="1202"/>
      <c r="G140" s="1155" t="s">
        <v>44</v>
      </c>
      <c r="H140" s="1195">
        <v>45.5</v>
      </c>
      <c r="I140" s="1156">
        <v>12.1</v>
      </c>
      <c r="J140" s="1203"/>
      <c r="K140" s="1186"/>
      <c r="L140" s="1133"/>
      <c r="M140" s="1133"/>
      <c r="N140" s="1133"/>
      <c r="O140" s="1133"/>
      <c r="P140" s="1133"/>
      <c r="Q140" s="1133"/>
      <c r="R140" s="1133"/>
      <c r="S140" s="1133"/>
      <c r="T140" s="1133"/>
      <c r="U140" s="1133"/>
    </row>
    <row r="141" spans="1:21" s="1187" customFormat="1" x14ac:dyDescent="0.25">
      <c r="A141" s="1204"/>
      <c r="B141" s="1205"/>
      <c r="C141" s="1165"/>
      <c r="D141" s="1206"/>
      <c r="E141" s="1206"/>
      <c r="F141" s="1206"/>
      <c r="G141" s="1155" t="s">
        <v>45</v>
      </c>
      <c r="H141" s="1156">
        <v>0</v>
      </c>
      <c r="I141" s="1156">
        <v>0</v>
      </c>
      <c r="J141" s="1207"/>
      <c r="K141" s="1186"/>
      <c r="L141" s="1133"/>
      <c r="M141" s="1133"/>
      <c r="N141" s="1133"/>
      <c r="O141" s="1133"/>
      <c r="P141" s="1133"/>
      <c r="Q141" s="1133"/>
      <c r="R141" s="1133"/>
      <c r="S141" s="1133"/>
      <c r="T141" s="1133"/>
      <c r="U141" s="1133"/>
    </row>
    <row r="142" spans="1:21" s="1187" customFormat="1" ht="30" customHeight="1" x14ac:dyDescent="0.25">
      <c r="A142" s="1134" t="s">
        <v>1326</v>
      </c>
      <c r="B142" s="1169" t="s">
        <v>1327</v>
      </c>
      <c r="C142" s="1163" t="s">
        <v>1243</v>
      </c>
      <c r="D142" s="1152" t="s">
        <v>13</v>
      </c>
      <c r="E142" s="1152" t="s">
        <v>13</v>
      </c>
      <c r="F142" s="1152" t="s">
        <v>13</v>
      </c>
      <c r="G142" s="1153" t="s">
        <v>41</v>
      </c>
      <c r="H142" s="1154">
        <f>SUM(H143:H146)</f>
        <v>0</v>
      </c>
      <c r="I142" s="1154">
        <f>SUM(I143:I146)</f>
        <v>0</v>
      </c>
      <c r="J142" s="1136"/>
      <c r="K142" s="1186"/>
      <c r="L142" s="1133"/>
      <c r="M142" s="1133"/>
      <c r="N142" s="1133"/>
      <c r="O142" s="1133"/>
      <c r="P142" s="1133"/>
      <c r="Q142" s="1133"/>
      <c r="R142" s="1133"/>
      <c r="S142" s="1133"/>
      <c r="T142" s="1133"/>
      <c r="U142" s="1133"/>
    </row>
    <row r="143" spans="1:21" s="1187" customFormat="1" ht="17.25" customHeight="1" x14ac:dyDescent="0.25">
      <c r="A143" s="1134"/>
      <c r="B143" s="1169"/>
      <c r="C143" s="1164"/>
      <c r="D143" s="1152"/>
      <c r="E143" s="1152"/>
      <c r="F143" s="1152"/>
      <c r="G143" s="1155" t="s">
        <v>1245</v>
      </c>
      <c r="H143" s="1156">
        <v>0</v>
      </c>
      <c r="I143" s="1156">
        <v>0</v>
      </c>
      <c r="J143" s="1136"/>
      <c r="K143" s="1186"/>
      <c r="L143" s="1133"/>
      <c r="M143" s="1133"/>
      <c r="N143" s="1133"/>
      <c r="O143" s="1133"/>
      <c r="P143" s="1133"/>
      <c r="Q143" s="1133"/>
      <c r="R143" s="1133"/>
      <c r="S143" s="1133"/>
      <c r="T143" s="1133"/>
      <c r="U143" s="1133"/>
    </row>
    <row r="144" spans="1:21" s="1187" customFormat="1" ht="30" x14ac:dyDescent="0.25">
      <c r="A144" s="1134"/>
      <c r="B144" s="1169"/>
      <c r="C144" s="1164"/>
      <c r="D144" s="1152"/>
      <c r="E144" s="1152"/>
      <c r="F144" s="1152"/>
      <c r="G144" s="1155" t="s">
        <v>603</v>
      </c>
      <c r="H144" s="1156">
        <v>0</v>
      </c>
      <c r="I144" s="1156">
        <v>0</v>
      </c>
      <c r="J144" s="1136"/>
      <c r="K144" s="1186"/>
      <c r="L144" s="1133"/>
      <c r="M144" s="1133"/>
      <c r="N144" s="1133"/>
      <c r="O144" s="1133"/>
      <c r="P144" s="1133"/>
      <c r="Q144" s="1133"/>
      <c r="R144" s="1133"/>
      <c r="S144" s="1133"/>
      <c r="T144" s="1133"/>
      <c r="U144" s="1133"/>
    </row>
    <row r="145" spans="1:21" s="1187" customFormat="1" x14ac:dyDescent="0.25">
      <c r="A145" s="1134"/>
      <c r="B145" s="1170"/>
      <c r="C145" s="1164"/>
      <c r="D145" s="1152"/>
      <c r="E145" s="1152"/>
      <c r="F145" s="1152"/>
      <c r="G145" s="1155" t="s">
        <v>44</v>
      </c>
      <c r="H145" s="1195">
        <v>0</v>
      </c>
      <c r="I145" s="1156">
        <v>0</v>
      </c>
      <c r="J145" s="1136"/>
      <c r="K145" s="1186"/>
      <c r="L145" s="1133"/>
      <c r="M145" s="1133"/>
      <c r="N145" s="1133"/>
      <c r="O145" s="1133"/>
      <c r="P145" s="1133"/>
      <c r="Q145" s="1133"/>
      <c r="R145" s="1133"/>
      <c r="S145" s="1133"/>
      <c r="T145" s="1133"/>
      <c r="U145" s="1133"/>
    </row>
    <row r="146" spans="1:21" s="1187" customFormat="1" x14ac:dyDescent="0.25">
      <c r="A146" s="1134"/>
      <c r="B146" s="1170"/>
      <c r="C146" s="1165"/>
      <c r="D146" s="1152"/>
      <c r="E146" s="1152"/>
      <c r="F146" s="1152"/>
      <c r="G146" s="1155" t="s">
        <v>45</v>
      </c>
      <c r="H146" s="1156">
        <v>0</v>
      </c>
      <c r="I146" s="1156">
        <v>0</v>
      </c>
      <c r="J146" s="1136"/>
      <c r="K146" s="1186"/>
      <c r="L146" s="1133"/>
      <c r="M146" s="1133"/>
      <c r="N146" s="1133"/>
      <c r="O146" s="1133"/>
      <c r="P146" s="1133"/>
      <c r="Q146" s="1133"/>
      <c r="R146" s="1133"/>
      <c r="S146" s="1133"/>
      <c r="T146" s="1133"/>
      <c r="U146" s="1133"/>
    </row>
    <row r="147" spans="1:21" s="1187" customFormat="1" ht="30" customHeight="1" x14ac:dyDescent="0.25">
      <c r="A147" s="1134" t="s">
        <v>1326</v>
      </c>
      <c r="B147" s="1169" t="s">
        <v>1328</v>
      </c>
      <c r="C147" s="1163" t="s">
        <v>1243</v>
      </c>
      <c r="D147" s="1152" t="s">
        <v>13</v>
      </c>
      <c r="E147" s="1152" t="s">
        <v>13</v>
      </c>
      <c r="F147" s="1152" t="s">
        <v>13</v>
      </c>
      <c r="G147" s="1153" t="s">
        <v>41</v>
      </c>
      <c r="H147" s="1154">
        <f>SUM(H148:H151)</f>
        <v>2134.6</v>
      </c>
      <c r="I147" s="1154">
        <f>SUM(I148:I151)</f>
        <v>2134.6</v>
      </c>
      <c r="J147" s="1136"/>
      <c r="K147" s="1186"/>
      <c r="L147" s="1133"/>
      <c r="M147" s="1133"/>
      <c r="N147" s="1133"/>
      <c r="O147" s="1133"/>
      <c r="P147" s="1133"/>
      <c r="Q147" s="1133"/>
      <c r="R147" s="1133"/>
      <c r="S147" s="1133"/>
      <c r="T147" s="1133"/>
      <c r="U147" s="1133"/>
    </row>
    <row r="148" spans="1:21" s="1187" customFormat="1" ht="17.25" customHeight="1" x14ac:dyDescent="0.25">
      <c r="A148" s="1134"/>
      <c r="B148" s="1169"/>
      <c r="C148" s="1164"/>
      <c r="D148" s="1152"/>
      <c r="E148" s="1152"/>
      <c r="F148" s="1152"/>
      <c r="G148" s="1155" t="s">
        <v>1245</v>
      </c>
      <c r="H148" s="1156">
        <v>0</v>
      </c>
      <c r="I148" s="1156">
        <v>0</v>
      </c>
      <c r="J148" s="1136"/>
      <c r="K148" s="1186"/>
      <c r="L148" s="1133"/>
      <c r="M148" s="1133"/>
      <c r="N148" s="1133"/>
      <c r="O148" s="1133"/>
      <c r="P148" s="1133"/>
      <c r="Q148" s="1133"/>
      <c r="R148" s="1133"/>
      <c r="S148" s="1133"/>
      <c r="T148" s="1133"/>
      <c r="U148" s="1133"/>
    </row>
    <row r="149" spans="1:21" s="1187" customFormat="1" ht="30" x14ac:dyDescent="0.25">
      <c r="A149" s="1134"/>
      <c r="B149" s="1169"/>
      <c r="C149" s="1164"/>
      <c r="D149" s="1152"/>
      <c r="E149" s="1152"/>
      <c r="F149" s="1152"/>
      <c r="G149" s="1155" t="s">
        <v>603</v>
      </c>
      <c r="H149" s="1156">
        <v>1921.1</v>
      </c>
      <c r="I149" s="1156">
        <v>1921.1</v>
      </c>
      <c r="J149" s="1136"/>
      <c r="K149" s="1186"/>
      <c r="L149" s="1133"/>
      <c r="M149" s="1133"/>
      <c r="N149" s="1133"/>
      <c r="O149" s="1133"/>
      <c r="P149" s="1133"/>
      <c r="Q149" s="1133"/>
      <c r="R149" s="1133"/>
      <c r="S149" s="1133"/>
      <c r="T149" s="1133"/>
      <c r="U149" s="1133"/>
    </row>
    <row r="150" spans="1:21" s="1187" customFormat="1" x14ac:dyDescent="0.25">
      <c r="A150" s="1134"/>
      <c r="B150" s="1170"/>
      <c r="C150" s="1164"/>
      <c r="D150" s="1152"/>
      <c r="E150" s="1152"/>
      <c r="F150" s="1152"/>
      <c r="G150" s="1155" t="s">
        <v>44</v>
      </c>
      <c r="H150" s="1195">
        <v>213.5</v>
      </c>
      <c r="I150" s="1156">
        <v>213.5</v>
      </c>
      <c r="J150" s="1136"/>
      <c r="K150" s="1186"/>
      <c r="L150" s="1133"/>
      <c r="M150" s="1133"/>
      <c r="N150" s="1133"/>
      <c r="O150" s="1133"/>
      <c r="P150" s="1133"/>
      <c r="Q150" s="1133"/>
      <c r="R150" s="1133"/>
      <c r="S150" s="1133"/>
      <c r="T150" s="1133"/>
      <c r="U150" s="1133"/>
    </row>
    <row r="151" spans="1:21" s="1187" customFormat="1" x14ac:dyDescent="0.25">
      <c r="A151" s="1134"/>
      <c r="B151" s="1170"/>
      <c r="C151" s="1165"/>
      <c r="D151" s="1152"/>
      <c r="E151" s="1152"/>
      <c r="F151" s="1152"/>
      <c r="G151" s="1155" t="s">
        <v>45</v>
      </c>
      <c r="H151" s="1156">
        <v>0</v>
      </c>
      <c r="I151" s="1156">
        <v>0</v>
      </c>
      <c r="J151" s="1136"/>
      <c r="K151" s="1186"/>
      <c r="L151" s="1133"/>
      <c r="M151" s="1133"/>
      <c r="N151" s="1133"/>
      <c r="O151" s="1133"/>
      <c r="P151" s="1133"/>
      <c r="Q151" s="1133"/>
      <c r="R151" s="1133"/>
      <c r="S151" s="1133"/>
      <c r="T151" s="1133"/>
      <c r="U151" s="1133"/>
    </row>
    <row r="152" spans="1:21" s="1208" customFormat="1" ht="90.75" customHeight="1" x14ac:dyDescent="0.25">
      <c r="A152" s="1167"/>
      <c r="B152" s="1158" t="s">
        <v>1329</v>
      </c>
      <c r="C152" s="1159" t="s">
        <v>1243</v>
      </c>
      <c r="D152" s="1159" t="s">
        <v>64</v>
      </c>
      <c r="E152" s="1160" t="s">
        <v>1330</v>
      </c>
      <c r="F152" s="1160" t="s">
        <v>1331</v>
      </c>
      <c r="G152" s="1161" t="s">
        <v>13</v>
      </c>
      <c r="H152" s="1161" t="s">
        <v>13</v>
      </c>
      <c r="I152" s="1161" t="s">
        <v>13</v>
      </c>
      <c r="J152" s="1168"/>
      <c r="K152" s="1148" t="s">
        <v>1266</v>
      </c>
    </row>
    <row r="153" spans="1:21" s="1187" customFormat="1" ht="26.25" customHeight="1" x14ac:dyDescent="0.25">
      <c r="A153" s="1188" t="s">
        <v>1332</v>
      </c>
      <c r="B153" s="1151" t="s">
        <v>1333</v>
      </c>
      <c r="C153" s="1163" t="s">
        <v>1243</v>
      </c>
      <c r="D153" s="1152" t="s">
        <v>13</v>
      </c>
      <c r="E153" s="1152" t="s">
        <v>13</v>
      </c>
      <c r="F153" s="1152" t="s">
        <v>13</v>
      </c>
      <c r="G153" s="1153" t="s">
        <v>41</v>
      </c>
      <c r="H153" s="1154">
        <f>SUM(H154:H157)</f>
        <v>408.9</v>
      </c>
      <c r="I153" s="1154">
        <f>SUM(I154:I157)</f>
        <v>307.5</v>
      </c>
      <c r="J153" s="1136" t="s">
        <v>13</v>
      </c>
      <c r="K153" s="1186"/>
      <c r="L153" s="1133"/>
      <c r="M153" s="1133"/>
      <c r="N153" s="1133"/>
      <c r="O153" s="1133"/>
      <c r="P153" s="1133"/>
      <c r="Q153" s="1133"/>
      <c r="R153" s="1133"/>
      <c r="S153" s="1133"/>
      <c r="T153" s="1133"/>
      <c r="U153" s="1133"/>
    </row>
    <row r="154" spans="1:21" s="1187" customFormat="1" ht="15" customHeight="1" x14ac:dyDescent="0.25">
      <c r="A154" s="1188"/>
      <c r="B154" s="1151"/>
      <c r="C154" s="1164"/>
      <c r="D154" s="1152"/>
      <c r="E154" s="1152"/>
      <c r="F154" s="1152"/>
      <c r="G154" s="1155" t="s">
        <v>1245</v>
      </c>
      <c r="H154" s="1195">
        <f t="shared" ref="H154:I155" si="5">SUM(H159,H164,H169)</f>
        <v>0</v>
      </c>
      <c r="I154" s="1195">
        <f t="shared" si="5"/>
        <v>0</v>
      </c>
      <c r="J154" s="1136"/>
      <c r="K154" s="1186"/>
      <c r="L154" s="1133"/>
      <c r="M154" s="1133"/>
      <c r="N154" s="1133"/>
      <c r="O154" s="1133"/>
      <c r="P154" s="1133"/>
      <c r="Q154" s="1133"/>
      <c r="R154" s="1133"/>
      <c r="S154" s="1133"/>
      <c r="T154" s="1133"/>
      <c r="U154" s="1133"/>
    </row>
    <row r="155" spans="1:21" s="1187" customFormat="1" ht="29.25" customHeight="1" x14ac:dyDescent="0.25">
      <c r="A155" s="1188"/>
      <c r="B155" s="1151"/>
      <c r="C155" s="1164"/>
      <c r="D155" s="1152"/>
      <c r="E155" s="1152"/>
      <c r="F155" s="1152"/>
      <c r="G155" s="1155" t="s">
        <v>603</v>
      </c>
      <c r="H155" s="1195">
        <f t="shared" si="5"/>
        <v>0</v>
      </c>
      <c r="I155" s="1195">
        <f t="shared" si="5"/>
        <v>0</v>
      </c>
      <c r="J155" s="1136"/>
      <c r="K155" s="1186"/>
      <c r="L155" s="1133"/>
      <c r="M155" s="1133"/>
      <c r="N155" s="1133"/>
      <c r="O155" s="1133"/>
      <c r="P155" s="1133"/>
      <c r="Q155" s="1133"/>
      <c r="R155" s="1133"/>
      <c r="S155" s="1133"/>
      <c r="T155" s="1133"/>
      <c r="U155" s="1133"/>
    </row>
    <row r="156" spans="1:21" s="1187" customFormat="1" ht="13.5" customHeight="1" x14ac:dyDescent="0.25">
      <c r="A156" s="1188"/>
      <c r="B156" s="1170"/>
      <c r="C156" s="1164"/>
      <c r="D156" s="1152"/>
      <c r="E156" s="1152"/>
      <c r="F156" s="1152"/>
      <c r="G156" s="1155" t="s">
        <v>44</v>
      </c>
      <c r="H156" s="1195">
        <f>SUM(H161,H166,H171)</f>
        <v>408.9</v>
      </c>
      <c r="I156" s="1195">
        <f>SUM(I161,I166,I171)</f>
        <v>307.5</v>
      </c>
      <c r="J156" s="1136"/>
      <c r="K156" s="1186"/>
      <c r="L156" s="1133"/>
      <c r="M156" s="1133"/>
      <c r="N156" s="1133"/>
      <c r="O156" s="1133"/>
      <c r="P156" s="1133"/>
      <c r="Q156" s="1133"/>
      <c r="R156" s="1133"/>
      <c r="S156" s="1133"/>
      <c r="T156" s="1133"/>
      <c r="U156" s="1133"/>
    </row>
    <row r="157" spans="1:21" s="1187" customFormat="1" ht="21" customHeight="1" x14ac:dyDescent="0.25">
      <c r="A157" s="1188"/>
      <c r="B157" s="1170"/>
      <c r="C157" s="1165"/>
      <c r="D157" s="1152"/>
      <c r="E157" s="1152"/>
      <c r="F157" s="1152"/>
      <c r="G157" s="1155" t="s">
        <v>45</v>
      </c>
      <c r="H157" s="1195">
        <f>SUM(H162,H167,H172)</f>
        <v>0</v>
      </c>
      <c r="I157" s="1195">
        <f>SUM(I162,I167,I172)</f>
        <v>0</v>
      </c>
      <c r="J157" s="1136"/>
      <c r="K157" s="1186"/>
      <c r="L157" s="1133"/>
      <c r="M157" s="1133"/>
      <c r="N157" s="1133"/>
      <c r="O157" s="1133"/>
      <c r="P157" s="1133"/>
      <c r="Q157" s="1133"/>
      <c r="R157" s="1133"/>
      <c r="S157" s="1133"/>
      <c r="T157" s="1133"/>
      <c r="U157" s="1133"/>
    </row>
    <row r="158" spans="1:21" s="1187" customFormat="1" ht="42.75" x14ac:dyDescent="0.25">
      <c r="A158" s="1134" t="s">
        <v>1334</v>
      </c>
      <c r="B158" s="1169" t="s">
        <v>1335</v>
      </c>
      <c r="C158" s="1163" t="s">
        <v>1243</v>
      </c>
      <c r="D158" s="1152" t="s">
        <v>13</v>
      </c>
      <c r="E158" s="1152" t="s">
        <v>13</v>
      </c>
      <c r="F158" s="1152" t="s">
        <v>13</v>
      </c>
      <c r="G158" s="1153" t="s">
        <v>41</v>
      </c>
      <c r="H158" s="1154">
        <f>SUM(H159:H162)</f>
        <v>351</v>
      </c>
      <c r="I158" s="1154">
        <f>SUM(I159:I162)</f>
        <v>307.5</v>
      </c>
      <c r="J158" s="1136"/>
      <c r="K158" s="1186"/>
      <c r="L158" s="1133"/>
      <c r="M158" s="1133"/>
      <c r="N158" s="1133"/>
      <c r="O158" s="1133"/>
      <c r="P158" s="1133"/>
      <c r="Q158" s="1133"/>
      <c r="R158" s="1133"/>
      <c r="S158" s="1133"/>
      <c r="T158" s="1133"/>
      <c r="U158" s="1133"/>
    </row>
    <row r="159" spans="1:21" s="1187" customFormat="1" ht="30" x14ac:dyDescent="0.25">
      <c r="A159" s="1134"/>
      <c r="B159" s="1169"/>
      <c r="C159" s="1164"/>
      <c r="D159" s="1152"/>
      <c r="E159" s="1152"/>
      <c r="F159" s="1152"/>
      <c r="G159" s="1155" t="s">
        <v>1245</v>
      </c>
      <c r="H159" s="1156">
        <v>0</v>
      </c>
      <c r="I159" s="1156">
        <v>0</v>
      </c>
      <c r="J159" s="1203"/>
      <c r="K159" s="1186"/>
      <c r="L159" s="1133"/>
      <c r="M159" s="1133"/>
      <c r="N159" s="1133"/>
      <c r="O159" s="1133"/>
      <c r="P159" s="1133"/>
      <c r="Q159" s="1133"/>
      <c r="R159" s="1133"/>
      <c r="S159" s="1133"/>
      <c r="T159" s="1133"/>
      <c r="U159" s="1133"/>
    </row>
    <row r="160" spans="1:21" s="1187" customFormat="1" ht="30" x14ac:dyDescent="0.25">
      <c r="A160" s="1134"/>
      <c r="B160" s="1169"/>
      <c r="C160" s="1164"/>
      <c r="D160" s="1152"/>
      <c r="E160" s="1152"/>
      <c r="F160" s="1152"/>
      <c r="G160" s="1155" t="s">
        <v>603</v>
      </c>
      <c r="H160" s="1156">
        <v>0</v>
      </c>
      <c r="I160" s="1156">
        <v>0</v>
      </c>
      <c r="J160" s="1203"/>
      <c r="K160" s="1186"/>
      <c r="L160" s="1133"/>
      <c r="M160" s="1133"/>
      <c r="N160" s="1133"/>
      <c r="O160" s="1133"/>
      <c r="P160" s="1133"/>
      <c r="Q160" s="1133"/>
      <c r="R160" s="1133"/>
      <c r="S160" s="1133"/>
      <c r="T160" s="1133"/>
      <c r="U160" s="1133"/>
    </row>
    <row r="161" spans="1:21" s="1187" customFormat="1" x14ac:dyDescent="0.25">
      <c r="A161" s="1134"/>
      <c r="B161" s="1170"/>
      <c r="C161" s="1164"/>
      <c r="D161" s="1152"/>
      <c r="E161" s="1152"/>
      <c r="F161" s="1152"/>
      <c r="G161" s="1155" t="s">
        <v>44</v>
      </c>
      <c r="H161" s="1195">
        <v>351</v>
      </c>
      <c r="I161" s="1156">
        <v>307.5</v>
      </c>
      <c r="J161" s="1203"/>
      <c r="K161" s="1186"/>
      <c r="L161" s="1133"/>
      <c r="M161" s="1133"/>
      <c r="N161" s="1133"/>
      <c r="O161" s="1133"/>
      <c r="P161" s="1133"/>
      <c r="Q161" s="1133"/>
      <c r="R161" s="1133"/>
      <c r="S161" s="1133"/>
      <c r="T161" s="1133"/>
      <c r="U161" s="1133"/>
    </row>
    <row r="162" spans="1:21" x14ac:dyDescent="0.25">
      <c r="A162" s="1134"/>
      <c r="B162" s="1170"/>
      <c r="C162" s="1165"/>
      <c r="D162" s="1152"/>
      <c r="E162" s="1152"/>
      <c r="F162" s="1152"/>
      <c r="G162" s="1155" t="s">
        <v>45</v>
      </c>
      <c r="H162" s="1156">
        <v>0</v>
      </c>
      <c r="I162" s="1156">
        <v>0</v>
      </c>
      <c r="J162" s="1207"/>
    </row>
    <row r="163" spans="1:21" ht="27.75" customHeight="1" x14ac:dyDescent="0.25">
      <c r="A163" s="1134" t="s">
        <v>1336</v>
      </c>
      <c r="B163" s="1169" t="s">
        <v>1337</v>
      </c>
      <c r="C163" s="1163" t="s">
        <v>1243</v>
      </c>
      <c r="D163" s="1152" t="s">
        <v>13</v>
      </c>
      <c r="E163" s="1152" t="s">
        <v>13</v>
      </c>
      <c r="F163" s="1152" t="s">
        <v>13</v>
      </c>
      <c r="G163" s="1153" t="s">
        <v>41</v>
      </c>
      <c r="H163" s="1154">
        <f>SUM(H164:H167)</f>
        <v>57.9</v>
      </c>
      <c r="I163" s="1154">
        <f>SUM(I164:I167)</f>
        <v>0</v>
      </c>
      <c r="J163" s="1136"/>
    </row>
    <row r="164" spans="1:21" ht="15" customHeight="1" x14ac:dyDescent="0.25">
      <c r="A164" s="1134"/>
      <c r="B164" s="1169"/>
      <c r="C164" s="1164"/>
      <c r="D164" s="1152"/>
      <c r="E164" s="1152"/>
      <c r="F164" s="1152"/>
      <c r="G164" s="1155" t="s">
        <v>1245</v>
      </c>
      <c r="H164" s="1156">
        <v>0</v>
      </c>
      <c r="I164" s="1156">
        <v>0</v>
      </c>
      <c r="J164" s="1136"/>
    </row>
    <row r="165" spans="1:21" ht="30" x14ac:dyDescent="0.25">
      <c r="A165" s="1134"/>
      <c r="B165" s="1169"/>
      <c r="C165" s="1164"/>
      <c r="D165" s="1152"/>
      <c r="E165" s="1152"/>
      <c r="F165" s="1152"/>
      <c r="G165" s="1155" t="s">
        <v>603</v>
      </c>
      <c r="H165" s="1156">
        <v>0</v>
      </c>
      <c r="I165" s="1156">
        <v>0</v>
      </c>
      <c r="J165" s="1136"/>
    </row>
    <row r="166" spans="1:21" ht="13.5" customHeight="1" x14ac:dyDescent="0.25">
      <c r="A166" s="1134"/>
      <c r="B166" s="1170"/>
      <c r="C166" s="1164"/>
      <c r="D166" s="1152"/>
      <c r="E166" s="1152"/>
      <c r="F166" s="1152"/>
      <c r="G166" s="1155" t="s">
        <v>44</v>
      </c>
      <c r="H166" s="1195">
        <v>57.9</v>
      </c>
      <c r="I166" s="1156">
        <v>0</v>
      </c>
      <c r="J166" s="1136"/>
    </row>
    <row r="167" spans="1:21" ht="15.75" customHeight="1" x14ac:dyDescent="0.25">
      <c r="A167" s="1134"/>
      <c r="B167" s="1170"/>
      <c r="C167" s="1165"/>
      <c r="D167" s="1152"/>
      <c r="E167" s="1152"/>
      <c r="F167" s="1152"/>
      <c r="G167" s="1155" t="s">
        <v>45</v>
      </c>
      <c r="H167" s="1156">
        <v>0</v>
      </c>
      <c r="I167" s="1156">
        <v>0</v>
      </c>
      <c r="J167" s="1136"/>
    </row>
    <row r="168" spans="1:21" ht="42.75" x14ac:dyDescent="0.25">
      <c r="A168" s="1134" t="s">
        <v>1338</v>
      </c>
      <c r="B168" s="1169" t="s">
        <v>1339</v>
      </c>
      <c r="C168" s="1163" t="s">
        <v>1243</v>
      </c>
      <c r="D168" s="1152" t="s">
        <v>13</v>
      </c>
      <c r="E168" s="1152" t="s">
        <v>13</v>
      </c>
      <c r="F168" s="1152" t="s">
        <v>13</v>
      </c>
      <c r="G168" s="1153" t="s">
        <v>41</v>
      </c>
      <c r="H168" s="1154">
        <f>SUM(H169:H172)</f>
        <v>0</v>
      </c>
      <c r="I168" s="1154">
        <f>SUM(I169:I172)</f>
        <v>0</v>
      </c>
      <c r="J168" s="1136"/>
    </row>
    <row r="169" spans="1:21" ht="30" x14ac:dyDescent="0.25">
      <c r="A169" s="1134"/>
      <c r="B169" s="1169"/>
      <c r="C169" s="1164"/>
      <c r="D169" s="1152"/>
      <c r="E169" s="1152"/>
      <c r="F169" s="1152"/>
      <c r="G169" s="1155" t="s">
        <v>1245</v>
      </c>
      <c r="H169" s="1156">
        <v>0</v>
      </c>
      <c r="I169" s="1156">
        <v>0</v>
      </c>
      <c r="J169" s="1136"/>
    </row>
    <row r="170" spans="1:21" ht="30" x14ac:dyDescent="0.25">
      <c r="A170" s="1134"/>
      <c r="B170" s="1169"/>
      <c r="C170" s="1164"/>
      <c r="D170" s="1152"/>
      <c r="E170" s="1152"/>
      <c r="F170" s="1152"/>
      <c r="G170" s="1155" t="s">
        <v>603</v>
      </c>
      <c r="H170" s="1156">
        <v>0</v>
      </c>
      <c r="I170" s="1156">
        <v>0</v>
      </c>
      <c r="J170" s="1136"/>
    </row>
    <row r="171" spans="1:21" x14ac:dyDescent="0.25">
      <c r="A171" s="1134"/>
      <c r="B171" s="1170"/>
      <c r="C171" s="1164"/>
      <c r="D171" s="1152"/>
      <c r="E171" s="1152"/>
      <c r="F171" s="1152"/>
      <c r="G171" s="1155" t="s">
        <v>44</v>
      </c>
      <c r="H171" s="1195">
        <v>0</v>
      </c>
      <c r="I171" s="1156">
        <v>0</v>
      </c>
      <c r="J171" s="1136"/>
    </row>
    <row r="172" spans="1:21" x14ac:dyDescent="0.25">
      <c r="A172" s="1134"/>
      <c r="B172" s="1170"/>
      <c r="C172" s="1165"/>
      <c r="D172" s="1152"/>
      <c r="E172" s="1152"/>
      <c r="F172" s="1152"/>
      <c r="G172" s="1155" t="s">
        <v>45</v>
      </c>
      <c r="H172" s="1156">
        <v>0</v>
      </c>
      <c r="I172" s="1156">
        <v>0</v>
      </c>
      <c r="J172" s="1136"/>
    </row>
    <row r="173" spans="1:21" ht="90" x14ac:dyDescent="0.25">
      <c r="A173" s="1167"/>
      <c r="B173" s="1158" t="s">
        <v>1340</v>
      </c>
      <c r="C173" s="1159" t="s">
        <v>1243</v>
      </c>
      <c r="D173" s="1159" t="s">
        <v>61</v>
      </c>
      <c r="E173" s="1160" t="s">
        <v>1341</v>
      </c>
      <c r="F173" s="1160" t="s">
        <v>1342</v>
      </c>
      <c r="G173" s="1161" t="s">
        <v>13</v>
      </c>
      <c r="H173" s="1161" t="s">
        <v>13</v>
      </c>
      <c r="I173" s="1161" t="s">
        <v>13</v>
      </c>
      <c r="J173" s="1168"/>
      <c r="K173" s="1148" t="s">
        <v>1266</v>
      </c>
    </row>
    <row r="174" spans="1:21" ht="30.75" customHeight="1" x14ac:dyDescent="0.25">
      <c r="A174" s="1188" t="s">
        <v>1343</v>
      </c>
      <c r="B174" s="1151" t="s">
        <v>1344</v>
      </c>
      <c r="C174" s="1163" t="s">
        <v>1243</v>
      </c>
      <c r="D174" s="1152" t="s">
        <v>13</v>
      </c>
      <c r="E174" s="1152" t="s">
        <v>13</v>
      </c>
      <c r="F174" s="1152" t="s">
        <v>13</v>
      </c>
      <c r="G174" s="1153" t="s">
        <v>41</v>
      </c>
      <c r="H174" s="1154">
        <f>SUM(H175:H178)</f>
        <v>6319.7</v>
      </c>
      <c r="I174" s="1154">
        <f>SUM(I175:I178)</f>
        <v>4421.7000000000007</v>
      </c>
      <c r="J174" s="1136"/>
      <c r="K174" s="1128" t="s">
        <v>1345</v>
      </c>
    </row>
    <row r="175" spans="1:21" ht="13.5" customHeight="1" x14ac:dyDescent="0.25">
      <c r="A175" s="1188"/>
      <c r="B175" s="1151"/>
      <c r="C175" s="1164"/>
      <c r="D175" s="1152"/>
      <c r="E175" s="1152"/>
      <c r="F175" s="1152"/>
      <c r="G175" s="1155" t="s">
        <v>1245</v>
      </c>
      <c r="H175" s="1156">
        <v>6003.7</v>
      </c>
      <c r="I175" s="1156">
        <v>4200.6000000000004</v>
      </c>
      <c r="J175" s="1136"/>
    </row>
    <row r="176" spans="1:21" ht="30" x14ac:dyDescent="0.25">
      <c r="A176" s="1188"/>
      <c r="B176" s="1151"/>
      <c r="C176" s="1164"/>
      <c r="D176" s="1152"/>
      <c r="E176" s="1152"/>
      <c r="F176" s="1152"/>
      <c r="G176" s="1155" t="s">
        <v>603</v>
      </c>
      <c r="H176" s="1156">
        <v>316</v>
      </c>
      <c r="I176" s="1156">
        <v>221.1</v>
      </c>
      <c r="J176" s="1136"/>
    </row>
    <row r="177" spans="1:21" ht="12.75" customHeight="1" x14ac:dyDescent="0.25">
      <c r="A177" s="1188"/>
      <c r="B177" s="1209"/>
      <c r="C177" s="1164"/>
      <c r="D177" s="1152"/>
      <c r="E177" s="1152"/>
      <c r="F177" s="1152"/>
      <c r="G177" s="1155" t="s">
        <v>44</v>
      </c>
      <c r="H177" s="1195">
        <v>0</v>
      </c>
      <c r="I177" s="1156">
        <v>0</v>
      </c>
      <c r="J177" s="1136"/>
    </row>
    <row r="178" spans="1:21" ht="12.75" customHeight="1" x14ac:dyDescent="0.25">
      <c r="A178" s="1188"/>
      <c r="B178" s="1209"/>
      <c r="C178" s="1165"/>
      <c r="D178" s="1152"/>
      <c r="E178" s="1152"/>
      <c r="F178" s="1152"/>
      <c r="G178" s="1155" t="s">
        <v>45</v>
      </c>
      <c r="H178" s="1156">
        <v>0</v>
      </c>
      <c r="I178" s="1156">
        <v>0</v>
      </c>
      <c r="J178" s="1136"/>
    </row>
    <row r="179" spans="1:21" ht="150" x14ac:dyDescent="0.25">
      <c r="A179" s="1167"/>
      <c r="B179" s="1210" t="s">
        <v>1346</v>
      </c>
      <c r="C179" s="1159" t="s">
        <v>1243</v>
      </c>
      <c r="D179" s="1159" t="s">
        <v>74</v>
      </c>
      <c r="E179" s="1160" t="s">
        <v>1347</v>
      </c>
      <c r="F179" s="1160" t="s">
        <v>1348</v>
      </c>
      <c r="G179" s="1161" t="s">
        <v>13</v>
      </c>
      <c r="H179" s="1161" t="s">
        <v>13</v>
      </c>
      <c r="I179" s="1161" t="s">
        <v>13</v>
      </c>
      <c r="J179" s="1168"/>
      <c r="K179" s="1148" t="s">
        <v>1249</v>
      </c>
    </row>
    <row r="180" spans="1:21" ht="30" customHeight="1" x14ac:dyDescent="0.25">
      <c r="A180" s="1174"/>
      <c r="B180" s="1175" t="s">
        <v>855</v>
      </c>
      <c r="C180" s="1147" t="s">
        <v>13</v>
      </c>
      <c r="D180" s="1147" t="s">
        <v>13</v>
      </c>
      <c r="E180" s="1147" t="s">
        <v>13</v>
      </c>
      <c r="F180" s="1147" t="s">
        <v>13</v>
      </c>
      <c r="G180" s="1176" t="s">
        <v>41</v>
      </c>
      <c r="H180" s="1177">
        <f>SUM(H181:H184)</f>
        <v>9463.9</v>
      </c>
      <c r="I180" s="1177">
        <f>SUM(I181:I184)</f>
        <v>7124.6</v>
      </c>
      <c r="J180" s="1178" t="s">
        <v>13</v>
      </c>
    </row>
    <row r="181" spans="1:21" s="1213" customFormat="1" ht="14.25" customHeight="1" x14ac:dyDescent="0.25">
      <c r="A181" s="1174"/>
      <c r="B181" s="1175"/>
      <c r="C181" s="1147"/>
      <c r="D181" s="1147"/>
      <c r="E181" s="1147"/>
      <c r="F181" s="1147"/>
      <c r="G181" s="1176" t="s">
        <v>1245</v>
      </c>
      <c r="H181" s="1177">
        <f t="shared" ref="H181:I183" si="6">H128+H154+H175</f>
        <v>6003.7</v>
      </c>
      <c r="I181" s="1177">
        <f t="shared" si="6"/>
        <v>4200.6000000000004</v>
      </c>
      <c r="J181" s="1178"/>
      <c r="K181" s="1211"/>
      <c r="L181" s="1212"/>
      <c r="M181" s="1212"/>
      <c r="N181" s="1212"/>
      <c r="O181" s="1212"/>
      <c r="P181" s="1212"/>
      <c r="Q181" s="1212"/>
      <c r="R181" s="1212"/>
      <c r="S181" s="1212"/>
      <c r="T181" s="1212"/>
      <c r="U181" s="1212"/>
    </row>
    <row r="182" spans="1:21" s="1213" customFormat="1" ht="33" customHeight="1" x14ac:dyDescent="0.25">
      <c r="A182" s="1174"/>
      <c r="B182" s="1175"/>
      <c r="C182" s="1147"/>
      <c r="D182" s="1147"/>
      <c r="E182" s="1147"/>
      <c r="F182" s="1147"/>
      <c r="G182" s="1176" t="s">
        <v>603</v>
      </c>
      <c r="H182" s="1177">
        <f t="shared" si="6"/>
        <v>2237.1</v>
      </c>
      <c r="I182" s="1177">
        <f t="shared" si="6"/>
        <v>2142.1999999999998</v>
      </c>
      <c r="J182" s="1178"/>
      <c r="K182" s="1211"/>
      <c r="L182" s="1212"/>
      <c r="M182" s="1212"/>
      <c r="N182" s="1212"/>
      <c r="O182" s="1212"/>
      <c r="P182" s="1212"/>
      <c r="Q182" s="1212"/>
      <c r="R182" s="1212"/>
      <c r="S182" s="1212"/>
      <c r="T182" s="1212"/>
      <c r="U182" s="1212"/>
    </row>
    <row r="183" spans="1:21" s="1213" customFormat="1" ht="14.25" x14ac:dyDescent="0.25">
      <c r="A183" s="1174"/>
      <c r="B183" s="1175"/>
      <c r="C183" s="1147"/>
      <c r="D183" s="1147"/>
      <c r="E183" s="1147"/>
      <c r="F183" s="1147"/>
      <c r="G183" s="1176" t="s">
        <v>44</v>
      </c>
      <c r="H183" s="1177">
        <f t="shared" si="6"/>
        <v>1223.0999999999999</v>
      </c>
      <c r="I183" s="1177">
        <f t="shared" si="6"/>
        <v>781.8</v>
      </c>
      <c r="J183" s="1178"/>
      <c r="K183" s="1211"/>
      <c r="L183" s="1212"/>
      <c r="M183" s="1212"/>
      <c r="N183" s="1212"/>
      <c r="O183" s="1212"/>
      <c r="P183" s="1212"/>
      <c r="Q183" s="1212"/>
      <c r="R183" s="1212"/>
      <c r="S183" s="1212"/>
      <c r="T183" s="1212"/>
      <c r="U183" s="1212"/>
    </row>
    <row r="184" spans="1:21" s="1213" customFormat="1" ht="28.5" x14ac:dyDescent="0.25">
      <c r="A184" s="1174"/>
      <c r="B184" s="1175"/>
      <c r="C184" s="1147"/>
      <c r="D184" s="1147"/>
      <c r="E184" s="1147"/>
      <c r="F184" s="1147"/>
      <c r="G184" s="1176" t="s">
        <v>45</v>
      </c>
      <c r="H184" s="1177">
        <f>SUM(H131,H157)</f>
        <v>0</v>
      </c>
      <c r="I184" s="1177">
        <f>SUM(I131,I157)</f>
        <v>0</v>
      </c>
      <c r="J184" s="1178"/>
      <c r="K184" s="1211"/>
      <c r="L184" s="1212"/>
      <c r="M184" s="1212"/>
      <c r="N184" s="1212"/>
      <c r="O184" s="1212"/>
      <c r="P184" s="1212"/>
      <c r="Q184" s="1212"/>
      <c r="R184" s="1212"/>
      <c r="S184" s="1212"/>
      <c r="T184" s="1212"/>
      <c r="U184" s="1212"/>
    </row>
    <row r="185" spans="1:21" ht="18" customHeight="1" x14ac:dyDescent="0.25">
      <c r="A185" s="1194" t="s">
        <v>139</v>
      </c>
      <c r="B185" s="1147" t="s">
        <v>1349</v>
      </c>
      <c r="C185" s="1147"/>
      <c r="D185" s="1147"/>
      <c r="E185" s="1147"/>
      <c r="F185" s="1147"/>
      <c r="G185" s="1147"/>
      <c r="H185" s="1147"/>
      <c r="I185" s="1147"/>
      <c r="J185" s="1147"/>
    </row>
    <row r="186" spans="1:21" ht="42.75" x14ac:dyDescent="0.25">
      <c r="A186" s="1188" t="s">
        <v>1350</v>
      </c>
      <c r="B186" s="1214" t="s">
        <v>1351</v>
      </c>
      <c r="C186" s="1163" t="s">
        <v>1243</v>
      </c>
      <c r="D186" s="1152" t="s">
        <v>13</v>
      </c>
      <c r="E186" s="1152" t="s">
        <v>13</v>
      </c>
      <c r="F186" s="1152" t="s">
        <v>13</v>
      </c>
      <c r="G186" s="1153" t="s">
        <v>41</v>
      </c>
      <c r="H186" s="1154">
        <f>SUM(H187:H190)</f>
        <v>146261.9</v>
      </c>
      <c r="I186" s="1154">
        <f>SUM(I187:I190)</f>
        <v>103767.8</v>
      </c>
      <c r="J186" s="1136" t="s">
        <v>13</v>
      </c>
    </row>
    <row r="187" spans="1:21" ht="30" x14ac:dyDescent="0.25">
      <c r="A187" s="1188"/>
      <c r="B187" s="1214"/>
      <c r="C187" s="1164"/>
      <c r="D187" s="1152"/>
      <c r="E187" s="1152"/>
      <c r="F187" s="1152"/>
      <c r="G187" s="1155" t="s">
        <v>1245</v>
      </c>
      <c r="H187" s="1156">
        <f t="shared" ref="H187:I188" si="7">SUM(H192,H197)</f>
        <v>0</v>
      </c>
      <c r="I187" s="1156">
        <f t="shared" si="7"/>
        <v>0</v>
      </c>
      <c r="J187" s="1136"/>
    </row>
    <row r="188" spans="1:21" ht="30" x14ac:dyDescent="0.25">
      <c r="A188" s="1188"/>
      <c r="B188" s="1214"/>
      <c r="C188" s="1164"/>
      <c r="D188" s="1152"/>
      <c r="E188" s="1152"/>
      <c r="F188" s="1152"/>
      <c r="G188" s="1155" t="s">
        <v>603</v>
      </c>
      <c r="H188" s="1156">
        <f t="shared" si="7"/>
        <v>554.5</v>
      </c>
      <c r="I188" s="1156">
        <f t="shared" si="7"/>
        <v>374.3</v>
      </c>
      <c r="J188" s="1136"/>
    </row>
    <row r="189" spans="1:21" x14ac:dyDescent="0.25">
      <c r="A189" s="1188"/>
      <c r="B189" s="1214"/>
      <c r="C189" s="1164"/>
      <c r="D189" s="1152"/>
      <c r="E189" s="1152"/>
      <c r="F189" s="1152"/>
      <c r="G189" s="1155" t="s">
        <v>44</v>
      </c>
      <c r="H189" s="1156">
        <f>SUM(H194,H199)</f>
        <v>77932.399999999994</v>
      </c>
      <c r="I189" s="1156">
        <f>SUM(I194,I199)</f>
        <v>57490.8</v>
      </c>
      <c r="J189" s="1136"/>
    </row>
    <row r="190" spans="1:21" x14ac:dyDescent="0.25">
      <c r="A190" s="1188"/>
      <c r="B190" s="1214"/>
      <c r="C190" s="1165"/>
      <c r="D190" s="1152"/>
      <c r="E190" s="1152"/>
      <c r="F190" s="1152"/>
      <c r="G190" s="1155" t="s">
        <v>45</v>
      </c>
      <c r="H190" s="1156">
        <f>SUM(H195,H200)</f>
        <v>67775</v>
      </c>
      <c r="I190" s="1156">
        <f>SUM(I195,I200)</f>
        <v>45902.7</v>
      </c>
      <c r="J190" s="1136"/>
    </row>
    <row r="191" spans="1:21" ht="42.75" x14ac:dyDescent="0.25">
      <c r="A191" s="1134"/>
      <c r="B191" s="1215" t="s">
        <v>1352</v>
      </c>
      <c r="C191" s="1163" t="s">
        <v>1243</v>
      </c>
      <c r="D191" s="1152" t="s">
        <v>13</v>
      </c>
      <c r="E191" s="1152" t="s">
        <v>13</v>
      </c>
      <c r="F191" s="1152" t="s">
        <v>13</v>
      </c>
      <c r="G191" s="1153" t="s">
        <v>41</v>
      </c>
      <c r="H191" s="1154">
        <f>SUM(H192:H195)</f>
        <v>139559.9</v>
      </c>
      <c r="I191" s="1154">
        <f>SUM(I192:I195)</f>
        <v>98942</v>
      </c>
      <c r="J191" s="1136"/>
    </row>
    <row r="192" spans="1:21" ht="30" x14ac:dyDescent="0.25">
      <c r="A192" s="1134"/>
      <c r="B192" s="1215"/>
      <c r="C192" s="1164"/>
      <c r="D192" s="1152"/>
      <c r="E192" s="1152"/>
      <c r="F192" s="1152"/>
      <c r="G192" s="1155" t="s">
        <v>1245</v>
      </c>
      <c r="H192" s="1156">
        <v>0</v>
      </c>
      <c r="I192" s="1156">
        <v>0</v>
      </c>
      <c r="J192" s="1136"/>
    </row>
    <row r="193" spans="1:13" ht="30" x14ac:dyDescent="0.25">
      <c r="A193" s="1134"/>
      <c r="B193" s="1215"/>
      <c r="C193" s="1164"/>
      <c r="D193" s="1152"/>
      <c r="E193" s="1152"/>
      <c r="F193" s="1152"/>
      <c r="G193" s="1155" t="s">
        <v>603</v>
      </c>
      <c r="H193" s="1156">
        <v>554.5</v>
      </c>
      <c r="I193" s="1156">
        <v>374.3</v>
      </c>
      <c r="J193" s="1136"/>
    </row>
    <row r="194" spans="1:13" x14ac:dyDescent="0.25">
      <c r="A194" s="1134"/>
      <c r="B194" s="1216"/>
      <c r="C194" s="1164"/>
      <c r="D194" s="1152"/>
      <c r="E194" s="1152"/>
      <c r="F194" s="1152"/>
      <c r="G194" s="1155" t="s">
        <v>44</v>
      </c>
      <c r="H194" s="1156">
        <v>71230.399999999994</v>
      </c>
      <c r="I194" s="1156">
        <v>52665</v>
      </c>
      <c r="J194" s="1136"/>
      <c r="K194" s="1217">
        <f>H194+H193</f>
        <v>71784.899999999994</v>
      </c>
      <c r="L194" s="1127">
        <f>I194+I193</f>
        <v>53039.3</v>
      </c>
      <c r="M194" s="1126">
        <f>L194/K194*100</f>
        <v>73.886430154531112</v>
      </c>
    </row>
    <row r="195" spans="1:13" x14ac:dyDescent="0.25">
      <c r="A195" s="1134"/>
      <c r="B195" s="1216"/>
      <c r="C195" s="1165"/>
      <c r="D195" s="1152"/>
      <c r="E195" s="1152"/>
      <c r="F195" s="1152"/>
      <c r="G195" s="1155" t="s">
        <v>45</v>
      </c>
      <c r="H195" s="1156">
        <v>67775</v>
      </c>
      <c r="I195" s="1156">
        <v>45902.7</v>
      </c>
      <c r="J195" s="1136"/>
    </row>
    <row r="196" spans="1:13" ht="30.75" customHeight="1" x14ac:dyDescent="0.25">
      <c r="A196" s="1134"/>
      <c r="B196" s="1215" t="s">
        <v>1353</v>
      </c>
      <c r="C196" s="1163" t="s">
        <v>1243</v>
      </c>
      <c r="D196" s="1152" t="s">
        <v>13</v>
      </c>
      <c r="E196" s="1152" t="s">
        <v>13</v>
      </c>
      <c r="F196" s="1152" t="s">
        <v>13</v>
      </c>
      <c r="G196" s="1153" t="s">
        <v>41</v>
      </c>
      <c r="H196" s="1154">
        <f>SUM(H197:H200)</f>
        <v>6702</v>
      </c>
      <c r="I196" s="1154">
        <f>SUM(I197:I200)</f>
        <v>4825.8</v>
      </c>
      <c r="J196" s="1136"/>
    </row>
    <row r="197" spans="1:13" ht="30" x14ac:dyDescent="0.25">
      <c r="A197" s="1134"/>
      <c r="B197" s="1215"/>
      <c r="C197" s="1164"/>
      <c r="D197" s="1152"/>
      <c r="E197" s="1152"/>
      <c r="F197" s="1152"/>
      <c r="G197" s="1155" t="s">
        <v>1245</v>
      </c>
      <c r="H197" s="1156">
        <v>0</v>
      </c>
      <c r="I197" s="1156">
        <v>0</v>
      </c>
      <c r="J197" s="1136"/>
    </row>
    <row r="198" spans="1:13" ht="30" x14ac:dyDescent="0.25">
      <c r="A198" s="1134"/>
      <c r="B198" s="1215"/>
      <c r="C198" s="1164"/>
      <c r="D198" s="1152"/>
      <c r="E198" s="1152"/>
      <c r="F198" s="1152"/>
      <c r="G198" s="1155" t="s">
        <v>603</v>
      </c>
      <c r="H198" s="1156">
        <v>0</v>
      </c>
      <c r="I198" s="1156">
        <v>0</v>
      </c>
      <c r="J198" s="1136"/>
    </row>
    <row r="199" spans="1:13" x14ac:dyDescent="0.25">
      <c r="A199" s="1134"/>
      <c r="B199" s="1216"/>
      <c r="C199" s="1164"/>
      <c r="D199" s="1152"/>
      <c r="E199" s="1152"/>
      <c r="F199" s="1152"/>
      <c r="G199" s="1155" t="s">
        <v>44</v>
      </c>
      <c r="H199" s="1156">
        <v>6702</v>
      </c>
      <c r="I199" s="1156">
        <v>4825.8</v>
      </c>
      <c r="J199" s="1136"/>
    </row>
    <row r="200" spans="1:13" x14ac:dyDescent="0.25">
      <c r="A200" s="1134"/>
      <c r="B200" s="1216"/>
      <c r="C200" s="1165"/>
      <c r="D200" s="1152"/>
      <c r="E200" s="1152"/>
      <c r="F200" s="1152"/>
      <c r="G200" s="1155" t="s">
        <v>45</v>
      </c>
      <c r="H200" s="1156">
        <v>0</v>
      </c>
      <c r="I200" s="1156">
        <v>0</v>
      </c>
      <c r="J200" s="1136"/>
    </row>
    <row r="201" spans="1:13" s="1208" customFormat="1" ht="90" x14ac:dyDescent="0.25">
      <c r="A201" s="1167"/>
      <c r="B201" s="1210" t="s">
        <v>1354</v>
      </c>
      <c r="C201" s="1159" t="s">
        <v>1243</v>
      </c>
      <c r="D201" s="1159" t="s">
        <v>61</v>
      </c>
      <c r="E201" s="1160" t="s">
        <v>1355</v>
      </c>
      <c r="F201" s="1160" t="s">
        <v>1356</v>
      </c>
      <c r="G201" s="1161" t="s">
        <v>13</v>
      </c>
      <c r="H201" s="1161" t="s">
        <v>13</v>
      </c>
      <c r="I201" s="1161" t="s">
        <v>13</v>
      </c>
      <c r="J201" s="1168"/>
      <c r="K201" s="1148" t="s">
        <v>1266</v>
      </c>
    </row>
    <row r="202" spans="1:13" ht="27" customHeight="1" x14ac:dyDescent="0.25">
      <c r="A202" s="1188" t="s">
        <v>1357</v>
      </c>
      <c r="B202" s="1214" t="s">
        <v>1358</v>
      </c>
      <c r="C202" s="1163" t="s">
        <v>1243</v>
      </c>
      <c r="D202" s="1152" t="s">
        <v>13</v>
      </c>
      <c r="E202" s="1152" t="s">
        <v>13</v>
      </c>
      <c r="F202" s="1152" t="s">
        <v>13</v>
      </c>
      <c r="G202" s="1153" t="s">
        <v>41</v>
      </c>
      <c r="H202" s="1154">
        <f>SUM(H203:H206)</f>
        <v>4949.3999999999996</v>
      </c>
      <c r="I202" s="1154">
        <f>SUM(I203:I206)</f>
        <v>3022.5</v>
      </c>
      <c r="J202" s="1136" t="s">
        <v>13</v>
      </c>
    </row>
    <row r="203" spans="1:13" ht="14.25" customHeight="1" x14ac:dyDescent="0.25">
      <c r="A203" s="1188"/>
      <c r="B203" s="1214"/>
      <c r="C203" s="1164"/>
      <c r="D203" s="1152"/>
      <c r="E203" s="1152"/>
      <c r="F203" s="1152"/>
      <c r="G203" s="1155" t="s">
        <v>1245</v>
      </c>
      <c r="H203" s="1156">
        <v>0</v>
      </c>
      <c r="I203" s="1156">
        <v>0</v>
      </c>
      <c r="J203" s="1136"/>
    </row>
    <row r="204" spans="1:13" ht="30" x14ac:dyDescent="0.25">
      <c r="A204" s="1188"/>
      <c r="B204" s="1214"/>
      <c r="C204" s="1164"/>
      <c r="D204" s="1152"/>
      <c r="E204" s="1152"/>
      <c r="F204" s="1152"/>
      <c r="G204" s="1155" t="s">
        <v>603</v>
      </c>
      <c r="H204" s="1156">
        <v>4949.3999999999996</v>
      </c>
      <c r="I204" s="1156">
        <v>3022.5</v>
      </c>
      <c r="J204" s="1136"/>
    </row>
    <row r="205" spans="1:13" x14ac:dyDescent="0.25">
      <c r="A205" s="1188"/>
      <c r="B205" s="1214"/>
      <c r="C205" s="1164"/>
      <c r="D205" s="1152"/>
      <c r="E205" s="1152"/>
      <c r="F205" s="1152"/>
      <c r="G205" s="1155" t="s">
        <v>44</v>
      </c>
      <c r="H205" s="1156">
        <v>0</v>
      </c>
      <c r="I205" s="1156">
        <v>0</v>
      </c>
      <c r="J205" s="1136"/>
    </row>
    <row r="206" spans="1:13" x14ac:dyDescent="0.25">
      <c r="A206" s="1188"/>
      <c r="B206" s="1214"/>
      <c r="C206" s="1165"/>
      <c r="D206" s="1152"/>
      <c r="E206" s="1152"/>
      <c r="F206" s="1152"/>
      <c r="G206" s="1155" t="s">
        <v>45</v>
      </c>
      <c r="H206" s="1156">
        <v>0</v>
      </c>
      <c r="I206" s="1156">
        <v>0</v>
      </c>
      <c r="J206" s="1136"/>
    </row>
    <row r="207" spans="1:13" s="1208" customFormat="1" ht="107.25" customHeight="1" x14ac:dyDescent="0.25">
      <c r="A207" s="1167"/>
      <c r="B207" s="1210" t="s">
        <v>1359</v>
      </c>
      <c r="C207" s="1159" t="s">
        <v>1243</v>
      </c>
      <c r="D207" s="1159" t="s">
        <v>61</v>
      </c>
      <c r="E207" s="1160" t="s">
        <v>1360</v>
      </c>
      <c r="F207" s="1160" t="s">
        <v>1361</v>
      </c>
      <c r="G207" s="1161" t="s">
        <v>13</v>
      </c>
      <c r="H207" s="1161" t="s">
        <v>13</v>
      </c>
      <c r="I207" s="1161" t="s">
        <v>13</v>
      </c>
      <c r="J207" s="1168"/>
      <c r="K207" s="1148" t="s">
        <v>1266</v>
      </c>
    </row>
    <row r="208" spans="1:13" ht="42.75" x14ac:dyDescent="0.25">
      <c r="A208" s="1188" t="s">
        <v>1362</v>
      </c>
      <c r="B208" s="1214" t="s">
        <v>1363</v>
      </c>
      <c r="C208" s="1163" t="s">
        <v>1243</v>
      </c>
      <c r="D208" s="1152" t="s">
        <v>13</v>
      </c>
      <c r="E208" s="1152" t="s">
        <v>13</v>
      </c>
      <c r="F208" s="1152" t="s">
        <v>13</v>
      </c>
      <c r="G208" s="1153" t="s">
        <v>41</v>
      </c>
      <c r="H208" s="1154">
        <f>SUM(H209:H212)</f>
        <v>1361735.6</v>
      </c>
      <c r="I208" s="1154">
        <f>SUM(I209:I212)</f>
        <v>950214.4</v>
      </c>
      <c r="J208" s="1136" t="s">
        <v>13</v>
      </c>
    </row>
    <row r="209" spans="1:11" ht="30" x14ac:dyDescent="0.25">
      <c r="A209" s="1188"/>
      <c r="B209" s="1214"/>
      <c r="C209" s="1164"/>
      <c r="D209" s="1152"/>
      <c r="E209" s="1152"/>
      <c r="F209" s="1152"/>
      <c r="G209" s="1155" t="s">
        <v>1245</v>
      </c>
      <c r="H209" s="1156">
        <v>0</v>
      </c>
      <c r="I209" s="1156">
        <v>0</v>
      </c>
      <c r="J209" s="1136"/>
    </row>
    <row r="210" spans="1:11" ht="30" x14ac:dyDescent="0.25">
      <c r="A210" s="1188"/>
      <c r="B210" s="1214"/>
      <c r="C210" s="1164"/>
      <c r="D210" s="1152"/>
      <c r="E210" s="1152"/>
      <c r="F210" s="1152"/>
      <c r="G210" s="1155" t="s">
        <v>603</v>
      </c>
      <c r="H210" s="1156">
        <v>1361735.6</v>
      </c>
      <c r="I210" s="1156">
        <v>950214.4</v>
      </c>
      <c r="J210" s="1136"/>
    </row>
    <row r="211" spans="1:11" x14ac:dyDescent="0.25">
      <c r="A211" s="1188"/>
      <c r="B211" s="1214"/>
      <c r="C211" s="1164"/>
      <c r="D211" s="1152"/>
      <c r="E211" s="1152"/>
      <c r="F211" s="1152"/>
      <c r="G211" s="1155" t="s">
        <v>44</v>
      </c>
      <c r="H211" s="1156">
        <v>0</v>
      </c>
      <c r="I211" s="1156">
        <v>0</v>
      </c>
      <c r="J211" s="1136"/>
    </row>
    <row r="212" spans="1:11" x14ac:dyDescent="0.25">
      <c r="A212" s="1188"/>
      <c r="B212" s="1214"/>
      <c r="C212" s="1165"/>
      <c r="D212" s="1152"/>
      <c r="E212" s="1152"/>
      <c r="F212" s="1152"/>
      <c r="G212" s="1155" t="s">
        <v>45</v>
      </c>
      <c r="H212" s="1156">
        <v>0</v>
      </c>
      <c r="I212" s="1156">
        <v>0</v>
      </c>
      <c r="J212" s="1136"/>
    </row>
    <row r="213" spans="1:11" s="1208" customFormat="1" ht="129.75" customHeight="1" x14ac:dyDescent="0.25">
      <c r="A213" s="1167"/>
      <c r="B213" s="1210" t="s">
        <v>1364</v>
      </c>
      <c r="C213" s="1159" t="s">
        <v>1243</v>
      </c>
      <c r="D213" s="1159" t="s">
        <v>74</v>
      </c>
      <c r="E213" s="1160" t="s">
        <v>1360</v>
      </c>
      <c r="F213" s="1160" t="s">
        <v>1365</v>
      </c>
      <c r="G213" s="1161" t="s">
        <v>13</v>
      </c>
      <c r="H213" s="1161" t="s">
        <v>13</v>
      </c>
      <c r="I213" s="1161" t="s">
        <v>13</v>
      </c>
      <c r="J213" s="1168"/>
      <c r="K213" s="1148" t="s">
        <v>1249</v>
      </c>
    </row>
    <row r="214" spans="1:11" ht="42.75" x14ac:dyDescent="0.25">
      <c r="A214" s="1188" t="s">
        <v>1366</v>
      </c>
      <c r="B214" s="1214" t="s">
        <v>1367</v>
      </c>
      <c r="C214" s="1163" t="s">
        <v>1243</v>
      </c>
      <c r="D214" s="1152" t="s">
        <v>13</v>
      </c>
      <c r="E214" s="1152" t="s">
        <v>13</v>
      </c>
      <c r="F214" s="1152" t="s">
        <v>13</v>
      </c>
      <c r="G214" s="1153" t="s">
        <v>41</v>
      </c>
      <c r="H214" s="1154">
        <f>SUM(H215:H218)</f>
        <v>0</v>
      </c>
      <c r="I214" s="1154">
        <f>SUM(I215:I218)</f>
        <v>0</v>
      </c>
      <c r="J214" s="1136" t="s">
        <v>13</v>
      </c>
      <c r="K214" s="1128" t="s">
        <v>1244</v>
      </c>
    </row>
    <row r="215" spans="1:11" ht="30" x14ac:dyDescent="0.25">
      <c r="A215" s="1188"/>
      <c r="B215" s="1214"/>
      <c r="C215" s="1164"/>
      <c r="D215" s="1152"/>
      <c r="E215" s="1152"/>
      <c r="F215" s="1152"/>
      <c r="G215" s="1155" t="s">
        <v>1245</v>
      </c>
      <c r="H215" s="1154">
        <v>0</v>
      </c>
      <c r="I215" s="1156">
        <v>0</v>
      </c>
      <c r="J215" s="1136"/>
    </row>
    <row r="216" spans="1:11" ht="30" x14ac:dyDescent="0.25">
      <c r="A216" s="1188"/>
      <c r="B216" s="1214"/>
      <c r="C216" s="1164"/>
      <c r="D216" s="1152"/>
      <c r="E216" s="1152"/>
      <c r="F216" s="1152"/>
      <c r="G216" s="1155" t="s">
        <v>603</v>
      </c>
      <c r="H216" s="1154">
        <v>0</v>
      </c>
      <c r="I216" s="1156">
        <v>0</v>
      </c>
      <c r="J216" s="1136"/>
    </row>
    <row r="217" spans="1:11" x14ac:dyDescent="0.25">
      <c r="A217" s="1188"/>
      <c r="B217" s="1214"/>
      <c r="C217" s="1164"/>
      <c r="D217" s="1152"/>
      <c r="E217" s="1152"/>
      <c r="F217" s="1152"/>
      <c r="G217" s="1155" t="s">
        <v>44</v>
      </c>
      <c r="H217" s="1154">
        <v>0</v>
      </c>
      <c r="I217" s="1156">
        <v>0</v>
      </c>
      <c r="J217" s="1136"/>
    </row>
    <row r="218" spans="1:11" x14ac:dyDescent="0.25">
      <c r="A218" s="1188"/>
      <c r="B218" s="1214"/>
      <c r="C218" s="1165"/>
      <c r="D218" s="1152"/>
      <c r="E218" s="1152"/>
      <c r="F218" s="1152"/>
      <c r="G218" s="1155" t="s">
        <v>45</v>
      </c>
      <c r="H218" s="1156">
        <v>0</v>
      </c>
      <c r="I218" s="1156">
        <v>0</v>
      </c>
      <c r="J218" s="1136"/>
    </row>
    <row r="219" spans="1:11" s="1208" customFormat="1" ht="141" customHeight="1" x14ac:dyDescent="0.25">
      <c r="A219" s="1167"/>
      <c r="B219" s="1210" t="s">
        <v>1368</v>
      </c>
      <c r="C219" s="1159" t="s">
        <v>1243</v>
      </c>
      <c r="D219" s="1159" t="s">
        <v>74</v>
      </c>
      <c r="E219" s="1160" t="s">
        <v>1369</v>
      </c>
      <c r="F219" s="1160" t="s">
        <v>1370</v>
      </c>
      <c r="G219" s="1159"/>
      <c r="H219" s="1168"/>
      <c r="I219" s="1168"/>
      <c r="J219" s="1168"/>
      <c r="K219" s="1148" t="s">
        <v>1249</v>
      </c>
    </row>
    <row r="220" spans="1:11" ht="42.75" x14ac:dyDescent="0.25">
      <c r="A220" s="1188" t="s">
        <v>1371</v>
      </c>
      <c r="B220" s="1218" t="s">
        <v>1372</v>
      </c>
      <c r="C220" s="1163" t="s">
        <v>1243</v>
      </c>
      <c r="D220" s="1152" t="s">
        <v>13</v>
      </c>
      <c r="E220" s="1152" t="s">
        <v>13</v>
      </c>
      <c r="F220" s="1152" t="s">
        <v>13</v>
      </c>
      <c r="G220" s="1153" t="s">
        <v>41</v>
      </c>
      <c r="H220" s="1154">
        <f>SUM(H221:H224)</f>
        <v>252524</v>
      </c>
      <c r="I220" s="1154">
        <f>SUM(I221:I224)</f>
        <v>179866.5</v>
      </c>
      <c r="J220" s="1136" t="s">
        <v>13</v>
      </c>
    </row>
    <row r="221" spans="1:11" ht="30" x14ac:dyDescent="0.25">
      <c r="A221" s="1188"/>
      <c r="B221" s="1218"/>
      <c r="C221" s="1164"/>
      <c r="D221" s="1152"/>
      <c r="E221" s="1152"/>
      <c r="F221" s="1152"/>
      <c r="G221" s="1155" t="s">
        <v>1245</v>
      </c>
      <c r="H221" s="1156">
        <f t="shared" ref="H221:I223" si="8">SUM(H226,H231,H236,H241)</f>
        <v>105324.1</v>
      </c>
      <c r="I221" s="1156">
        <f t="shared" si="8"/>
        <v>69556.200000000012</v>
      </c>
      <c r="J221" s="1136"/>
    </row>
    <row r="222" spans="1:11" ht="30" x14ac:dyDescent="0.25">
      <c r="A222" s="1188"/>
      <c r="B222" s="1218"/>
      <c r="C222" s="1164"/>
      <c r="D222" s="1152"/>
      <c r="E222" s="1152"/>
      <c r="F222" s="1152"/>
      <c r="G222" s="1155" t="s">
        <v>603</v>
      </c>
      <c r="H222" s="1156">
        <f t="shared" si="8"/>
        <v>15640.9</v>
      </c>
      <c r="I222" s="1156">
        <f t="shared" si="8"/>
        <v>11699</v>
      </c>
      <c r="J222" s="1136"/>
    </row>
    <row r="223" spans="1:11" x14ac:dyDescent="0.25">
      <c r="A223" s="1188"/>
      <c r="B223" s="1218"/>
      <c r="C223" s="1164"/>
      <c r="D223" s="1152"/>
      <c r="E223" s="1152"/>
      <c r="F223" s="1152"/>
      <c r="G223" s="1155" t="s">
        <v>44</v>
      </c>
      <c r="H223" s="1156">
        <f t="shared" si="8"/>
        <v>82828.5</v>
      </c>
      <c r="I223" s="1156">
        <f t="shared" si="8"/>
        <v>67335.8</v>
      </c>
      <c r="J223" s="1136"/>
    </row>
    <row r="224" spans="1:11" x14ac:dyDescent="0.25">
      <c r="A224" s="1188"/>
      <c r="B224" s="1218"/>
      <c r="C224" s="1165"/>
      <c r="D224" s="1152"/>
      <c r="E224" s="1152"/>
      <c r="F224" s="1152"/>
      <c r="G224" s="1155" t="s">
        <v>45</v>
      </c>
      <c r="H224" s="1156">
        <f>SUM(H229,H234,H239,H244)</f>
        <v>48730.5</v>
      </c>
      <c r="I224" s="1156">
        <f>SUM(I229,I234,I239,I244)</f>
        <v>31275.5</v>
      </c>
      <c r="J224" s="1136"/>
    </row>
    <row r="225" spans="1:14" ht="42.75" x14ac:dyDescent="0.25">
      <c r="A225" s="1134" t="s">
        <v>1373</v>
      </c>
      <c r="B225" s="1215" t="s">
        <v>1374</v>
      </c>
      <c r="C225" s="1163" t="s">
        <v>1243</v>
      </c>
      <c r="D225" s="1152" t="s">
        <v>13</v>
      </c>
      <c r="E225" s="1152" t="s">
        <v>13</v>
      </c>
      <c r="F225" s="1152" t="s">
        <v>13</v>
      </c>
      <c r="G225" s="1153" t="s">
        <v>41</v>
      </c>
      <c r="H225" s="1154">
        <f>SUM(H226:H229)</f>
        <v>125429.6</v>
      </c>
      <c r="I225" s="1154">
        <f>SUM(I226:I229)</f>
        <v>95245.3</v>
      </c>
      <c r="J225" s="1136"/>
    </row>
    <row r="226" spans="1:14" ht="30" x14ac:dyDescent="0.25">
      <c r="A226" s="1134"/>
      <c r="B226" s="1215"/>
      <c r="C226" s="1164"/>
      <c r="D226" s="1152"/>
      <c r="E226" s="1152"/>
      <c r="F226" s="1152"/>
      <c r="G226" s="1155" t="s">
        <v>1245</v>
      </c>
      <c r="H226" s="1156">
        <v>0</v>
      </c>
      <c r="I226" s="1156">
        <v>0</v>
      </c>
      <c r="J226" s="1136"/>
    </row>
    <row r="227" spans="1:14" ht="30" x14ac:dyDescent="0.25">
      <c r="A227" s="1134"/>
      <c r="B227" s="1215"/>
      <c r="C227" s="1164"/>
      <c r="D227" s="1152"/>
      <c r="E227" s="1152"/>
      <c r="F227" s="1152"/>
      <c r="G227" s="1155" t="s">
        <v>603</v>
      </c>
      <c r="H227" s="1156">
        <v>578</v>
      </c>
      <c r="I227" s="1156">
        <v>391.4</v>
      </c>
      <c r="J227" s="1136"/>
      <c r="L227" s="1133"/>
      <c r="M227" s="1133"/>
      <c r="N227" s="1133"/>
    </row>
    <row r="228" spans="1:14" x14ac:dyDescent="0.25">
      <c r="A228" s="1134"/>
      <c r="B228" s="1215"/>
      <c r="C228" s="1164"/>
      <c r="D228" s="1152"/>
      <c r="E228" s="1152"/>
      <c r="F228" s="1152"/>
      <c r="G228" s="1155" t="s">
        <v>44</v>
      </c>
      <c r="H228" s="1156">
        <v>76121.100000000006</v>
      </c>
      <c r="I228" s="1156">
        <v>63578.400000000001</v>
      </c>
      <c r="J228" s="1136"/>
      <c r="K228" s="1217">
        <f>H227+H228</f>
        <v>76699.100000000006</v>
      </c>
      <c r="L228" s="1219">
        <f>I227+I228</f>
        <v>63969.8</v>
      </c>
      <c r="M228" s="1219">
        <f>L228/K228*100</f>
        <v>83.403586222002602</v>
      </c>
      <c r="N228" s="1133"/>
    </row>
    <row r="229" spans="1:14" ht="19.5" customHeight="1" x14ac:dyDescent="0.25">
      <c r="A229" s="1134"/>
      <c r="B229" s="1215"/>
      <c r="C229" s="1165"/>
      <c r="D229" s="1152"/>
      <c r="E229" s="1152"/>
      <c r="F229" s="1152"/>
      <c r="G229" s="1155" t="s">
        <v>45</v>
      </c>
      <c r="H229" s="1156">
        <v>48730.5</v>
      </c>
      <c r="I229" s="1156">
        <v>31275.5</v>
      </c>
      <c r="J229" s="1136"/>
      <c r="L229" s="1133"/>
      <c r="M229" s="1133"/>
      <c r="N229" s="1133"/>
    </row>
    <row r="230" spans="1:14" ht="33.75" customHeight="1" x14ac:dyDescent="0.25">
      <c r="A230" s="1134" t="s">
        <v>1375</v>
      </c>
      <c r="B230" s="1215" t="s">
        <v>1376</v>
      </c>
      <c r="C230" s="1163" t="s">
        <v>1243</v>
      </c>
      <c r="D230" s="1152" t="s">
        <v>13</v>
      </c>
      <c r="E230" s="1152" t="s">
        <v>13</v>
      </c>
      <c r="F230" s="1152" t="s">
        <v>13</v>
      </c>
      <c r="G230" s="1153" t="s">
        <v>41</v>
      </c>
      <c r="H230" s="1154">
        <f>SUM(H231:H234)</f>
        <v>6311.2</v>
      </c>
      <c r="I230" s="1154">
        <f>SUM(I231:I234)</f>
        <v>3496.8</v>
      </c>
      <c r="J230" s="1136"/>
      <c r="L230" s="1133"/>
      <c r="M230" s="1133"/>
      <c r="N230" s="1133"/>
    </row>
    <row r="231" spans="1:14" ht="19.5" customHeight="1" x14ac:dyDescent="0.25">
      <c r="A231" s="1134"/>
      <c r="B231" s="1215"/>
      <c r="C231" s="1164"/>
      <c r="D231" s="1152"/>
      <c r="E231" s="1152"/>
      <c r="F231" s="1152"/>
      <c r="G231" s="1155" t="s">
        <v>1245</v>
      </c>
      <c r="H231" s="1156">
        <v>0</v>
      </c>
      <c r="I231" s="1156">
        <v>0</v>
      </c>
      <c r="J231" s="1136"/>
    </row>
    <row r="232" spans="1:14" ht="30" x14ac:dyDescent="0.25">
      <c r="A232" s="1134"/>
      <c r="B232" s="1215"/>
      <c r="C232" s="1164"/>
      <c r="D232" s="1152"/>
      <c r="E232" s="1152"/>
      <c r="F232" s="1152"/>
      <c r="G232" s="1155" t="s">
        <v>603</v>
      </c>
      <c r="H232" s="1156">
        <v>0</v>
      </c>
      <c r="I232" s="1156">
        <v>0</v>
      </c>
      <c r="J232" s="1136"/>
    </row>
    <row r="233" spans="1:14" x14ac:dyDescent="0.25">
      <c r="A233" s="1134"/>
      <c r="B233" s="1215"/>
      <c r="C233" s="1164"/>
      <c r="D233" s="1152"/>
      <c r="E233" s="1152"/>
      <c r="F233" s="1152"/>
      <c r="G233" s="1155" t="s">
        <v>44</v>
      </c>
      <c r="H233" s="1156">
        <v>6311.2</v>
      </c>
      <c r="I233" s="1156">
        <v>3496.8</v>
      </c>
      <c r="J233" s="1136"/>
    </row>
    <row r="234" spans="1:14" ht="20.25" customHeight="1" x14ac:dyDescent="0.25">
      <c r="A234" s="1134"/>
      <c r="B234" s="1215"/>
      <c r="C234" s="1165"/>
      <c r="D234" s="1152"/>
      <c r="E234" s="1152"/>
      <c r="F234" s="1152"/>
      <c r="G234" s="1155" t="s">
        <v>45</v>
      </c>
      <c r="H234" s="1156">
        <v>0</v>
      </c>
      <c r="I234" s="1156">
        <v>0</v>
      </c>
      <c r="J234" s="1136"/>
    </row>
    <row r="235" spans="1:14" ht="28.5" customHeight="1" x14ac:dyDescent="0.25">
      <c r="A235" s="1134" t="s">
        <v>1377</v>
      </c>
      <c r="B235" s="1215" t="s">
        <v>1378</v>
      </c>
      <c r="C235" s="1163" t="s">
        <v>1243</v>
      </c>
      <c r="D235" s="1152" t="s">
        <v>13</v>
      </c>
      <c r="E235" s="1152" t="s">
        <v>13</v>
      </c>
      <c r="F235" s="1152" t="s">
        <v>13</v>
      </c>
      <c r="G235" s="1153" t="s">
        <v>41</v>
      </c>
      <c r="H235" s="1154">
        <f>SUM(H236:H239)</f>
        <v>81175.100000000006</v>
      </c>
      <c r="I235" s="1154">
        <f>SUM(I236:I239)</f>
        <v>55063.8</v>
      </c>
      <c r="J235" s="1136"/>
    </row>
    <row r="236" spans="1:14" ht="14.25" customHeight="1" x14ac:dyDescent="0.25">
      <c r="A236" s="1134"/>
      <c r="B236" s="1215"/>
      <c r="C236" s="1164"/>
      <c r="D236" s="1152"/>
      <c r="E236" s="1152"/>
      <c r="F236" s="1152"/>
      <c r="G236" s="1155" t="s">
        <v>1245</v>
      </c>
      <c r="H236" s="1156">
        <f>76380.2+711.3</f>
        <v>77091.5</v>
      </c>
      <c r="I236" s="1156">
        <f>50802.4+177.8</f>
        <v>50980.200000000004</v>
      </c>
      <c r="J236" s="1136"/>
    </row>
    <row r="237" spans="1:14" ht="30" x14ac:dyDescent="0.25">
      <c r="A237" s="1134"/>
      <c r="B237" s="1215"/>
      <c r="C237" s="1164"/>
      <c r="D237" s="1152"/>
      <c r="E237" s="1152"/>
      <c r="F237" s="1152"/>
      <c r="G237" s="1155" t="s">
        <v>603</v>
      </c>
      <c r="H237" s="1156">
        <v>4083.6</v>
      </c>
      <c r="I237" s="1156">
        <v>4083.6</v>
      </c>
      <c r="J237" s="1136"/>
    </row>
    <row r="238" spans="1:14" x14ac:dyDescent="0.25">
      <c r="A238" s="1134"/>
      <c r="B238" s="1215"/>
      <c r="C238" s="1164"/>
      <c r="D238" s="1152"/>
      <c r="E238" s="1152"/>
      <c r="F238" s="1152"/>
      <c r="G238" s="1155" t="s">
        <v>44</v>
      </c>
      <c r="H238" s="1156">
        <v>0</v>
      </c>
      <c r="I238" s="1156">
        <v>0</v>
      </c>
      <c r="J238" s="1136"/>
    </row>
    <row r="239" spans="1:14" x14ac:dyDescent="0.25">
      <c r="A239" s="1134"/>
      <c r="B239" s="1215"/>
      <c r="C239" s="1165"/>
      <c r="D239" s="1152"/>
      <c r="E239" s="1152"/>
      <c r="F239" s="1152"/>
      <c r="G239" s="1155" t="s">
        <v>45</v>
      </c>
      <c r="H239" s="1156">
        <v>0</v>
      </c>
      <c r="I239" s="1156">
        <v>0</v>
      </c>
      <c r="J239" s="1136"/>
    </row>
    <row r="240" spans="1:14" ht="30" customHeight="1" x14ac:dyDescent="0.25">
      <c r="A240" s="1134" t="s">
        <v>1379</v>
      </c>
      <c r="B240" s="1215" t="s">
        <v>1380</v>
      </c>
      <c r="C240" s="1163" t="s">
        <v>1243</v>
      </c>
      <c r="D240" s="1152" t="s">
        <v>13</v>
      </c>
      <c r="E240" s="1152" t="s">
        <v>13</v>
      </c>
      <c r="F240" s="1152" t="s">
        <v>13</v>
      </c>
      <c r="G240" s="1153" t="s">
        <v>41</v>
      </c>
      <c r="H240" s="1154">
        <f>SUM(H241:H244)</f>
        <v>39608.099999999991</v>
      </c>
      <c r="I240" s="1154">
        <f>SUM(I241:I244)</f>
        <v>26060.6</v>
      </c>
      <c r="J240" s="1136"/>
    </row>
    <row r="241" spans="1:11" ht="16.5" customHeight="1" x14ac:dyDescent="0.25">
      <c r="A241" s="1134"/>
      <c r="B241" s="1215"/>
      <c r="C241" s="1164"/>
      <c r="D241" s="1152"/>
      <c r="E241" s="1152"/>
      <c r="F241" s="1152"/>
      <c r="G241" s="1155" t="s">
        <v>1245</v>
      </c>
      <c r="H241" s="1156">
        <v>28232.6</v>
      </c>
      <c r="I241" s="1156">
        <v>18576</v>
      </c>
      <c r="J241" s="1136"/>
    </row>
    <row r="242" spans="1:11" ht="30" x14ac:dyDescent="0.25">
      <c r="A242" s="1134"/>
      <c r="B242" s="1215"/>
      <c r="C242" s="1164"/>
      <c r="D242" s="1152"/>
      <c r="E242" s="1152"/>
      <c r="F242" s="1152"/>
      <c r="G242" s="1155" t="s">
        <v>603</v>
      </c>
      <c r="H242" s="1156">
        <f>10979.4-0.1</f>
        <v>10979.3</v>
      </c>
      <c r="I242" s="1156">
        <v>7224</v>
      </c>
      <c r="J242" s="1136"/>
    </row>
    <row r="243" spans="1:11" x14ac:dyDescent="0.25">
      <c r="A243" s="1134"/>
      <c r="B243" s="1215"/>
      <c r="C243" s="1164"/>
      <c r="D243" s="1152"/>
      <c r="E243" s="1152"/>
      <c r="F243" s="1152"/>
      <c r="G243" s="1155" t="s">
        <v>44</v>
      </c>
      <c r="H243" s="1156">
        <f>396.1+0.1</f>
        <v>396.20000000000005</v>
      </c>
      <c r="I243" s="1156">
        <v>260.60000000000002</v>
      </c>
      <c r="J243" s="1136"/>
    </row>
    <row r="244" spans="1:11" ht="19.5" customHeight="1" x14ac:dyDescent="0.25">
      <c r="A244" s="1134"/>
      <c r="B244" s="1215"/>
      <c r="C244" s="1165"/>
      <c r="D244" s="1152"/>
      <c r="E244" s="1152"/>
      <c r="F244" s="1152"/>
      <c r="G244" s="1155" t="s">
        <v>45</v>
      </c>
      <c r="H244" s="1156">
        <v>0</v>
      </c>
      <c r="I244" s="1156">
        <v>0</v>
      </c>
      <c r="J244" s="1136"/>
    </row>
    <row r="245" spans="1:11" s="1208" customFormat="1" ht="100.5" customHeight="1" x14ac:dyDescent="0.25">
      <c r="A245" s="1167"/>
      <c r="B245" s="1210" t="s">
        <v>1381</v>
      </c>
      <c r="C245" s="1159" t="s">
        <v>1243</v>
      </c>
      <c r="D245" s="1159" t="s">
        <v>61</v>
      </c>
      <c r="E245" s="1160" t="s">
        <v>1382</v>
      </c>
      <c r="F245" s="1160" t="s">
        <v>1383</v>
      </c>
      <c r="G245" s="1161" t="s">
        <v>13</v>
      </c>
      <c r="H245" s="1161" t="s">
        <v>13</v>
      </c>
      <c r="I245" s="1161" t="s">
        <v>13</v>
      </c>
      <c r="J245" s="1168"/>
      <c r="K245" s="1148" t="s">
        <v>1266</v>
      </c>
    </row>
    <row r="246" spans="1:11" s="1208" customFormat="1" ht="151.5" customHeight="1" x14ac:dyDescent="0.25">
      <c r="A246" s="1167"/>
      <c r="B246" s="1210" t="s">
        <v>1384</v>
      </c>
      <c r="C246" s="1159" t="s">
        <v>1243</v>
      </c>
      <c r="D246" s="1159" t="s">
        <v>74</v>
      </c>
      <c r="E246" s="1160" t="s">
        <v>1385</v>
      </c>
      <c r="F246" s="1160" t="s">
        <v>1386</v>
      </c>
      <c r="G246" s="1161" t="s">
        <v>13</v>
      </c>
      <c r="H246" s="1161" t="s">
        <v>13</v>
      </c>
      <c r="I246" s="1161" t="s">
        <v>13</v>
      </c>
      <c r="J246" s="1168"/>
      <c r="K246" s="1148" t="s">
        <v>1249</v>
      </c>
    </row>
    <row r="247" spans="1:11" s="1208" customFormat="1" ht="108" customHeight="1" x14ac:dyDescent="0.25">
      <c r="A247" s="1167"/>
      <c r="B247" s="1210" t="s">
        <v>1387</v>
      </c>
      <c r="C247" s="1159" t="s">
        <v>1243</v>
      </c>
      <c r="D247" s="1159" t="s">
        <v>74</v>
      </c>
      <c r="E247" s="1160" t="s">
        <v>1388</v>
      </c>
      <c r="F247" s="1160" t="s">
        <v>1389</v>
      </c>
      <c r="G247" s="1161" t="s">
        <v>13</v>
      </c>
      <c r="H247" s="1161" t="s">
        <v>13</v>
      </c>
      <c r="I247" s="1161" t="s">
        <v>13</v>
      </c>
      <c r="J247" s="1168"/>
      <c r="K247" s="1148" t="s">
        <v>1249</v>
      </c>
    </row>
    <row r="248" spans="1:11" ht="42.75" x14ac:dyDescent="0.25">
      <c r="A248" s="1188" t="s">
        <v>1390</v>
      </c>
      <c r="B248" s="1214" t="s">
        <v>1391</v>
      </c>
      <c r="C248" s="1135" t="s">
        <v>1392</v>
      </c>
      <c r="D248" s="1152" t="s">
        <v>13</v>
      </c>
      <c r="E248" s="1152" t="s">
        <v>13</v>
      </c>
      <c r="F248" s="1152" t="s">
        <v>13</v>
      </c>
      <c r="G248" s="1153" t="s">
        <v>41</v>
      </c>
      <c r="H248" s="1154">
        <f>SUM(H249:H252)</f>
        <v>85763.400000000009</v>
      </c>
      <c r="I248" s="1154">
        <f>SUM(I249:I252)</f>
        <v>64322.6</v>
      </c>
      <c r="J248" s="1136" t="s">
        <v>13</v>
      </c>
    </row>
    <row r="249" spans="1:11" ht="30" x14ac:dyDescent="0.25">
      <c r="A249" s="1188"/>
      <c r="B249" s="1214"/>
      <c r="C249" s="1135"/>
      <c r="D249" s="1152"/>
      <c r="E249" s="1152"/>
      <c r="F249" s="1152"/>
      <c r="G249" s="1155" t="s">
        <v>1245</v>
      </c>
      <c r="H249" s="1156">
        <v>0</v>
      </c>
      <c r="I249" s="1156">
        <v>0</v>
      </c>
      <c r="J249" s="1136"/>
    </row>
    <row r="250" spans="1:11" ht="30" x14ac:dyDescent="0.25">
      <c r="A250" s="1188"/>
      <c r="B250" s="1214"/>
      <c r="C250" s="1135"/>
      <c r="D250" s="1152"/>
      <c r="E250" s="1152"/>
      <c r="F250" s="1152"/>
      <c r="G250" s="1155" t="s">
        <v>603</v>
      </c>
      <c r="H250" s="1156">
        <v>84905.8</v>
      </c>
      <c r="I250" s="1156">
        <v>63679.4</v>
      </c>
      <c r="J250" s="1136"/>
    </row>
    <row r="251" spans="1:11" x14ac:dyDescent="0.25">
      <c r="A251" s="1188"/>
      <c r="B251" s="1214"/>
      <c r="C251" s="1135"/>
      <c r="D251" s="1152"/>
      <c r="E251" s="1152"/>
      <c r="F251" s="1152"/>
      <c r="G251" s="1155" t="s">
        <v>44</v>
      </c>
      <c r="H251" s="1156">
        <v>857.6</v>
      </c>
      <c r="I251" s="1156">
        <v>643.20000000000005</v>
      </c>
      <c r="J251" s="1136"/>
    </row>
    <row r="252" spans="1:11" ht="186" customHeight="1" x14ac:dyDescent="0.25">
      <c r="A252" s="1188"/>
      <c r="B252" s="1214"/>
      <c r="C252" s="1135"/>
      <c r="D252" s="1152"/>
      <c r="E252" s="1152"/>
      <c r="F252" s="1152"/>
      <c r="G252" s="1155" t="s">
        <v>45</v>
      </c>
      <c r="H252" s="1156">
        <v>0</v>
      </c>
      <c r="I252" s="1156">
        <v>0</v>
      </c>
      <c r="J252" s="1136"/>
    </row>
    <row r="253" spans="1:11" s="1208" customFormat="1" ht="305.25" customHeight="1" x14ac:dyDescent="0.25">
      <c r="A253" s="1167"/>
      <c r="B253" s="1210" t="s">
        <v>1393</v>
      </c>
      <c r="C253" s="1220" t="s">
        <v>1392</v>
      </c>
      <c r="D253" s="1159" t="s">
        <v>74</v>
      </c>
      <c r="E253" s="1160" t="s">
        <v>1394</v>
      </c>
      <c r="F253" s="1160" t="s">
        <v>1395</v>
      </c>
      <c r="G253" s="1161" t="s">
        <v>13</v>
      </c>
      <c r="H253" s="1161" t="s">
        <v>13</v>
      </c>
      <c r="I253" s="1161" t="s">
        <v>13</v>
      </c>
      <c r="J253" s="1168"/>
      <c r="K253" s="1148" t="s">
        <v>1249</v>
      </c>
    </row>
    <row r="254" spans="1:11" s="1208" customFormat="1" ht="300" x14ac:dyDescent="0.25">
      <c r="A254" s="1167"/>
      <c r="B254" s="1210" t="s">
        <v>1396</v>
      </c>
      <c r="C254" s="1220" t="s">
        <v>1392</v>
      </c>
      <c r="D254" s="1159" t="s">
        <v>74</v>
      </c>
      <c r="E254" s="1160" t="s">
        <v>1397</v>
      </c>
      <c r="F254" s="1160" t="s">
        <v>1398</v>
      </c>
      <c r="G254" s="1161" t="s">
        <v>13</v>
      </c>
      <c r="H254" s="1161" t="s">
        <v>13</v>
      </c>
      <c r="I254" s="1161" t="s">
        <v>13</v>
      </c>
      <c r="J254" s="1168"/>
      <c r="K254" s="1148" t="s">
        <v>1249</v>
      </c>
    </row>
    <row r="255" spans="1:11" ht="28.5" customHeight="1" x14ac:dyDescent="0.25">
      <c r="A255" s="1188" t="s">
        <v>1399</v>
      </c>
      <c r="B255" s="1214" t="s">
        <v>1400</v>
      </c>
      <c r="C255" s="1163" t="s">
        <v>1243</v>
      </c>
      <c r="D255" s="1152" t="s">
        <v>13</v>
      </c>
      <c r="E255" s="1152" t="s">
        <v>13</v>
      </c>
      <c r="F255" s="1152" t="s">
        <v>13</v>
      </c>
      <c r="G255" s="1153" t="s">
        <v>41</v>
      </c>
      <c r="H255" s="1154">
        <f>SUM(H256:H259)</f>
        <v>51147.6</v>
      </c>
      <c r="I255" s="1154">
        <f>SUM(I256:I259)</f>
        <v>37986.199999999997</v>
      </c>
      <c r="J255" s="1136" t="s">
        <v>13</v>
      </c>
    </row>
    <row r="256" spans="1:11" ht="16.5" customHeight="1" x14ac:dyDescent="0.25">
      <c r="A256" s="1188"/>
      <c r="B256" s="1214"/>
      <c r="C256" s="1164"/>
      <c r="D256" s="1152"/>
      <c r="E256" s="1152"/>
      <c r="F256" s="1152"/>
      <c r="G256" s="1155" t="s">
        <v>1245</v>
      </c>
      <c r="H256" s="1156">
        <f t="shared" ref="H256:I257" si="9">SUM(H261,H266)</f>
        <v>0</v>
      </c>
      <c r="I256" s="1156">
        <f t="shared" si="9"/>
        <v>0</v>
      </c>
      <c r="J256" s="1136"/>
    </row>
    <row r="257" spans="1:13" ht="30" x14ac:dyDescent="0.25">
      <c r="A257" s="1188"/>
      <c r="B257" s="1214"/>
      <c r="C257" s="1164"/>
      <c r="D257" s="1152"/>
      <c r="E257" s="1152"/>
      <c r="F257" s="1152"/>
      <c r="G257" s="1155" t="s">
        <v>603</v>
      </c>
      <c r="H257" s="1156">
        <f t="shared" si="9"/>
        <v>22.5</v>
      </c>
      <c r="I257" s="1156">
        <f t="shared" si="9"/>
        <v>15.2</v>
      </c>
      <c r="J257" s="1136"/>
    </row>
    <row r="258" spans="1:13" x14ac:dyDescent="0.25">
      <c r="A258" s="1188"/>
      <c r="B258" s="1214"/>
      <c r="C258" s="1164"/>
      <c r="D258" s="1152"/>
      <c r="E258" s="1152"/>
      <c r="F258" s="1152"/>
      <c r="G258" s="1155" t="s">
        <v>44</v>
      </c>
      <c r="H258" s="1156">
        <f>SUM(H263,H268)</f>
        <v>50855.1</v>
      </c>
      <c r="I258" s="1156">
        <f>SUM(I263,I268)</f>
        <v>37701</v>
      </c>
      <c r="J258" s="1136"/>
    </row>
    <row r="259" spans="1:13" x14ac:dyDescent="0.25">
      <c r="A259" s="1188"/>
      <c r="B259" s="1214"/>
      <c r="C259" s="1165"/>
      <c r="D259" s="1152"/>
      <c r="E259" s="1152"/>
      <c r="F259" s="1152"/>
      <c r="G259" s="1155" t="s">
        <v>45</v>
      </c>
      <c r="H259" s="1156">
        <f>SUM(H264,H269)</f>
        <v>270</v>
      </c>
      <c r="I259" s="1156">
        <f>SUM(I264,I269)</f>
        <v>270</v>
      </c>
      <c r="J259" s="1136"/>
    </row>
    <row r="260" spans="1:13" ht="25.5" customHeight="1" x14ac:dyDescent="0.25">
      <c r="A260" s="1134" t="s">
        <v>1401</v>
      </c>
      <c r="B260" s="1215" t="s">
        <v>1402</v>
      </c>
      <c r="C260" s="1163" t="s">
        <v>1243</v>
      </c>
      <c r="D260" s="1152" t="s">
        <v>13</v>
      </c>
      <c r="E260" s="1152" t="s">
        <v>13</v>
      </c>
      <c r="F260" s="1152" t="s">
        <v>13</v>
      </c>
      <c r="G260" s="1153" t="s">
        <v>41</v>
      </c>
      <c r="H260" s="1154">
        <f>SUM(H261:H264)</f>
        <v>42901.599999999999</v>
      </c>
      <c r="I260" s="1154">
        <f>SUM(I261:I264)</f>
        <v>35430.6</v>
      </c>
      <c r="J260" s="1136"/>
    </row>
    <row r="261" spans="1:13" ht="13.5" customHeight="1" x14ac:dyDescent="0.25">
      <c r="A261" s="1134"/>
      <c r="B261" s="1215"/>
      <c r="C261" s="1164"/>
      <c r="D261" s="1152"/>
      <c r="E261" s="1152"/>
      <c r="F261" s="1152"/>
      <c r="G261" s="1155" t="s">
        <v>1245</v>
      </c>
      <c r="H261" s="1156">
        <v>0</v>
      </c>
      <c r="I261" s="1156">
        <v>0</v>
      </c>
      <c r="J261" s="1136"/>
    </row>
    <row r="262" spans="1:13" ht="25.5" customHeight="1" x14ac:dyDescent="0.25">
      <c r="A262" s="1134"/>
      <c r="B262" s="1215"/>
      <c r="C262" s="1164"/>
      <c r="D262" s="1152"/>
      <c r="E262" s="1152"/>
      <c r="F262" s="1152"/>
      <c r="G262" s="1155" t="s">
        <v>603</v>
      </c>
      <c r="H262" s="1156">
        <v>22.5</v>
      </c>
      <c r="I262" s="1156">
        <v>15.2</v>
      </c>
      <c r="J262" s="1136"/>
    </row>
    <row r="263" spans="1:13" ht="25.5" customHeight="1" x14ac:dyDescent="0.25">
      <c r="A263" s="1134"/>
      <c r="B263" s="1216"/>
      <c r="C263" s="1164"/>
      <c r="D263" s="1152"/>
      <c r="E263" s="1152"/>
      <c r="F263" s="1152"/>
      <c r="G263" s="1155" t="s">
        <v>44</v>
      </c>
      <c r="H263" s="1156">
        <f>42631.6-22.5</f>
        <v>42609.1</v>
      </c>
      <c r="I263" s="1156">
        <v>35145.4</v>
      </c>
      <c r="J263" s="1136"/>
      <c r="K263" s="1217">
        <f>H263+H262</f>
        <v>42631.6</v>
      </c>
      <c r="L263" s="1127">
        <f>I263+I262</f>
        <v>35160.6</v>
      </c>
      <c r="M263" s="1126">
        <f>L263/K263*100</f>
        <v>82.475440752868764</v>
      </c>
    </row>
    <row r="264" spans="1:13" ht="25.5" customHeight="1" x14ac:dyDescent="0.25">
      <c r="A264" s="1134"/>
      <c r="B264" s="1216"/>
      <c r="C264" s="1165"/>
      <c r="D264" s="1152"/>
      <c r="E264" s="1152"/>
      <c r="F264" s="1152"/>
      <c r="G264" s="1155" t="s">
        <v>45</v>
      </c>
      <c r="H264" s="1156">
        <v>270</v>
      </c>
      <c r="I264" s="1156">
        <v>270</v>
      </c>
      <c r="J264" s="1136"/>
    </row>
    <row r="265" spans="1:13" ht="27.75" customHeight="1" x14ac:dyDescent="0.25">
      <c r="A265" s="1134" t="s">
        <v>1403</v>
      </c>
      <c r="B265" s="1215" t="s">
        <v>1404</v>
      </c>
      <c r="C265" s="1163" t="s">
        <v>1243</v>
      </c>
      <c r="D265" s="1152" t="s">
        <v>13</v>
      </c>
      <c r="E265" s="1152" t="s">
        <v>13</v>
      </c>
      <c r="F265" s="1152" t="s">
        <v>13</v>
      </c>
      <c r="G265" s="1153" t="s">
        <v>41</v>
      </c>
      <c r="H265" s="1154">
        <f>SUM(H266:H269)</f>
        <v>8246</v>
      </c>
      <c r="I265" s="1154">
        <f>SUM(I266:I269)</f>
        <v>2555.6</v>
      </c>
      <c r="J265" s="1136"/>
    </row>
    <row r="266" spans="1:13" ht="28.5" customHeight="1" x14ac:dyDescent="0.25">
      <c r="A266" s="1134"/>
      <c r="B266" s="1215"/>
      <c r="C266" s="1164"/>
      <c r="D266" s="1152"/>
      <c r="E266" s="1152"/>
      <c r="F266" s="1152"/>
      <c r="G266" s="1155" t="s">
        <v>1245</v>
      </c>
      <c r="H266" s="1154">
        <v>0</v>
      </c>
      <c r="I266" s="1156">
        <v>0</v>
      </c>
      <c r="J266" s="1136"/>
    </row>
    <row r="267" spans="1:13" ht="37.5" customHeight="1" x14ac:dyDescent="0.25">
      <c r="A267" s="1134"/>
      <c r="B267" s="1215"/>
      <c r="C267" s="1164"/>
      <c r="D267" s="1152"/>
      <c r="E267" s="1152"/>
      <c r="F267" s="1152"/>
      <c r="G267" s="1155" t="s">
        <v>603</v>
      </c>
      <c r="H267" s="1154">
        <v>0</v>
      </c>
      <c r="I267" s="1156">
        <v>0</v>
      </c>
      <c r="J267" s="1136"/>
      <c r="L267" s="1125"/>
    </row>
    <row r="268" spans="1:13" ht="21.75" customHeight="1" x14ac:dyDescent="0.25">
      <c r="A268" s="1134"/>
      <c r="B268" s="1216"/>
      <c r="C268" s="1164"/>
      <c r="D268" s="1152"/>
      <c r="E268" s="1152"/>
      <c r="F268" s="1152"/>
      <c r="G268" s="1155" t="s">
        <v>44</v>
      </c>
      <c r="H268" s="1156">
        <v>8246</v>
      </c>
      <c r="I268" s="1156">
        <v>2555.6</v>
      </c>
      <c r="J268" s="1136"/>
    </row>
    <row r="269" spans="1:13" ht="21.75" customHeight="1" x14ac:dyDescent="0.25">
      <c r="A269" s="1134"/>
      <c r="B269" s="1216"/>
      <c r="C269" s="1165"/>
      <c r="D269" s="1152"/>
      <c r="E269" s="1152"/>
      <c r="F269" s="1152"/>
      <c r="G269" s="1155" t="s">
        <v>45</v>
      </c>
      <c r="H269" s="1156">
        <v>0</v>
      </c>
      <c r="I269" s="1156">
        <v>0</v>
      </c>
      <c r="J269" s="1136"/>
    </row>
    <row r="270" spans="1:13" s="1208" customFormat="1" ht="114" customHeight="1" x14ac:dyDescent="0.25">
      <c r="A270" s="1167"/>
      <c r="B270" s="1210" t="s">
        <v>1405</v>
      </c>
      <c r="C270" s="1159" t="s">
        <v>1243</v>
      </c>
      <c r="D270" s="1159" t="s">
        <v>61</v>
      </c>
      <c r="E270" s="1160" t="s">
        <v>1406</v>
      </c>
      <c r="F270" s="1160" t="s">
        <v>1407</v>
      </c>
      <c r="G270" s="1161" t="s">
        <v>13</v>
      </c>
      <c r="H270" s="1161" t="s">
        <v>13</v>
      </c>
      <c r="I270" s="1161" t="s">
        <v>13</v>
      </c>
      <c r="J270" s="1168"/>
      <c r="K270" s="1148" t="s">
        <v>1266</v>
      </c>
    </row>
    <row r="271" spans="1:13" s="1208" customFormat="1" ht="124.5" customHeight="1" x14ac:dyDescent="0.25">
      <c r="A271" s="1167"/>
      <c r="B271" s="1210" t="s">
        <v>1408</v>
      </c>
      <c r="C271" s="1159" t="s">
        <v>1243</v>
      </c>
      <c r="D271" s="1159" t="s">
        <v>74</v>
      </c>
      <c r="E271" s="1160" t="s">
        <v>1409</v>
      </c>
      <c r="F271" s="1160" t="s">
        <v>1410</v>
      </c>
      <c r="G271" s="1161" t="s">
        <v>13</v>
      </c>
      <c r="H271" s="1161" t="s">
        <v>13</v>
      </c>
      <c r="I271" s="1161" t="s">
        <v>13</v>
      </c>
      <c r="J271" s="1168"/>
      <c r="K271" s="1148" t="s">
        <v>1249</v>
      </c>
    </row>
    <row r="272" spans="1:13" ht="30.75" customHeight="1" x14ac:dyDescent="0.25">
      <c r="A272" s="1188" t="s">
        <v>1411</v>
      </c>
      <c r="B272" s="1214" t="s">
        <v>1412</v>
      </c>
      <c r="C272" s="1163" t="s">
        <v>1243</v>
      </c>
      <c r="D272" s="1152" t="s">
        <v>13</v>
      </c>
      <c r="E272" s="1152" t="s">
        <v>13</v>
      </c>
      <c r="F272" s="1152" t="s">
        <v>13</v>
      </c>
      <c r="G272" s="1153" t="s">
        <v>41</v>
      </c>
      <c r="H272" s="1154">
        <f>SUM(H273:H276)</f>
        <v>8669.1</v>
      </c>
      <c r="I272" s="1154">
        <f>SUM(I273:I276)</f>
        <v>6204.1</v>
      </c>
      <c r="J272" s="1136" t="s">
        <v>13</v>
      </c>
    </row>
    <row r="273" spans="1:13" ht="16.5" customHeight="1" x14ac:dyDescent="0.25">
      <c r="A273" s="1188"/>
      <c r="B273" s="1214"/>
      <c r="C273" s="1164"/>
      <c r="D273" s="1152"/>
      <c r="E273" s="1152"/>
      <c r="F273" s="1152"/>
      <c r="G273" s="1155" t="s">
        <v>1245</v>
      </c>
      <c r="H273" s="1156">
        <v>0</v>
      </c>
      <c r="I273" s="1156">
        <v>0</v>
      </c>
      <c r="J273" s="1136"/>
    </row>
    <row r="274" spans="1:13" ht="32.25" customHeight="1" x14ac:dyDescent="0.25">
      <c r="A274" s="1188"/>
      <c r="B274" s="1214"/>
      <c r="C274" s="1164"/>
      <c r="D274" s="1152"/>
      <c r="E274" s="1152"/>
      <c r="F274" s="1152"/>
      <c r="G274" s="1155" t="s">
        <v>603</v>
      </c>
      <c r="H274" s="1156">
        <v>8.1999999999999993</v>
      </c>
      <c r="I274" s="1156">
        <v>5.5</v>
      </c>
      <c r="J274" s="1136"/>
    </row>
    <row r="275" spans="1:13" ht="21.75" customHeight="1" x14ac:dyDescent="0.25">
      <c r="A275" s="1188"/>
      <c r="B275" s="1214"/>
      <c r="C275" s="1164"/>
      <c r="D275" s="1152"/>
      <c r="E275" s="1152"/>
      <c r="F275" s="1152"/>
      <c r="G275" s="1155" t="s">
        <v>44</v>
      </c>
      <c r="H275" s="1156">
        <f>8253-8.2</f>
        <v>8244.7999999999993</v>
      </c>
      <c r="I275" s="1156">
        <v>5825.3</v>
      </c>
      <c r="J275" s="1136"/>
      <c r="K275" s="1217">
        <f>H275+H274</f>
        <v>8253</v>
      </c>
      <c r="L275" s="1127">
        <f>I275+I274</f>
        <v>5830.8</v>
      </c>
      <c r="M275" s="1126">
        <f>L275/K275*100</f>
        <v>70.650672482733555</v>
      </c>
    </row>
    <row r="276" spans="1:13" ht="21.75" customHeight="1" x14ac:dyDescent="0.25">
      <c r="A276" s="1188"/>
      <c r="B276" s="1214"/>
      <c r="C276" s="1165"/>
      <c r="D276" s="1152"/>
      <c r="E276" s="1152"/>
      <c r="F276" s="1152"/>
      <c r="G276" s="1155" t="s">
        <v>45</v>
      </c>
      <c r="H276" s="1156">
        <v>416.1</v>
      </c>
      <c r="I276" s="1156">
        <v>373.3</v>
      </c>
      <c r="J276" s="1136"/>
    </row>
    <row r="277" spans="1:13" s="1208" customFormat="1" ht="103.5" customHeight="1" x14ac:dyDescent="0.25">
      <c r="A277" s="1167"/>
      <c r="B277" s="1210" t="s">
        <v>1413</v>
      </c>
      <c r="C277" s="1159" t="s">
        <v>1243</v>
      </c>
      <c r="D277" s="1159" t="s">
        <v>61</v>
      </c>
      <c r="E277" s="1160" t="s">
        <v>1414</v>
      </c>
      <c r="F277" s="1160" t="s">
        <v>1415</v>
      </c>
      <c r="G277" s="1161" t="s">
        <v>13</v>
      </c>
      <c r="H277" s="1161" t="s">
        <v>13</v>
      </c>
      <c r="I277" s="1161" t="s">
        <v>13</v>
      </c>
      <c r="J277" s="1168"/>
      <c r="K277" s="1148" t="s">
        <v>1266</v>
      </c>
    </row>
    <row r="278" spans="1:13" ht="30" customHeight="1" x14ac:dyDescent="0.25">
      <c r="A278" s="1188" t="s">
        <v>1416</v>
      </c>
      <c r="B278" s="1214" t="s">
        <v>1417</v>
      </c>
      <c r="C278" s="1163" t="s">
        <v>1243</v>
      </c>
      <c r="D278" s="1152" t="s">
        <v>13</v>
      </c>
      <c r="E278" s="1152" t="s">
        <v>13</v>
      </c>
      <c r="F278" s="1152" t="s">
        <v>13</v>
      </c>
      <c r="G278" s="1153" t="s">
        <v>41</v>
      </c>
      <c r="H278" s="1154">
        <f>SUM(H279:H282)</f>
        <v>36035.1</v>
      </c>
      <c r="I278" s="1154">
        <f>SUM(I279:I282)</f>
        <v>24678.3</v>
      </c>
      <c r="J278" s="1136" t="s">
        <v>13</v>
      </c>
    </row>
    <row r="279" spans="1:13" ht="17.25" customHeight="1" x14ac:dyDescent="0.25">
      <c r="A279" s="1188"/>
      <c r="B279" s="1214"/>
      <c r="C279" s="1164"/>
      <c r="D279" s="1152"/>
      <c r="E279" s="1152"/>
      <c r="F279" s="1152"/>
      <c r="G279" s="1155" t="s">
        <v>1245</v>
      </c>
      <c r="H279" s="1154">
        <v>0</v>
      </c>
      <c r="I279" s="1156">
        <v>0</v>
      </c>
      <c r="J279" s="1136"/>
    </row>
    <row r="280" spans="1:13" ht="30" customHeight="1" x14ac:dyDescent="0.25">
      <c r="A280" s="1188"/>
      <c r="B280" s="1214"/>
      <c r="C280" s="1164"/>
      <c r="D280" s="1152"/>
      <c r="E280" s="1152"/>
      <c r="F280" s="1152"/>
      <c r="G280" s="1155" t="s">
        <v>603</v>
      </c>
      <c r="H280" s="1154">
        <v>0</v>
      </c>
      <c r="I280" s="1156">
        <v>0</v>
      </c>
      <c r="J280" s="1136"/>
    </row>
    <row r="281" spans="1:13" ht="16.5" customHeight="1" x14ac:dyDescent="0.25">
      <c r="A281" s="1188"/>
      <c r="B281" s="1214"/>
      <c r="C281" s="1164"/>
      <c r="D281" s="1152"/>
      <c r="E281" s="1152"/>
      <c r="F281" s="1152"/>
      <c r="G281" s="1155" t="s">
        <v>44</v>
      </c>
      <c r="H281" s="1156">
        <v>36035.1</v>
      </c>
      <c r="I281" s="1156">
        <v>24678.3</v>
      </c>
      <c r="J281" s="1136"/>
    </row>
    <row r="282" spans="1:13" ht="21" customHeight="1" x14ac:dyDescent="0.25">
      <c r="A282" s="1188"/>
      <c r="B282" s="1214"/>
      <c r="C282" s="1165"/>
      <c r="D282" s="1152"/>
      <c r="E282" s="1152"/>
      <c r="F282" s="1152"/>
      <c r="G282" s="1155" t="s">
        <v>45</v>
      </c>
      <c r="H282" s="1156">
        <v>0</v>
      </c>
      <c r="I282" s="1156">
        <v>0</v>
      </c>
      <c r="J282" s="1136"/>
    </row>
    <row r="283" spans="1:13" s="1208" customFormat="1" ht="144.75" customHeight="1" x14ac:dyDescent="0.25">
      <c r="A283" s="1167"/>
      <c r="B283" s="1210" t="s">
        <v>1418</v>
      </c>
      <c r="C283" s="1159" t="s">
        <v>1243</v>
      </c>
      <c r="D283" s="1159" t="s">
        <v>61</v>
      </c>
      <c r="E283" s="1160" t="s">
        <v>1419</v>
      </c>
      <c r="F283" s="1160" t="s">
        <v>1420</v>
      </c>
      <c r="G283" s="1160"/>
      <c r="H283" s="1168"/>
      <c r="I283" s="1168"/>
      <c r="J283" s="1168"/>
      <c r="K283" s="1148" t="s">
        <v>1266</v>
      </c>
    </row>
    <row r="284" spans="1:13" ht="30" customHeight="1" x14ac:dyDescent="0.25">
      <c r="A284" s="1188" t="s">
        <v>1421</v>
      </c>
      <c r="B284" s="1214" t="s">
        <v>1422</v>
      </c>
      <c r="C284" s="1163" t="s">
        <v>1243</v>
      </c>
      <c r="D284" s="1152" t="s">
        <v>13</v>
      </c>
      <c r="E284" s="1152" t="s">
        <v>13</v>
      </c>
      <c r="F284" s="1152" t="s">
        <v>13</v>
      </c>
      <c r="G284" s="1153" t="s">
        <v>41</v>
      </c>
      <c r="H284" s="1154">
        <f>SUM(H285:H288)</f>
        <v>60132.1</v>
      </c>
      <c r="I284" s="1154">
        <f>SUM(I285:I288)</f>
        <v>40658.5</v>
      </c>
      <c r="J284" s="1136" t="s">
        <v>13</v>
      </c>
    </row>
    <row r="285" spans="1:13" ht="14.25" customHeight="1" x14ac:dyDescent="0.25">
      <c r="A285" s="1188"/>
      <c r="B285" s="1214"/>
      <c r="C285" s="1164"/>
      <c r="D285" s="1152"/>
      <c r="E285" s="1152"/>
      <c r="F285" s="1152"/>
      <c r="G285" s="1155" t="s">
        <v>1245</v>
      </c>
      <c r="H285" s="1154">
        <v>0</v>
      </c>
      <c r="I285" s="1156">
        <v>0</v>
      </c>
      <c r="J285" s="1136"/>
    </row>
    <row r="286" spans="1:13" ht="35.25" customHeight="1" x14ac:dyDescent="0.25">
      <c r="A286" s="1188"/>
      <c r="B286" s="1214"/>
      <c r="C286" s="1164"/>
      <c r="D286" s="1152"/>
      <c r="E286" s="1152"/>
      <c r="F286" s="1152"/>
      <c r="G286" s="1155" t="s">
        <v>603</v>
      </c>
      <c r="H286" s="1154">
        <v>0</v>
      </c>
      <c r="I286" s="1156">
        <v>0</v>
      </c>
      <c r="J286" s="1136"/>
    </row>
    <row r="287" spans="1:13" ht="15" customHeight="1" x14ac:dyDescent="0.25">
      <c r="A287" s="1188"/>
      <c r="B287" s="1214"/>
      <c r="C287" s="1164"/>
      <c r="D287" s="1152"/>
      <c r="E287" s="1152"/>
      <c r="F287" s="1152"/>
      <c r="G287" s="1155" t="s">
        <v>44</v>
      </c>
      <c r="H287" s="1156">
        <v>60132.1</v>
      </c>
      <c r="I287" s="1156">
        <v>40658.5</v>
      </c>
      <c r="J287" s="1136"/>
    </row>
    <row r="288" spans="1:13" ht="13.5" customHeight="1" x14ac:dyDescent="0.25">
      <c r="A288" s="1188"/>
      <c r="B288" s="1214"/>
      <c r="C288" s="1165"/>
      <c r="D288" s="1152"/>
      <c r="E288" s="1152"/>
      <c r="F288" s="1152"/>
      <c r="G288" s="1155" t="s">
        <v>45</v>
      </c>
      <c r="H288" s="1156">
        <v>0</v>
      </c>
      <c r="I288" s="1156">
        <v>0</v>
      </c>
      <c r="J288" s="1136"/>
    </row>
    <row r="289" spans="1:21" s="1208" customFormat="1" ht="96.75" customHeight="1" x14ac:dyDescent="0.25">
      <c r="A289" s="1167"/>
      <c r="B289" s="1210" t="s">
        <v>1423</v>
      </c>
      <c r="C289" s="1159" t="s">
        <v>1243</v>
      </c>
      <c r="D289" s="1159" t="s">
        <v>61</v>
      </c>
      <c r="E289" s="1160" t="s">
        <v>1424</v>
      </c>
      <c r="F289" s="1160" t="s">
        <v>1425</v>
      </c>
      <c r="G289" s="1161" t="s">
        <v>13</v>
      </c>
      <c r="H289" s="1161" t="s">
        <v>13</v>
      </c>
      <c r="I289" s="1161" t="s">
        <v>13</v>
      </c>
      <c r="J289" s="1168"/>
      <c r="K289" s="1148" t="s">
        <v>1266</v>
      </c>
    </row>
    <row r="290" spans="1:21" ht="27.75" customHeight="1" x14ac:dyDescent="0.25">
      <c r="A290" s="1188" t="s">
        <v>1426</v>
      </c>
      <c r="B290" s="1214" t="s">
        <v>1427</v>
      </c>
      <c r="C290" s="1163" t="s">
        <v>1243</v>
      </c>
      <c r="D290" s="1152" t="s">
        <v>13</v>
      </c>
      <c r="E290" s="1152" t="s">
        <v>13</v>
      </c>
      <c r="F290" s="1152" t="s">
        <v>13</v>
      </c>
      <c r="G290" s="1153" t="s">
        <v>41</v>
      </c>
      <c r="H290" s="1154">
        <f>SUM(H291:H294)</f>
        <v>13649.2</v>
      </c>
      <c r="I290" s="1154">
        <f>SUM(I291:I294)</f>
        <v>13606.5</v>
      </c>
      <c r="J290" s="1136" t="s">
        <v>13</v>
      </c>
    </row>
    <row r="291" spans="1:21" ht="17.25" customHeight="1" x14ac:dyDescent="0.25">
      <c r="A291" s="1188"/>
      <c r="B291" s="1214"/>
      <c r="C291" s="1164"/>
      <c r="D291" s="1152"/>
      <c r="E291" s="1152"/>
      <c r="F291" s="1152"/>
      <c r="G291" s="1155" t="s">
        <v>1245</v>
      </c>
      <c r="H291" s="1156">
        <v>0</v>
      </c>
      <c r="I291" s="1156">
        <v>0</v>
      </c>
      <c r="J291" s="1136"/>
    </row>
    <row r="292" spans="1:21" ht="33" customHeight="1" x14ac:dyDescent="0.25">
      <c r="A292" s="1188"/>
      <c r="B292" s="1214"/>
      <c r="C292" s="1164"/>
      <c r="D292" s="1152"/>
      <c r="E292" s="1152"/>
      <c r="F292" s="1152"/>
      <c r="G292" s="1155" t="s">
        <v>603</v>
      </c>
      <c r="H292" s="1156">
        <v>0</v>
      </c>
      <c r="I292" s="1156">
        <v>0</v>
      </c>
      <c r="J292" s="1136"/>
    </row>
    <row r="293" spans="1:21" ht="16.5" customHeight="1" x14ac:dyDescent="0.25">
      <c r="A293" s="1188"/>
      <c r="B293" s="1214"/>
      <c r="C293" s="1164"/>
      <c r="D293" s="1152"/>
      <c r="E293" s="1152"/>
      <c r="F293" s="1152"/>
      <c r="G293" s="1155" t="s">
        <v>44</v>
      </c>
      <c r="H293" s="1156">
        <v>13649.2</v>
      </c>
      <c r="I293" s="1156">
        <v>13606.5</v>
      </c>
      <c r="J293" s="1136"/>
    </row>
    <row r="294" spans="1:21" ht="13.5" customHeight="1" x14ac:dyDescent="0.25">
      <c r="A294" s="1188"/>
      <c r="B294" s="1214"/>
      <c r="C294" s="1165"/>
      <c r="D294" s="1152"/>
      <c r="E294" s="1152"/>
      <c r="F294" s="1152"/>
      <c r="G294" s="1155" t="s">
        <v>45</v>
      </c>
      <c r="H294" s="1156">
        <v>0</v>
      </c>
      <c r="I294" s="1156">
        <v>0</v>
      </c>
      <c r="J294" s="1136"/>
    </row>
    <row r="295" spans="1:21" s="1208" customFormat="1" ht="90" x14ac:dyDescent="0.25">
      <c r="A295" s="1167"/>
      <c r="B295" s="1210" t="s">
        <v>1428</v>
      </c>
      <c r="C295" s="1159" t="s">
        <v>1243</v>
      </c>
      <c r="D295" s="1159" t="s">
        <v>61</v>
      </c>
      <c r="E295" s="1160" t="s">
        <v>1429</v>
      </c>
      <c r="F295" s="1160" t="s">
        <v>1430</v>
      </c>
      <c r="G295" s="1161" t="s">
        <v>13</v>
      </c>
      <c r="H295" s="1161" t="s">
        <v>13</v>
      </c>
      <c r="I295" s="1161" t="s">
        <v>13</v>
      </c>
      <c r="J295" s="1168"/>
      <c r="K295" s="1148" t="s">
        <v>1266</v>
      </c>
    </row>
    <row r="296" spans="1:21" s="1213" customFormat="1" ht="30" customHeight="1" x14ac:dyDescent="0.25">
      <c r="A296" s="1174"/>
      <c r="B296" s="1221" t="s">
        <v>910</v>
      </c>
      <c r="C296" s="1147" t="s">
        <v>13</v>
      </c>
      <c r="D296" s="1147" t="s">
        <v>13</v>
      </c>
      <c r="E296" s="1147" t="s">
        <v>13</v>
      </c>
      <c r="F296" s="1147" t="s">
        <v>13</v>
      </c>
      <c r="G296" s="1176" t="s">
        <v>41</v>
      </c>
      <c r="H296" s="1177">
        <f>SUM(H297:H300)</f>
        <v>2020867.4000000001</v>
      </c>
      <c r="I296" s="1177">
        <f>SUM(I297:I300)</f>
        <v>1424327.4</v>
      </c>
      <c r="J296" s="1178" t="s">
        <v>13</v>
      </c>
      <c r="K296" s="1211"/>
      <c r="L296" s="1212"/>
      <c r="M296" s="1212"/>
      <c r="N296" s="1212"/>
      <c r="O296" s="1212"/>
      <c r="P296" s="1212"/>
      <c r="Q296" s="1212"/>
      <c r="R296" s="1212"/>
      <c r="S296" s="1212"/>
      <c r="T296" s="1212"/>
      <c r="U296" s="1212"/>
    </row>
    <row r="297" spans="1:21" s="1213" customFormat="1" ht="21.75" customHeight="1" x14ac:dyDescent="0.25">
      <c r="A297" s="1174"/>
      <c r="B297" s="1221"/>
      <c r="C297" s="1147"/>
      <c r="D297" s="1147"/>
      <c r="E297" s="1147"/>
      <c r="F297" s="1147"/>
      <c r="G297" s="1176" t="s">
        <v>1245</v>
      </c>
      <c r="H297" s="1177">
        <f>SUM(H187,H203,H209,H215,H221,H249,H256,H273,H279,H285,H291)</f>
        <v>105324.1</v>
      </c>
      <c r="I297" s="1177">
        <f t="shared" ref="I297" si="10">SUM(I187,I203,I209,I215,I221,I249,I256,I273,I279,I285,I291)</f>
        <v>69556.200000000012</v>
      </c>
      <c r="J297" s="1178"/>
      <c r="K297" s="1211"/>
      <c r="L297" s="1212"/>
      <c r="M297" s="1212"/>
      <c r="N297" s="1212"/>
      <c r="O297" s="1212"/>
      <c r="P297" s="1212"/>
      <c r="Q297" s="1212"/>
      <c r="R297" s="1212"/>
      <c r="S297" s="1212"/>
      <c r="T297" s="1212"/>
      <c r="U297" s="1212"/>
    </row>
    <row r="298" spans="1:21" s="1213" customFormat="1" ht="32.25" customHeight="1" x14ac:dyDescent="0.25">
      <c r="A298" s="1174"/>
      <c r="B298" s="1221"/>
      <c r="C298" s="1147"/>
      <c r="D298" s="1147"/>
      <c r="E298" s="1147"/>
      <c r="F298" s="1147"/>
      <c r="G298" s="1176" t="s">
        <v>603</v>
      </c>
      <c r="H298" s="1177">
        <f t="shared" ref="H298:I300" si="11">SUM(H188,H204,H210,H216,H222,H250,H257,H274,H280,H286,H292)</f>
        <v>1467816.9</v>
      </c>
      <c r="I298" s="1177">
        <f t="shared" si="11"/>
        <v>1029010.3</v>
      </c>
      <c r="J298" s="1178"/>
      <c r="K298" s="1211"/>
      <c r="L298" s="1212"/>
      <c r="M298" s="1212"/>
      <c r="N298" s="1212"/>
      <c r="O298" s="1212"/>
      <c r="P298" s="1212"/>
      <c r="Q298" s="1212"/>
      <c r="R298" s="1212"/>
      <c r="S298" s="1212"/>
      <c r="T298" s="1212"/>
      <c r="U298" s="1212"/>
    </row>
    <row r="299" spans="1:21" s="1213" customFormat="1" ht="18" customHeight="1" x14ac:dyDescent="0.25">
      <c r="A299" s="1174"/>
      <c r="B299" s="1221"/>
      <c r="C299" s="1147"/>
      <c r="D299" s="1147"/>
      <c r="E299" s="1147"/>
      <c r="F299" s="1147"/>
      <c r="G299" s="1176" t="s">
        <v>44</v>
      </c>
      <c r="H299" s="1177">
        <f t="shared" si="11"/>
        <v>330534.8</v>
      </c>
      <c r="I299" s="1177">
        <f t="shared" si="11"/>
        <v>247939.39999999997</v>
      </c>
      <c r="J299" s="1178"/>
      <c r="K299" s="1211"/>
      <c r="L299" s="1212"/>
      <c r="M299" s="1212"/>
      <c r="N299" s="1212"/>
      <c r="O299" s="1212"/>
      <c r="P299" s="1212"/>
      <c r="Q299" s="1212"/>
      <c r="R299" s="1212"/>
      <c r="S299" s="1212"/>
      <c r="T299" s="1212"/>
      <c r="U299" s="1212"/>
    </row>
    <row r="300" spans="1:21" s="1213" customFormat="1" ht="16.5" customHeight="1" x14ac:dyDescent="0.25">
      <c r="A300" s="1174"/>
      <c r="B300" s="1221"/>
      <c r="C300" s="1147"/>
      <c r="D300" s="1147"/>
      <c r="E300" s="1147"/>
      <c r="F300" s="1147"/>
      <c r="G300" s="1176" t="s">
        <v>45</v>
      </c>
      <c r="H300" s="1177">
        <f t="shared" si="11"/>
        <v>117191.6</v>
      </c>
      <c r="I300" s="1177">
        <f t="shared" si="11"/>
        <v>77821.5</v>
      </c>
      <c r="J300" s="1178"/>
      <c r="K300" s="1211"/>
      <c r="L300" s="1212"/>
      <c r="M300" s="1212"/>
      <c r="N300" s="1212"/>
      <c r="O300" s="1212"/>
      <c r="P300" s="1212"/>
      <c r="Q300" s="1212"/>
      <c r="R300" s="1212"/>
      <c r="S300" s="1212"/>
      <c r="T300" s="1212"/>
      <c r="U300" s="1212"/>
    </row>
    <row r="301" spans="1:21" ht="29.25" customHeight="1" x14ac:dyDescent="0.25">
      <c r="A301" s="1174"/>
      <c r="B301" s="1221" t="s">
        <v>600</v>
      </c>
      <c r="C301" s="1147" t="s">
        <v>13</v>
      </c>
      <c r="D301" s="1147" t="s">
        <v>13</v>
      </c>
      <c r="E301" s="1147" t="s">
        <v>13</v>
      </c>
      <c r="F301" s="1147" t="s">
        <v>13</v>
      </c>
      <c r="G301" s="1176" t="s">
        <v>41</v>
      </c>
      <c r="H301" s="1177">
        <f>SUM(H302:H305)</f>
        <v>2083418.5</v>
      </c>
      <c r="I301" s="1177">
        <f>SUM(I302:I305)</f>
        <v>1483465</v>
      </c>
      <c r="J301" s="1178" t="s">
        <v>13</v>
      </c>
      <c r="K301" s="1128">
        <f>I301/H301</f>
        <v>0.71203409204631718</v>
      </c>
    </row>
    <row r="302" spans="1:21" ht="16.5" customHeight="1" x14ac:dyDescent="0.25">
      <c r="A302" s="1174"/>
      <c r="B302" s="1221"/>
      <c r="C302" s="1147"/>
      <c r="D302" s="1147"/>
      <c r="E302" s="1147"/>
      <c r="F302" s="1147"/>
      <c r="G302" s="1176" t="s">
        <v>1245</v>
      </c>
      <c r="H302" s="1177">
        <f t="shared" ref="H302:I305" si="12">SUM(H94,H122,H181,H297)</f>
        <v>111327.8</v>
      </c>
      <c r="I302" s="1177">
        <f t="shared" si="12"/>
        <v>73756.800000000017</v>
      </c>
      <c r="J302" s="1178"/>
    </row>
    <row r="303" spans="1:21" ht="35.25" customHeight="1" x14ac:dyDescent="0.25">
      <c r="A303" s="1174"/>
      <c r="B303" s="1221"/>
      <c r="C303" s="1147"/>
      <c r="D303" s="1147"/>
      <c r="E303" s="1147"/>
      <c r="F303" s="1147"/>
      <c r="G303" s="1176" t="s">
        <v>603</v>
      </c>
      <c r="H303" s="1177">
        <f t="shared" si="12"/>
        <v>1488173</v>
      </c>
      <c r="I303" s="1177">
        <f t="shared" si="12"/>
        <v>1049271.5</v>
      </c>
      <c r="J303" s="1178"/>
    </row>
    <row r="304" spans="1:21" x14ac:dyDescent="0.25">
      <c r="A304" s="1174"/>
      <c r="B304" s="1221"/>
      <c r="C304" s="1147"/>
      <c r="D304" s="1147"/>
      <c r="E304" s="1147"/>
      <c r="F304" s="1147"/>
      <c r="G304" s="1176" t="s">
        <v>44</v>
      </c>
      <c r="H304" s="1177">
        <f t="shared" si="12"/>
        <v>365027.5</v>
      </c>
      <c r="I304" s="1177">
        <f t="shared" si="12"/>
        <v>281234.59999999998</v>
      </c>
      <c r="J304" s="1178"/>
    </row>
    <row r="305" spans="1:10" ht="19.5" customHeight="1" x14ac:dyDescent="0.25">
      <c r="A305" s="1174"/>
      <c r="B305" s="1221"/>
      <c r="C305" s="1147"/>
      <c r="D305" s="1147"/>
      <c r="E305" s="1147"/>
      <c r="F305" s="1147"/>
      <c r="G305" s="1176" t="s">
        <v>45</v>
      </c>
      <c r="H305" s="1177">
        <f t="shared" si="12"/>
        <v>118890.20000000001</v>
      </c>
      <c r="I305" s="1177">
        <f t="shared" si="12"/>
        <v>79202.100000000006</v>
      </c>
      <c r="J305" s="1178"/>
    </row>
    <row r="306" spans="1:10" x14ac:dyDescent="0.25">
      <c r="A306" s="1222" t="s">
        <v>1431</v>
      </c>
      <c r="B306" s="1222"/>
      <c r="C306" s="1222"/>
      <c r="D306" s="1222"/>
      <c r="E306" s="1222"/>
      <c r="F306" s="1222"/>
      <c r="G306" s="1222"/>
      <c r="H306" s="1222"/>
      <c r="I306" s="1222"/>
      <c r="J306" s="1222"/>
    </row>
    <row r="307" spans="1:10" hidden="1" x14ac:dyDescent="0.25"/>
    <row r="308" spans="1:10" hidden="1" x14ac:dyDescent="0.25"/>
    <row r="309" spans="1:10" hidden="1" x14ac:dyDescent="0.25"/>
    <row r="310" spans="1:10" hidden="1" x14ac:dyDescent="0.25">
      <c r="A310" s="1223"/>
      <c r="I310" s="1224"/>
    </row>
    <row r="311" spans="1:10" hidden="1" x14ac:dyDescent="0.25">
      <c r="H311" s="1127"/>
    </row>
    <row r="312" spans="1:10" hidden="1" x14ac:dyDescent="0.25"/>
    <row r="313" spans="1:10" hidden="1" x14ac:dyDescent="0.25">
      <c r="H313" s="1127"/>
    </row>
    <row r="314" spans="1:10" hidden="1" x14ac:dyDescent="0.25">
      <c r="H314" s="1127"/>
    </row>
    <row r="315" spans="1:10" x14ac:dyDescent="0.25">
      <c r="A315" s="1223" t="s">
        <v>1432</v>
      </c>
    </row>
    <row r="316" spans="1:10" x14ac:dyDescent="0.25">
      <c r="A316" s="1223" t="s">
        <v>1433</v>
      </c>
    </row>
    <row r="325" spans="1:21" x14ac:dyDescent="0.25">
      <c r="A325" s="1225" t="s">
        <v>1434</v>
      </c>
    </row>
    <row r="326" spans="1:21" x14ac:dyDescent="0.25">
      <c r="A326" s="1225" t="s">
        <v>1435</v>
      </c>
    </row>
    <row r="327" spans="1:21" x14ac:dyDescent="0.25">
      <c r="A327" s="1225" t="s">
        <v>1436</v>
      </c>
    </row>
    <row r="329" spans="1:21" s="1125" customFormat="1" x14ac:dyDescent="0.25">
      <c r="A329" s="1223"/>
      <c r="B329" s="1124"/>
      <c r="H329" s="1124"/>
      <c r="I329" s="1226"/>
      <c r="J329" s="1124"/>
      <c r="K329" s="1128"/>
      <c r="L329" s="1124"/>
      <c r="M329" s="1124"/>
      <c r="N329" s="1124"/>
      <c r="O329" s="1124"/>
      <c r="P329" s="1124"/>
      <c r="Q329" s="1124"/>
      <c r="R329" s="1124"/>
      <c r="S329" s="1124"/>
      <c r="T329" s="1124"/>
      <c r="U329" s="1124"/>
    </row>
    <row r="330" spans="1:21" s="1125" customFormat="1" x14ac:dyDescent="0.25">
      <c r="A330" s="1223"/>
      <c r="B330" s="1124"/>
      <c r="H330" s="1124"/>
      <c r="I330" s="1226"/>
      <c r="J330" s="1124"/>
      <c r="K330" s="1128"/>
      <c r="L330" s="1124"/>
      <c r="M330" s="1124"/>
      <c r="N330" s="1124"/>
      <c r="O330" s="1124"/>
      <c r="P330" s="1124"/>
      <c r="Q330" s="1124"/>
      <c r="R330" s="1124"/>
      <c r="S330" s="1124"/>
      <c r="T330" s="1124"/>
      <c r="U330" s="1124"/>
    </row>
    <row r="331" spans="1:21" s="1125" customFormat="1" x14ac:dyDescent="0.25">
      <c r="A331" s="1223"/>
      <c r="B331" s="1124"/>
      <c r="H331" s="1124"/>
      <c r="I331" s="1226"/>
      <c r="J331" s="1124"/>
      <c r="K331" s="1128"/>
      <c r="L331" s="1124"/>
      <c r="M331" s="1124"/>
      <c r="N331" s="1124"/>
      <c r="O331" s="1124"/>
      <c r="P331" s="1124"/>
      <c r="Q331" s="1124"/>
      <c r="R331" s="1124"/>
      <c r="S331" s="1124"/>
      <c r="T331" s="1124"/>
      <c r="U331" s="1124"/>
    </row>
    <row r="332" spans="1:21" s="1125" customFormat="1" x14ac:dyDescent="0.25">
      <c r="A332" s="1223"/>
      <c r="B332" s="1124"/>
      <c r="H332" s="1124"/>
      <c r="I332" s="1226"/>
      <c r="J332" s="1124"/>
      <c r="K332" s="1128"/>
      <c r="L332" s="1124"/>
      <c r="M332" s="1124"/>
      <c r="N332" s="1124"/>
      <c r="O332" s="1124"/>
      <c r="P332" s="1124"/>
      <c r="Q332" s="1124"/>
      <c r="R332" s="1124"/>
      <c r="S332" s="1124"/>
      <c r="T332" s="1124"/>
      <c r="U332" s="1124"/>
    </row>
    <row r="333" spans="1:21" s="1125" customFormat="1" x14ac:dyDescent="0.25">
      <c r="A333" s="1223"/>
      <c r="B333" s="1124"/>
      <c r="H333" s="1124"/>
      <c r="I333" s="1226"/>
      <c r="J333" s="1124"/>
      <c r="K333" s="1128"/>
      <c r="L333" s="1124"/>
      <c r="M333" s="1124"/>
      <c r="N333" s="1124"/>
      <c r="O333" s="1124"/>
      <c r="P333" s="1124"/>
      <c r="Q333" s="1124"/>
      <c r="R333" s="1124"/>
      <c r="S333" s="1124"/>
      <c r="T333" s="1124"/>
      <c r="U333" s="1124"/>
    </row>
    <row r="334" spans="1:21" s="1125" customFormat="1" x14ac:dyDescent="0.25">
      <c r="A334" s="1223"/>
      <c r="B334" s="1124"/>
      <c r="H334" s="1124"/>
      <c r="I334" s="1226"/>
      <c r="J334" s="1124"/>
      <c r="K334" s="1128"/>
      <c r="L334" s="1124"/>
      <c r="M334" s="1124"/>
      <c r="N334" s="1124"/>
      <c r="O334" s="1124"/>
      <c r="P334" s="1124"/>
      <c r="Q334" s="1124"/>
      <c r="R334" s="1124"/>
      <c r="S334" s="1124"/>
      <c r="T334" s="1124"/>
      <c r="U334" s="1124"/>
    </row>
  </sheetData>
  <autoFilter ref="A7:U306"/>
  <mergeCells count="378">
    <mergeCell ref="A306:J306"/>
    <mergeCell ref="J296:J300"/>
    <mergeCell ref="A301:A305"/>
    <mergeCell ref="B301:B305"/>
    <mergeCell ref="C301:C305"/>
    <mergeCell ref="D301:D305"/>
    <mergeCell ref="E301:E305"/>
    <mergeCell ref="F301:F305"/>
    <mergeCell ref="J301:J305"/>
    <mergeCell ref="A296:A300"/>
    <mergeCell ref="B296:B300"/>
    <mergeCell ref="C296:C300"/>
    <mergeCell ref="D296:D300"/>
    <mergeCell ref="E296:E300"/>
    <mergeCell ref="F296:F300"/>
    <mergeCell ref="J284:J288"/>
    <mergeCell ref="A290:A294"/>
    <mergeCell ref="B290:B294"/>
    <mergeCell ref="C290:C294"/>
    <mergeCell ref="D290:D294"/>
    <mergeCell ref="E290:E294"/>
    <mergeCell ref="F290:F294"/>
    <mergeCell ref="J290:J294"/>
    <mergeCell ref="A284:A288"/>
    <mergeCell ref="B284:B288"/>
    <mergeCell ref="C284:C288"/>
    <mergeCell ref="D284:D288"/>
    <mergeCell ref="E284:E288"/>
    <mergeCell ref="F284:F288"/>
    <mergeCell ref="J272:J276"/>
    <mergeCell ref="A278:A282"/>
    <mergeCell ref="B278:B282"/>
    <mergeCell ref="C278:C282"/>
    <mergeCell ref="D278:D282"/>
    <mergeCell ref="E278:E282"/>
    <mergeCell ref="F278:F282"/>
    <mergeCell ref="J278:J282"/>
    <mergeCell ref="A272:A276"/>
    <mergeCell ref="B272:B276"/>
    <mergeCell ref="C272:C276"/>
    <mergeCell ref="D272:D276"/>
    <mergeCell ref="E272:E276"/>
    <mergeCell ref="F272:F276"/>
    <mergeCell ref="J260:J264"/>
    <mergeCell ref="A265:A269"/>
    <mergeCell ref="B265:B269"/>
    <mergeCell ref="C265:C269"/>
    <mergeCell ref="D265:D269"/>
    <mergeCell ref="E265:E269"/>
    <mergeCell ref="F265:F269"/>
    <mergeCell ref="J265:J269"/>
    <mergeCell ref="A260:A264"/>
    <mergeCell ref="B260:B264"/>
    <mergeCell ref="C260:C264"/>
    <mergeCell ref="D260:D264"/>
    <mergeCell ref="E260:E264"/>
    <mergeCell ref="F260:F264"/>
    <mergeCell ref="J248:J252"/>
    <mergeCell ref="A255:A259"/>
    <mergeCell ref="B255:B259"/>
    <mergeCell ref="C255:C259"/>
    <mergeCell ref="D255:D259"/>
    <mergeCell ref="E255:E259"/>
    <mergeCell ref="F255:F259"/>
    <mergeCell ref="J255:J259"/>
    <mergeCell ref="A248:A252"/>
    <mergeCell ref="B248:B252"/>
    <mergeCell ref="C248:C252"/>
    <mergeCell ref="D248:D252"/>
    <mergeCell ref="E248:E252"/>
    <mergeCell ref="F248:F252"/>
    <mergeCell ref="J235:J239"/>
    <mergeCell ref="A240:A244"/>
    <mergeCell ref="B240:B244"/>
    <mergeCell ref="C240:C244"/>
    <mergeCell ref="D240:D244"/>
    <mergeCell ref="E240:E244"/>
    <mergeCell ref="F240:F244"/>
    <mergeCell ref="J240:J244"/>
    <mergeCell ref="A235:A239"/>
    <mergeCell ref="B235:B239"/>
    <mergeCell ref="C235:C239"/>
    <mergeCell ref="D235:D239"/>
    <mergeCell ref="E235:E239"/>
    <mergeCell ref="F235:F239"/>
    <mergeCell ref="J225:J229"/>
    <mergeCell ref="A230:A234"/>
    <mergeCell ref="B230:B234"/>
    <mergeCell ref="C230:C234"/>
    <mergeCell ref="D230:D234"/>
    <mergeCell ref="E230:E234"/>
    <mergeCell ref="F230:F234"/>
    <mergeCell ref="J230:J234"/>
    <mergeCell ref="A225:A229"/>
    <mergeCell ref="B225:B229"/>
    <mergeCell ref="C225:C229"/>
    <mergeCell ref="D225:D229"/>
    <mergeCell ref="E225:E229"/>
    <mergeCell ref="F225:F229"/>
    <mergeCell ref="J214:J218"/>
    <mergeCell ref="A220:A224"/>
    <mergeCell ref="B220:B224"/>
    <mergeCell ref="C220:C224"/>
    <mergeCell ref="D220:D224"/>
    <mergeCell ref="E220:E224"/>
    <mergeCell ref="F220:F224"/>
    <mergeCell ref="J220:J224"/>
    <mergeCell ref="A214:A218"/>
    <mergeCell ref="B214:B218"/>
    <mergeCell ref="C214:C218"/>
    <mergeCell ref="D214:D218"/>
    <mergeCell ref="E214:E218"/>
    <mergeCell ref="F214:F218"/>
    <mergeCell ref="J202:J206"/>
    <mergeCell ref="A208:A212"/>
    <mergeCell ref="B208:B212"/>
    <mergeCell ref="C208:C212"/>
    <mergeCell ref="D208:D212"/>
    <mergeCell ref="E208:E212"/>
    <mergeCell ref="F208:F212"/>
    <mergeCell ref="J208:J212"/>
    <mergeCell ref="A202:A206"/>
    <mergeCell ref="B202:B206"/>
    <mergeCell ref="C202:C206"/>
    <mergeCell ref="D202:D206"/>
    <mergeCell ref="E202:E206"/>
    <mergeCell ref="F202:F206"/>
    <mergeCell ref="J191:J195"/>
    <mergeCell ref="A196:A200"/>
    <mergeCell ref="B196:B200"/>
    <mergeCell ref="C196:C200"/>
    <mergeCell ref="D196:D200"/>
    <mergeCell ref="E196:E200"/>
    <mergeCell ref="F196:F200"/>
    <mergeCell ref="J196:J200"/>
    <mergeCell ref="A191:A195"/>
    <mergeCell ref="B191:B195"/>
    <mergeCell ref="C191:C195"/>
    <mergeCell ref="D191:D195"/>
    <mergeCell ref="E191:E195"/>
    <mergeCell ref="F191:F195"/>
    <mergeCell ref="B185:J185"/>
    <mergeCell ref="A186:A190"/>
    <mergeCell ref="B186:B190"/>
    <mergeCell ref="C186:C190"/>
    <mergeCell ref="D186:D190"/>
    <mergeCell ref="E186:E190"/>
    <mergeCell ref="F186:F190"/>
    <mergeCell ref="J186:J190"/>
    <mergeCell ref="J174:J178"/>
    <mergeCell ref="A180:A184"/>
    <mergeCell ref="B180:B184"/>
    <mergeCell ref="C180:C184"/>
    <mergeCell ref="D180:D184"/>
    <mergeCell ref="E180:E184"/>
    <mergeCell ref="F180:F184"/>
    <mergeCell ref="J180:J184"/>
    <mergeCell ref="A174:A178"/>
    <mergeCell ref="B174:B178"/>
    <mergeCell ref="C174:C178"/>
    <mergeCell ref="D174:D178"/>
    <mergeCell ref="E174:E178"/>
    <mergeCell ref="F174:F178"/>
    <mergeCell ref="J163:J167"/>
    <mergeCell ref="A168:A172"/>
    <mergeCell ref="B168:B172"/>
    <mergeCell ref="C168:C172"/>
    <mergeCell ref="D168:D172"/>
    <mergeCell ref="E168:E172"/>
    <mergeCell ref="F168:F172"/>
    <mergeCell ref="J168:J172"/>
    <mergeCell ref="A163:A167"/>
    <mergeCell ref="B163:B167"/>
    <mergeCell ref="C163:C167"/>
    <mergeCell ref="D163:D167"/>
    <mergeCell ref="E163:E167"/>
    <mergeCell ref="F163:F167"/>
    <mergeCell ref="J153:J157"/>
    <mergeCell ref="A158:A162"/>
    <mergeCell ref="B158:B162"/>
    <mergeCell ref="C158:C162"/>
    <mergeCell ref="D158:D162"/>
    <mergeCell ref="E158:E162"/>
    <mergeCell ref="F158:F162"/>
    <mergeCell ref="J158:J162"/>
    <mergeCell ref="A153:A157"/>
    <mergeCell ref="B153:B157"/>
    <mergeCell ref="C153:C157"/>
    <mergeCell ref="D153:D157"/>
    <mergeCell ref="E153:E157"/>
    <mergeCell ref="F153:F157"/>
    <mergeCell ref="J142:J146"/>
    <mergeCell ref="A147:A151"/>
    <mergeCell ref="B147:B151"/>
    <mergeCell ref="C147:C151"/>
    <mergeCell ref="D147:D151"/>
    <mergeCell ref="E147:E151"/>
    <mergeCell ref="F147:F151"/>
    <mergeCell ref="J147:J151"/>
    <mergeCell ref="A142:A146"/>
    <mergeCell ref="B142:B146"/>
    <mergeCell ref="C142:C146"/>
    <mergeCell ref="D142:D146"/>
    <mergeCell ref="E142:E146"/>
    <mergeCell ref="F142:F146"/>
    <mergeCell ref="J132:J136"/>
    <mergeCell ref="A137:A141"/>
    <mergeCell ref="B137:B141"/>
    <mergeCell ref="C137:C141"/>
    <mergeCell ref="D137:D141"/>
    <mergeCell ref="E137:E141"/>
    <mergeCell ref="F137:F141"/>
    <mergeCell ref="J137:J141"/>
    <mergeCell ref="A132:A136"/>
    <mergeCell ref="B132:B136"/>
    <mergeCell ref="C132:C136"/>
    <mergeCell ref="D132:D136"/>
    <mergeCell ref="E132:E136"/>
    <mergeCell ref="F132:F136"/>
    <mergeCell ref="B126:J126"/>
    <mergeCell ref="A127:A131"/>
    <mergeCell ref="B127:B131"/>
    <mergeCell ref="C127:C131"/>
    <mergeCell ref="D127:D131"/>
    <mergeCell ref="E127:E131"/>
    <mergeCell ref="F127:F131"/>
    <mergeCell ref="J127:J131"/>
    <mergeCell ref="J115:J119"/>
    <mergeCell ref="A121:A125"/>
    <mergeCell ref="B121:B125"/>
    <mergeCell ref="C121:C125"/>
    <mergeCell ref="D121:D125"/>
    <mergeCell ref="E121:E125"/>
    <mergeCell ref="F121:F125"/>
    <mergeCell ref="J121:J125"/>
    <mergeCell ref="A115:A119"/>
    <mergeCell ref="B115:B119"/>
    <mergeCell ref="C115:C119"/>
    <mergeCell ref="D115:D119"/>
    <mergeCell ref="E115:E119"/>
    <mergeCell ref="F115:F119"/>
    <mergeCell ref="J104:J108"/>
    <mergeCell ref="A109:A113"/>
    <mergeCell ref="B109:B113"/>
    <mergeCell ref="C109:C113"/>
    <mergeCell ref="D109:D113"/>
    <mergeCell ref="E109:E113"/>
    <mergeCell ref="F109:F113"/>
    <mergeCell ref="J109:J113"/>
    <mergeCell ref="A104:A108"/>
    <mergeCell ref="B104:B108"/>
    <mergeCell ref="C104:C108"/>
    <mergeCell ref="D104:D108"/>
    <mergeCell ref="E104:E108"/>
    <mergeCell ref="F104:F108"/>
    <mergeCell ref="B98:J98"/>
    <mergeCell ref="A99:A103"/>
    <mergeCell ref="B99:B103"/>
    <mergeCell ref="C99:C103"/>
    <mergeCell ref="D99:D103"/>
    <mergeCell ref="E99:E103"/>
    <mergeCell ref="F99:F103"/>
    <mergeCell ref="J99:J103"/>
    <mergeCell ref="J87:J91"/>
    <mergeCell ref="A93:A97"/>
    <mergeCell ref="B93:B97"/>
    <mergeCell ref="C93:C97"/>
    <mergeCell ref="D93:D97"/>
    <mergeCell ref="E93:E97"/>
    <mergeCell ref="F93:F97"/>
    <mergeCell ref="J93:J97"/>
    <mergeCell ref="A87:A91"/>
    <mergeCell ref="B87:B91"/>
    <mergeCell ref="C87:C91"/>
    <mergeCell ref="D87:D91"/>
    <mergeCell ref="E87:E91"/>
    <mergeCell ref="F87:F91"/>
    <mergeCell ref="J75:J79"/>
    <mergeCell ref="A81:A85"/>
    <mergeCell ref="B81:B85"/>
    <mergeCell ref="C81:C85"/>
    <mergeCell ref="D81:D85"/>
    <mergeCell ref="E81:E85"/>
    <mergeCell ref="F81:F85"/>
    <mergeCell ref="J81:J85"/>
    <mergeCell ref="A75:A79"/>
    <mergeCell ref="B75:B79"/>
    <mergeCell ref="C75:C79"/>
    <mergeCell ref="D75:D79"/>
    <mergeCell ref="E75:E79"/>
    <mergeCell ref="F75:F79"/>
    <mergeCell ref="J61:J65"/>
    <mergeCell ref="A67:A71"/>
    <mergeCell ref="B67:B71"/>
    <mergeCell ref="C67:C71"/>
    <mergeCell ref="D67:D71"/>
    <mergeCell ref="E67:E71"/>
    <mergeCell ref="F67:F71"/>
    <mergeCell ref="J67:J71"/>
    <mergeCell ref="A61:A65"/>
    <mergeCell ref="B61:B65"/>
    <mergeCell ref="C61:C65"/>
    <mergeCell ref="D61:D65"/>
    <mergeCell ref="E61:E65"/>
    <mergeCell ref="F61:F65"/>
    <mergeCell ref="J51:J55"/>
    <mergeCell ref="A56:A60"/>
    <mergeCell ref="B56:B60"/>
    <mergeCell ref="C56:C60"/>
    <mergeCell ref="D56:D60"/>
    <mergeCell ref="E56:E60"/>
    <mergeCell ref="F56:F60"/>
    <mergeCell ref="J56:J60"/>
    <mergeCell ref="A51:A55"/>
    <mergeCell ref="B51:B55"/>
    <mergeCell ref="C51:C55"/>
    <mergeCell ref="D51:D55"/>
    <mergeCell ref="E51:E55"/>
    <mergeCell ref="F51:F55"/>
    <mergeCell ref="J39:J43"/>
    <mergeCell ref="A45:A49"/>
    <mergeCell ref="B45:B49"/>
    <mergeCell ref="C45:C49"/>
    <mergeCell ref="D45:D49"/>
    <mergeCell ref="E45:E49"/>
    <mergeCell ref="F45:F49"/>
    <mergeCell ref="J45:J49"/>
    <mergeCell ref="A39:A43"/>
    <mergeCell ref="B39:B43"/>
    <mergeCell ref="C39:C43"/>
    <mergeCell ref="D39:D43"/>
    <mergeCell ref="E39:E43"/>
    <mergeCell ref="F39:F43"/>
    <mergeCell ref="J27:J31"/>
    <mergeCell ref="A33:A37"/>
    <mergeCell ref="B33:B37"/>
    <mergeCell ref="C33:C37"/>
    <mergeCell ref="D33:D37"/>
    <mergeCell ref="E33:E37"/>
    <mergeCell ref="F33:F37"/>
    <mergeCell ref="J33:J37"/>
    <mergeCell ref="A27:A31"/>
    <mergeCell ref="B27:B31"/>
    <mergeCell ref="C27:C31"/>
    <mergeCell ref="D27:D31"/>
    <mergeCell ref="E27:E31"/>
    <mergeCell ref="F27:F31"/>
    <mergeCell ref="J15:J19"/>
    <mergeCell ref="A21:A25"/>
    <mergeCell ref="B21:B25"/>
    <mergeCell ref="C21:C25"/>
    <mergeCell ref="D21:D25"/>
    <mergeCell ref="E21:E25"/>
    <mergeCell ref="F21:F25"/>
    <mergeCell ref="J21:J25"/>
    <mergeCell ref="A15:A19"/>
    <mergeCell ref="B15:B19"/>
    <mergeCell ref="C15:C19"/>
    <mergeCell ref="D15:D19"/>
    <mergeCell ref="E15:E19"/>
    <mergeCell ref="F15:F19"/>
    <mergeCell ref="B8:J8"/>
    <mergeCell ref="A9:A13"/>
    <mergeCell ref="B9:B13"/>
    <mergeCell ref="C9:C13"/>
    <mergeCell ref="D9:D13"/>
    <mergeCell ref="E9:E13"/>
    <mergeCell ref="F9:F13"/>
    <mergeCell ref="J9:J13"/>
    <mergeCell ref="A2:J2"/>
    <mergeCell ref="A3:J3"/>
    <mergeCell ref="A5:A6"/>
    <mergeCell ref="B5:B6"/>
    <mergeCell ref="C5:C6"/>
    <mergeCell ref="D5:D6"/>
    <mergeCell ref="E5:F5"/>
    <mergeCell ref="G5:I5"/>
    <mergeCell ref="J5:J6"/>
  </mergeCells>
  <pageMargins left="0" right="0" top="0.39370078740157483" bottom="0.19685039370078741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1"/>
  <sheetViews>
    <sheetView view="pageBreakPreview" zoomScaleNormal="100" zoomScaleSheetLayoutView="100" workbookViewId="0">
      <selection activeCell="D16" sqref="D16:D17"/>
    </sheetView>
  </sheetViews>
  <sheetFormatPr defaultColWidth="11.28515625" defaultRowHeight="18.75" x14ac:dyDescent="0.3"/>
  <cols>
    <col min="1" max="1" width="11.28515625" style="270"/>
    <col min="2" max="2" width="35.140625" style="271" customWidth="1"/>
    <col min="3" max="3" width="22.42578125" style="271" customWidth="1"/>
    <col min="4" max="4" width="18.140625" style="271" customWidth="1"/>
    <col min="5" max="5" width="38.5703125" style="271" customWidth="1"/>
    <col min="6" max="6" width="45.28515625" style="271" customWidth="1"/>
    <col min="7" max="7" width="17.5703125" style="300" customWidth="1"/>
    <col min="8" max="8" width="12.7109375" style="273" bestFit="1" customWidth="1"/>
    <col min="9" max="9" width="11.28515625" style="273"/>
    <col min="10" max="10" width="22.7109375" style="271" customWidth="1"/>
    <col min="11" max="11" width="41" style="271" customWidth="1"/>
    <col min="12" max="12" width="11.28515625" style="271"/>
    <col min="13" max="13" width="13" style="271" bestFit="1" customWidth="1"/>
    <col min="14" max="16384" width="11.28515625" style="271"/>
  </cols>
  <sheetData>
    <row r="1" spans="1:10" x14ac:dyDescent="0.3">
      <c r="E1" s="271" t="s">
        <v>500</v>
      </c>
      <c r="G1" s="272"/>
    </row>
    <row r="2" spans="1:10" x14ac:dyDescent="0.3">
      <c r="C2" s="274"/>
      <c r="D2" s="274"/>
      <c r="E2" s="275" t="s">
        <v>472</v>
      </c>
      <c r="F2" s="274"/>
      <c r="G2" s="276"/>
    </row>
    <row r="3" spans="1:10" x14ac:dyDescent="0.3">
      <c r="C3" s="274"/>
      <c r="D3" s="277" t="s">
        <v>501</v>
      </c>
      <c r="E3" s="270"/>
      <c r="F3" s="270"/>
      <c r="G3" s="276"/>
    </row>
    <row r="4" spans="1:10" x14ac:dyDescent="0.3">
      <c r="C4" s="278"/>
      <c r="D4" s="279" t="s">
        <v>502</v>
      </c>
      <c r="E4" s="278"/>
      <c r="F4" s="278"/>
      <c r="G4" s="276"/>
    </row>
    <row r="5" spans="1:10" x14ac:dyDescent="0.3">
      <c r="C5" s="274"/>
      <c r="D5" s="280"/>
      <c r="E5" s="281"/>
      <c r="F5" s="281"/>
      <c r="G5" s="276"/>
    </row>
    <row r="6" spans="1:10" x14ac:dyDescent="0.3">
      <c r="A6" s="282"/>
      <c r="B6" s="820" t="s">
        <v>374</v>
      </c>
      <c r="C6" s="820" t="s">
        <v>29</v>
      </c>
      <c r="D6" s="282"/>
      <c r="E6" s="820" t="s">
        <v>115</v>
      </c>
      <c r="F6" s="820"/>
      <c r="G6" s="821" t="s">
        <v>377</v>
      </c>
      <c r="H6" s="821"/>
      <c r="I6" s="821"/>
      <c r="J6" s="820" t="s">
        <v>23</v>
      </c>
    </row>
    <row r="7" spans="1:10" ht="18.600000000000001" customHeight="1" x14ac:dyDescent="0.3">
      <c r="A7" s="282"/>
      <c r="B7" s="820"/>
      <c r="C7" s="820"/>
      <c r="D7" s="282"/>
      <c r="E7" s="820"/>
      <c r="F7" s="820"/>
      <c r="G7" s="821"/>
      <c r="H7" s="821"/>
      <c r="I7" s="821"/>
      <c r="J7" s="820"/>
    </row>
    <row r="8" spans="1:10" ht="38.25" x14ac:dyDescent="0.3">
      <c r="A8" s="282"/>
      <c r="B8" s="820"/>
      <c r="C8" s="820"/>
      <c r="D8" s="282" t="s">
        <v>376</v>
      </c>
      <c r="E8" s="820"/>
      <c r="F8" s="820"/>
      <c r="G8" s="821"/>
      <c r="H8" s="821"/>
      <c r="I8" s="821"/>
      <c r="J8" s="820"/>
    </row>
    <row r="9" spans="1:10" x14ac:dyDescent="0.3">
      <c r="A9" s="282"/>
      <c r="B9" s="820"/>
      <c r="C9" s="820"/>
      <c r="D9" s="283"/>
      <c r="E9" s="820"/>
      <c r="F9" s="820"/>
      <c r="G9" s="821"/>
      <c r="H9" s="821"/>
      <c r="I9" s="821"/>
      <c r="J9" s="820"/>
    </row>
    <row r="10" spans="1:10" ht="51" x14ac:dyDescent="0.3">
      <c r="A10" s="282" t="s">
        <v>373</v>
      </c>
      <c r="B10" s="820"/>
      <c r="C10" s="820"/>
      <c r="D10" s="283"/>
      <c r="E10" s="282" t="s">
        <v>117</v>
      </c>
      <c r="F10" s="282" t="s">
        <v>118</v>
      </c>
      <c r="G10" s="284" t="s">
        <v>119</v>
      </c>
      <c r="H10" s="285" t="s">
        <v>37</v>
      </c>
      <c r="I10" s="285" t="s">
        <v>35</v>
      </c>
      <c r="J10" s="820"/>
    </row>
    <row r="11" spans="1:10" x14ac:dyDescent="0.3">
      <c r="A11" s="282">
        <v>1</v>
      </c>
      <c r="B11" s="282">
        <v>2</v>
      </c>
      <c r="C11" s="282">
        <v>3</v>
      </c>
      <c r="D11" s="282">
        <v>4</v>
      </c>
      <c r="E11" s="282">
        <v>5</v>
      </c>
      <c r="F11" s="282">
        <v>6</v>
      </c>
      <c r="G11" s="284">
        <v>7</v>
      </c>
      <c r="H11" s="286">
        <v>8</v>
      </c>
      <c r="I11" s="286">
        <v>9</v>
      </c>
      <c r="J11" s="282">
        <v>10</v>
      </c>
    </row>
    <row r="12" spans="1:10" x14ac:dyDescent="0.3">
      <c r="A12" s="282"/>
      <c r="B12" s="820" t="s">
        <v>503</v>
      </c>
      <c r="C12" s="820"/>
      <c r="D12" s="820"/>
      <c r="E12" s="820"/>
      <c r="F12" s="820"/>
      <c r="G12" s="820"/>
      <c r="H12" s="820"/>
      <c r="I12" s="820"/>
      <c r="J12" s="820"/>
    </row>
    <row r="13" spans="1:10" ht="21.6" customHeight="1" x14ac:dyDescent="0.3">
      <c r="A13" s="822">
        <v>1</v>
      </c>
      <c r="B13" s="822" t="s">
        <v>504</v>
      </c>
      <c r="C13" s="822" t="s">
        <v>505</v>
      </c>
      <c r="D13" s="822" t="s">
        <v>13</v>
      </c>
      <c r="E13" s="822" t="s">
        <v>13</v>
      </c>
      <c r="F13" s="822" t="s">
        <v>13</v>
      </c>
      <c r="G13" s="284" t="s">
        <v>506</v>
      </c>
      <c r="H13" s="287">
        <f>H14+H15</f>
        <v>55596.360240000002</v>
      </c>
      <c r="I13" s="287">
        <f>I14+I15</f>
        <v>37624.797099999996</v>
      </c>
      <c r="J13" s="822" t="s">
        <v>13</v>
      </c>
    </row>
    <row r="14" spans="1:10" ht="36" customHeight="1" x14ac:dyDescent="0.3">
      <c r="A14" s="824"/>
      <c r="B14" s="824"/>
      <c r="C14" s="824"/>
      <c r="D14" s="824"/>
      <c r="E14" s="824"/>
      <c r="F14" s="824"/>
      <c r="G14" s="284" t="s">
        <v>149</v>
      </c>
      <c r="H14" s="287">
        <v>55556.19</v>
      </c>
      <c r="I14" s="287">
        <v>37567.834569999999</v>
      </c>
      <c r="J14" s="824"/>
    </row>
    <row r="15" spans="1:10" ht="39" customHeight="1" x14ac:dyDescent="0.3">
      <c r="A15" s="823"/>
      <c r="B15" s="823"/>
      <c r="C15" s="823"/>
      <c r="D15" s="823"/>
      <c r="E15" s="823"/>
      <c r="F15" s="823"/>
      <c r="G15" s="284" t="s">
        <v>148</v>
      </c>
      <c r="H15" s="285">
        <v>40.17024</v>
      </c>
      <c r="I15" s="287">
        <v>56.962530000000001</v>
      </c>
      <c r="J15" s="823"/>
    </row>
    <row r="16" spans="1:10" ht="30" customHeight="1" x14ac:dyDescent="0.3">
      <c r="A16" s="822"/>
      <c r="B16" s="825" t="s">
        <v>507</v>
      </c>
      <c r="C16" s="822"/>
      <c r="D16" s="822" t="s">
        <v>508</v>
      </c>
      <c r="E16" s="827" t="s">
        <v>509</v>
      </c>
      <c r="F16" s="829" t="s">
        <v>510</v>
      </c>
      <c r="G16" s="831" t="s">
        <v>13</v>
      </c>
      <c r="H16" s="833" t="s">
        <v>13</v>
      </c>
      <c r="I16" s="833" t="s">
        <v>13</v>
      </c>
      <c r="J16" s="822" t="s">
        <v>386</v>
      </c>
    </row>
    <row r="17" spans="1:10" ht="81.599999999999994" customHeight="1" x14ac:dyDescent="0.3">
      <c r="A17" s="823"/>
      <c r="B17" s="826"/>
      <c r="C17" s="823"/>
      <c r="D17" s="823"/>
      <c r="E17" s="828"/>
      <c r="F17" s="830"/>
      <c r="G17" s="832"/>
      <c r="H17" s="834"/>
      <c r="I17" s="834"/>
      <c r="J17" s="823"/>
    </row>
    <row r="18" spans="1:10" ht="21" customHeight="1" x14ac:dyDescent="0.3">
      <c r="A18" s="822">
        <v>2</v>
      </c>
      <c r="B18" s="822" t="s">
        <v>511</v>
      </c>
      <c r="C18" s="822" t="s">
        <v>512</v>
      </c>
      <c r="D18" s="822" t="s">
        <v>13</v>
      </c>
      <c r="E18" s="822" t="s">
        <v>13</v>
      </c>
      <c r="F18" s="822" t="s">
        <v>13</v>
      </c>
      <c r="G18" s="284" t="s">
        <v>506</v>
      </c>
      <c r="H18" s="285">
        <f>H19</f>
        <v>1663.04</v>
      </c>
      <c r="I18" s="285">
        <f>I19</f>
        <v>999.77827000000002</v>
      </c>
      <c r="J18" s="288"/>
    </row>
    <row r="19" spans="1:10" ht="82.5" customHeight="1" x14ac:dyDescent="0.3">
      <c r="A19" s="823"/>
      <c r="B19" s="823"/>
      <c r="C19" s="823"/>
      <c r="D19" s="823"/>
      <c r="E19" s="823"/>
      <c r="F19" s="823"/>
      <c r="G19" s="284" t="s">
        <v>149</v>
      </c>
      <c r="H19" s="285">
        <v>1663.04</v>
      </c>
      <c r="I19" s="285">
        <v>999.77827000000002</v>
      </c>
      <c r="J19" s="282" t="s">
        <v>13</v>
      </c>
    </row>
    <row r="20" spans="1:10" ht="67.900000000000006" customHeight="1" x14ac:dyDescent="0.3">
      <c r="A20" s="820"/>
      <c r="B20" s="825" t="s">
        <v>513</v>
      </c>
      <c r="C20" s="820"/>
      <c r="D20" s="822" t="s">
        <v>514</v>
      </c>
      <c r="E20" s="836" t="s">
        <v>515</v>
      </c>
      <c r="F20" s="837" t="s">
        <v>516</v>
      </c>
      <c r="G20" s="821" t="s">
        <v>13</v>
      </c>
      <c r="H20" s="835" t="s">
        <v>13</v>
      </c>
      <c r="I20" s="835" t="s">
        <v>13</v>
      </c>
      <c r="J20" s="820" t="s">
        <v>386</v>
      </c>
    </row>
    <row r="21" spans="1:10" ht="51" customHeight="1" x14ac:dyDescent="0.3">
      <c r="A21" s="820"/>
      <c r="B21" s="826"/>
      <c r="C21" s="820"/>
      <c r="D21" s="823"/>
      <c r="E21" s="836"/>
      <c r="F21" s="837"/>
      <c r="G21" s="821"/>
      <c r="H21" s="835"/>
      <c r="I21" s="835"/>
      <c r="J21" s="820"/>
    </row>
    <row r="22" spans="1:10" ht="22.15" customHeight="1" x14ac:dyDescent="0.3">
      <c r="A22" s="822">
        <v>3</v>
      </c>
      <c r="B22" s="822" t="s">
        <v>517</v>
      </c>
      <c r="C22" s="822" t="s">
        <v>518</v>
      </c>
      <c r="D22" s="822" t="s">
        <v>514</v>
      </c>
      <c r="E22" s="822" t="s">
        <v>13</v>
      </c>
      <c r="F22" s="822" t="s">
        <v>13</v>
      </c>
      <c r="G22" s="284" t="s">
        <v>506</v>
      </c>
      <c r="H22" s="285">
        <f>H23+H24+H25</f>
        <v>755.27558999999997</v>
      </c>
      <c r="I22" s="285">
        <f>I23+I24+I25</f>
        <v>755.27558999999997</v>
      </c>
      <c r="J22" s="288"/>
    </row>
    <row r="23" spans="1:10" ht="22.5" customHeight="1" x14ac:dyDescent="0.3">
      <c r="A23" s="824"/>
      <c r="B23" s="824"/>
      <c r="C23" s="824"/>
      <c r="D23" s="824"/>
      <c r="E23" s="824"/>
      <c r="F23" s="824"/>
      <c r="G23" s="284" t="s">
        <v>149</v>
      </c>
      <c r="H23" s="285">
        <v>468.8</v>
      </c>
      <c r="I23" s="285">
        <v>468.8</v>
      </c>
      <c r="J23" s="820" t="s">
        <v>13</v>
      </c>
    </row>
    <row r="24" spans="1:10" ht="20.25" customHeight="1" x14ac:dyDescent="0.3">
      <c r="A24" s="824"/>
      <c r="B24" s="824"/>
      <c r="C24" s="824"/>
      <c r="D24" s="824"/>
      <c r="E24" s="824"/>
      <c r="F24" s="824"/>
      <c r="G24" s="284" t="s">
        <v>148</v>
      </c>
      <c r="H24" s="285">
        <v>161.80491000000001</v>
      </c>
      <c r="I24" s="285">
        <v>161.80491000000001</v>
      </c>
      <c r="J24" s="820"/>
    </row>
    <row r="25" spans="1:10" ht="23.25" customHeight="1" x14ac:dyDescent="0.3">
      <c r="A25" s="823"/>
      <c r="B25" s="823"/>
      <c r="C25" s="823"/>
      <c r="D25" s="823"/>
      <c r="E25" s="823"/>
      <c r="F25" s="823"/>
      <c r="G25" s="284" t="s">
        <v>147</v>
      </c>
      <c r="H25" s="285">
        <v>124.67068</v>
      </c>
      <c r="I25" s="285">
        <v>124.67068</v>
      </c>
      <c r="J25" s="820"/>
    </row>
    <row r="26" spans="1:10" ht="31.15" customHeight="1" x14ac:dyDescent="0.3">
      <c r="A26" s="822"/>
      <c r="B26" s="839" t="s">
        <v>519</v>
      </c>
      <c r="C26" s="822"/>
      <c r="D26" s="820" t="s">
        <v>514</v>
      </c>
      <c r="E26" s="827" t="s">
        <v>520</v>
      </c>
      <c r="F26" s="829" t="s">
        <v>521</v>
      </c>
      <c r="G26" s="831" t="s">
        <v>13</v>
      </c>
      <c r="H26" s="843" t="s">
        <v>13</v>
      </c>
      <c r="I26" s="843" t="s">
        <v>13</v>
      </c>
      <c r="J26" s="822" t="s">
        <v>386</v>
      </c>
    </row>
    <row r="27" spans="1:10" ht="39.6" customHeight="1" x14ac:dyDescent="0.3">
      <c r="A27" s="838"/>
      <c r="B27" s="840"/>
      <c r="C27" s="838"/>
      <c r="D27" s="820"/>
      <c r="E27" s="838"/>
      <c r="F27" s="841"/>
      <c r="G27" s="842"/>
      <c r="H27" s="844"/>
      <c r="I27" s="844"/>
      <c r="J27" s="838"/>
    </row>
    <row r="28" spans="1:10" ht="20.45" customHeight="1" x14ac:dyDescent="0.3">
      <c r="A28" s="822">
        <v>4</v>
      </c>
      <c r="B28" s="822" t="s">
        <v>522</v>
      </c>
      <c r="C28" s="822" t="s">
        <v>518</v>
      </c>
      <c r="D28" s="822" t="s">
        <v>13</v>
      </c>
      <c r="E28" s="822" t="s">
        <v>13</v>
      </c>
      <c r="F28" s="822" t="s">
        <v>13</v>
      </c>
      <c r="G28" s="284" t="s">
        <v>506</v>
      </c>
      <c r="H28" s="285">
        <f>H29+H30</f>
        <v>33679.430769999999</v>
      </c>
      <c r="I28" s="285">
        <f>I29+I30</f>
        <v>17557.798260000003</v>
      </c>
      <c r="J28" s="282"/>
    </row>
    <row r="29" spans="1:10" ht="25.9" customHeight="1" x14ac:dyDescent="0.3">
      <c r="A29" s="824"/>
      <c r="B29" s="824"/>
      <c r="C29" s="824"/>
      <c r="D29" s="824"/>
      <c r="E29" s="824"/>
      <c r="F29" s="824"/>
      <c r="G29" s="284" t="s">
        <v>149</v>
      </c>
      <c r="H29" s="285">
        <v>33664.38811</v>
      </c>
      <c r="I29" s="285">
        <v>17551.530470000002</v>
      </c>
      <c r="J29" s="820" t="s">
        <v>13</v>
      </c>
    </row>
    <row r="30" spans="1:10" ht="27.6" customHeight="1" x14ac:dyDescent="0.3">
      <c r="A30" s="823"/>
      <c r="B30" s="823"/>
      <c r="C30" s="823"/>
      <c r="D30" s="823"/>
      <c r="E30" s="823"/>
      <c r="F30" s="823"/>
      <c r="G30" s="284" t="s">
        <v>148</v>
      </c>
      <c r="H30" s="285">
        <v>15.04266</v>
      </c>
      <c r="I30" s="285">
        <v>6.2677899999999998</v>
      </c>
      <c r="J30" s="820"/>
    </row>
    <row r="31" spans="1:10" ht="28.15" customHeight="1" x14ac:dyDescent="0.3">
      <c r="A31" s="820"/>
      <c r="B31" s="845" t="s">
        <v>523</v>
      </c>
      <c r="C31" s="820"/>
      <c r="D31" s="820" t="s">
        <v>508</v>
      </c>
      <c r="E31" s="836" t="s">
        <v>524</v>
      </c>
      <c r="F31" s="837" t="s">
        <v>525</v>
      </c>
      <c r="G31" s="831" t="s">
        <v>13</v>
      </c>
      <c r="H31" s="843" t="s">
        <v>13</v>
      </c>
      <c r="I31" s="843" t="s">
        <v>13</v>
      </c>
      <c r="J31" s="820" t="s">
        <v>386</v>
      </c>
    </row>
    <row r="32" spans="1:10" ht="98.45" customHeight="1" x14ac:dyDescent="0.3">
      <c r="A32" s="820"/>
      <c r="B32" s="846"/>
      <c r="C32" s="820"/>
      <c r="D32" s="820"/>
      <c r="E32" s="836"/>
      <c r="F32" s="837"/>
      <c r="G32" s="842"/>
      <c r="H32" s="844"/>
      <c r="I32" s="844"/>
      <c r="J32" s="820"/>
    </row>
    <row r="33" spans="1:10" ht="60.6" customHeight="1" x14ac:dyDescent="0.3">
      <c r="A33" s="820"/>
      <c r="B33" s="845" t="s">
        <v>526</v>
      </c>
      <c r="C33" s="820"/>
      <c r="D33" s="820" t="s">
        <v>508</v>
      </c>
      <c r="E33" s="836" t="s">
        <v>527</v>
      </c>
      <c r="F33" s="847" t="s">
        <v>528</v>
      </c>
      <c r="G33" s="821" t="s">
        <v>13</v>
      </c>
      <c r="H33" s="835" t="s">
        <v>13</v>
      </c>
      <c r="I33" s="835" t="s">
        <v>13</v>
      </c>
      <c r="J33" s="820" t="s">
        <v>386</v>
      </c>
    </row>
    <row r="34" spans="1:10" hidden="1" x14ac:dyDescent="0.3">
      <c r="A34" s="820"/>
      <c r="B34" s="846"/>
      <c r="C34" s="820"/>
      <c r="D34" s="820"/>
      <c r="E34" s="836"/>
      <c r="F34" s="847"/>
      <c r="G34" s="821"/>
      <c r="H34" s="835"/>
      <c r="I34" s="835"/>
      <c r="J34" s="820"/>
    </row>
    <row r="35" spans="1:10" ht="23.25" customHeight="1" x14ac:dyDescent="0.3">
      <c r="A35" s="831">
        <v>5</v>
      </c>
      <c r="B35" s="822" t="s">
        <v>529</v>
      </c>
      <c r="C35" s="822" t="s">
        <v>530</v>
      </c>
      <c r="D35" s="822" t="s">
        <v>13</v>
      </c>
      <c r="E35" s="822" t="s">
        <v>13</v>
      </c>
      <c r="F35" s="822" t="s">
        <v>13</v>
      </c>
      <c r="G35" s="284" t="s">
        <v>506</v>
      </c>
      <c r="H35" s="287">
        <f>H36+H37</f>
        <v>51288.830780000004</v>
      </c>
      <c r="I35" s="287">
        <f>I36+I37</f>
        <v>36809.516960000001</v>
      </c>
      <c r="J35" s="288"/>
    </row>
    <row r="36" spans="1:10" ht="24" customHeight="1" x14ac:dyDescent="0.3">
      <c r="A36" s="848"/>
      <c r="B36" s="824"/>
      <c r="C36" s="824"/>
      <c r="D36" s="824"/>
      <c r="E36" s="824"/>
      <c r="F36" s="824"/>
      <c r="G36" s="284" t="s">
        <v>149</v>
      </c>
      <c r="H36" s="287">
        <v>51237.18</v>
      </c>
      <c r="I36" s="287">
        <v>36743</v>
      </c>
      <c r="J36" s="820" t="s">
        <v>13</v>
      </c>
    </row>
    <row r="37" spans="1:10" ht="21" customHeight="1" x14ac:dyDescent="0.3">
      <c r="A37" s="832"/>
      <c r="B37" s="823"/>
      <c r="C37" s="823"/>
      <c r="D37" s="823"/>
      <c r="E37" s="823"/>
      <c r="F37" s="823"/>
      <c r="G37" s="284" t="s">
        <v>148</v>
      </c>
      <c r="H37" s="285">
        <v>51.650779999999997</v>
      </c>
      <c r="I37" s="287">
        <v>66.516959999999997</v>
      </c>
      <c r="J37" s="820"/>
    </row>
    <row r="38" spans="1:10" ht="29.45" customHeight="1" x14ac:dyDescent="0.3">
      <c r="A38" s="820"/>
      <c r="B38" s="845" t="s">
        <v>531</v>
      </c>
      <c r="C38" s="820"/>
      <c r="D38" s="820" t="s">
        <v>508</v>
      </c>
      <c r="E38" s="836" t="s">
        <v>532</v>
      </c>
      <c r="F38" s="837" t="s">
        <v>533</v>
      </c>
      <c r="G38" s="821" t="s">
        <v>13</v>
      </c>
      <c r="H38" s="835" t="s">
        <v>13</v>
      </c>
      <c r="I38" s="835" t="s">
        <v>13</v>
      </c>
      <c r="J38" s="820" t="s">
        <v>386</v>
      </c>
    </row>
    <row r="39" spans="1:10" ht="93.75" customHeight="1" x14ac:dyDescent="0.3">
      <c r="A39" s="820"/>
      <c r="B39" s="846"/>
      <c r="C39" s="820"/>
      <c r="D39" s="820"/>
      <c r="E39" s="836"/>
      <c r="F39" s="837"/>
      <c r="G39" s="821"/>
      <c r="H39" s="835"/>
      <c r="I39" s="835"/>
      <c r="J39" s="820"/>
    </row>
    <row r="40" spans="1:10" ht="42" customHeight="1" x14ac:dyDescent="0.3">
      <c r="A40" s="820"/>
      <c r="B40" s="845" t="s">
        <v>534</v>
      </c>
      <c r="C40" s="820"/>
      <c r="D40" s="820" t="s">
        <v>508</v>
      </c>
      <c r="E40" s="849" t="s">
        <v>535</v>
      </c>
      <c r="F40" s="850" t="s">
        <v>536</v>
      </c>
      <c r="G40" s="821" t="s">
        <v>13</v>
      </c>
      <c r="H40" s="835" t="s">
        <v>13</v>
      </c>
      <c r="I40" s="835" t="s">
        <v>13</v>
      </c>
      <c r="J40" s="820" t="s">
        <v>386</v>
      </c>
    </row>
    <row r="41" spans="1:10" ht="18.600000000000001" hidden="1" customHeight="1" x14ac:dyDescent="0.3">
      <c r="A41" s="820"/>
      <c r="B41" s="846"/>
      <c r="C41" s="820"/>
      <c r="D41" s="820"/>
      <c r="E41" s="849"/>
      <c r="F41" s="837"/>
      <c r="G41" s="821"/>
      <c r="H41" s="835"/>
      <c r="I41" s="835"/>
      <c r="J41" s="820"/>
    </row>
    <row r="42" spans="1:10" ht="19.899999999999999" customHeight="1" x14ac:dyDescent="0.3">
      <c r="A42" s="822">
        <v>6</v>
      </c>
      <c r="B42" s="822" t="s">
        <v>537</v>
      </c>
      <c r="C42" s="822" t="s">
        <v>538</v>
      </c>
      <c r="D42" s="822" t="s">
        <v>13</v>
      </c>
      <c r="E42" s="822" t="s">
        <v>13</v>
      </c>
      <c r="F42" s="822" t="s">
        <v>13</v>
      </c>
      <c r="G42" s="284" t="s">
        <v>506</v>
      </c>
      <c r="H42" s="287">
        <f>H43+H44</f>
        <v>5297.5074999999997</v>
      </c>
      <c r="I42" s="287">
        <f>I43+I44</f>
        <v>4844.1403300000002</v>
      </c>
      <c r="J42" s="288"/>
    </row>
    <row r="43" spans="1:10" ht="21.75" customHeight="1" x14ac:dyDescent="0.3">
      <c r="A43" s="824"/>
      <c r="B43" s="824"/>
      <c r="C43" s="824"/>
      <c r="D43" s="824"/>
      <c r="E43" s="824"/>
      <c r="F43" s="824"/>
      <c r="G43" s="284" t="s">
        <v>149</v>
      </c>
      <c r="H43" s="287">
        <v>5293.3711800000001</v>
      </c>
      <c r="I43" s="287">
        <v>4840.8086899999998</v>
      </c>
      <c r="J43" s="820" t="s">
        <v>13</v>
      </c>
    </row>
    <row r="44" spans="1:10" ht="21" customHeight="1" x14ac:dyDescent="0.3">
      <c r="A44" s="823"/>
      <c r="B44" s="823"/>
      <c r="C44" s="823"/>
      <c r="D44" s="823"/>
      <c r="E44" s="823"/>
      <c r="F44" s="823"/>
      <c r="G44" s="284" t="s">
        <v>148</v>
      </c>
      <c r="H44" s="285">
        <v>4.1363199999999996</v>
      </c>
      <c r="I44" s="287">
        <v>3.3316400000000002</v>
      </c>
      <c r="J44" s="820"/>
    </row>
    <row r="45" spans="1:10" ht="33" customHeight="1" x14ac:dyDescent="0.3">
      <c r="A45" s="820"/>
      <c r="B45" s="845" t="s">
        <v>539</v>
      </c>
      <c r="C45" s="820"/>
      <c r="D45" s="820" t="s">
        <v>508</v>
      </c>
      <c r="E45" s="836" t="s">
        <v>540</v>
      </c>
      <c r="F45" s="837" t="s">
        <v>541</v>
      </c>
      <c r="G45" s="821" t="s">
        <v>13</v>
      </c>
      <c r="H45" s="835" t="s">
        <v>13</v>
      </c>
      <c r="I45" s="835" t="s">
        <v>13</v>
      </c>
      <c r="J45" s="820" t="s">
        <v>386</v>
      </c>
    </row>
    <row r="46" spans="1:10" ht="27" customHeight="1" x14ac:dyDescent="0.3">
      <c r="A46" s="820"/>
      <c r="B46" s="851"/>
      <c r="C46" s="820"/>
      <c r="D46" s="820"/>
      <c r="E46" s="836"/>
      <c r="F46" s="837"/>
      <c r="G46" s="821"/>
      <c r="H46" s="835"/>
      <c r="I46" s="835"/>
      <c r="J46" s="820"/>
    </row>
    <row r="47" spans="1:10" ht="75.75" customHeight="1" x14ac:dyDescent="0.3">
      <c r="A47" s="820"/>
      <c r="B47" s="846"/>
      <c r="C47" s="820"/>
      <c r="D47" s="820"/>
      <c r="E47" s="836"/>
      <c r="F47" s="837"/>
      <c r="G47" s="821"/>
      <c r="H47" s="835"/>
      <c r="I47" s="835"/>
      <c r="J47" s="820"/>
    </row>
    <row r="48" spans="1:10" ht="96.6" customHeight="1" x14ac:dyDescent="0.3">
      <c r="A48" s="820"/>
      <c r="B48" s="845" t="s">
        <v>542</v>
      </c>
      <c r="C48" s="820"/>
      <c r="D48" s="820" t="s">
        <v>508</v>
      </c>
      <c r="E48" s="836" t="s">
        <v>543</v>
      </c>
      <c r="F48" s="847" t="s">
        <v>544</v>
      </c>
      <c r="G48" s="821" t="s">
        <v>13</v>
      </c>
      <c r="H48" s="835" t="s">
        <v>13</v>
      </c>
      <c r="I48" s="835" t="s">
        <v>13</v>
      </c>
      <c r="J48" s="820" t="s">
        <v>386</v>
      </c>
    </row>
    <row r="49" spans="1:13" ht="9" customHeight="1" x14ac:dyDescent="0.3">
      <c r="A49" s="820"/>
      <c r="B49" s="851"/>
      <c r="C49" s="820"/>
      <c r="D49" s="820"/>
      <c r="E49" s="836"/>
      <c r="F49" s="847"/>
      <c r="G49" s="821"/>
      <c r="H49" s="835"/>
      <c r="I49" s="835"/>
      <c r="J49" s="820"/>
    </row>
    <row r="50" spans="1:13" ht="4.1500000000000004" hidden="1" customHeight="1" x14ac:dyDescent="0.3">
      <c r="A50" s="820"/>
      <c r="B50" s="846"/>
      <c r="C50" s="820"/>
      <c r="D50" s="820"/>
      <c r="E50" s="836"/>
      <c r="F50" s="847"/>
      <c r="G50" s="821"/>
      <c r="H50" s="835"/>
      <c r="I50" s="835"/>
      <c r="J50" s="820"/>
    </row>
    <row r="51" spans="1:13" ht="22.15" customHeight="1" x14ac:dyDescent="0.3">
      <c r="A51" s="822">
        <v>7</v>
      </c>
      <c r="B51" s="822" t="s">
        <v>545</v>
      </c>
      <c r="C51" s="822" t="s">
        <v>546</v>
      </c>
      <c r="D51" s="822" t="s">
        <v>13</v>
      </c>
      <c r="E51" s="822" t="s">
        <v>13</v>
      </c>
      <c r="F51" s="822" t="s">
        <v>13</v>
      </c>
      <c r="G51" s="284" t="s">
        <v>506</v>
      </c>
      <c r="H51" s="285">
        <f>H52</f>
        <v>10865.67</v>
      </c>
      <c r="I51" s="285">
        <f>I52</f>
        <v>4654.3003399999998</v>
      </c>
      <c r="J51" s="288"/>
    </row>
    <row r="52" spans="1:13" ht="87.6" customHeight="1" x14ac:dyDescent="0.3">
      <c r="A52" s="823"/>
      <c r="B52" s="823"/>
      <c r="C52" s="823"/>
      <c r="D52" s="823"/>
      <c r="E52" s="823"/>
      <c r="F52" s="823"/>
      <c r="G52" s="284" t="s">
        <v>149</v>
      </c>
      <c r="H52" s="285">
        <v>10865.67</v>
      </c>
      <c r="I52" s="285">
        <v>4654.3003399999998</v>
      </c>
      <c r="J52" s="282" t="s">
        <v>13</v>
      </c>
    </row>
    <row r="53" spans="1:13" ht="70.150000000000006" customHeight="1" x14ac:dyDescent="0.3">
      <c r="A53" s="820"/>
      <c r="B53" s="845" t="s">
        <v>547</v>
      </c>
      <c r="C53" s="820"/>
      <c r="D53" s="820" t="s">
        <v>508</v>
      </c>
      <c r="E53" s="852" t="s">
        <v>548</v>
      </c>
      <c r="F53" s="821" t="s">
        <v>549</v>
      </c>
      <c r="G53" s="821" t="s">
        <v>13</v>
      </c>
      <c r="H53" s="835" t="s">
        <v>13</v>
      </c>
      <c r="I53" s="835" t="s">
        <v>13</v>
      </c>
      <c r="J53" s="821" t="s">
        <v>386</v>
      </c>
    </row>
    <row r="54" spans="1:13" ht="14.25" customHeight="1" x14ac:dyDescent="0.3">
      <c r="A54" s="820"/>
      <c r="B54" s="846"/>
      <c r="C54" s="820"/>
      <c r="D54" s="820"/>
      <c r="E54" s="852"/>
      <c r="F54" s="821"/>
      <c r="G54" s="821"/>
      <c r="H54" s="835"/>
      <c r="I54" s="835"/>
      <c r="J54" s="821"/>
    </row>
    <row r="55" spans="1:13" ht="25.9" customHeight="1" x14ac:dyDescent="0.3">
      <c r="A55" s="822">
        <v>8</v>
      </c>
      <c r="B55" s="822" t="s">
        <v>550</v>
      </c>
      <c r="C55" s="822" t="s">
        <v>546</v>
      </c>
      <c r="D55" s="837" t="s">
        <v>514</v>
      </c>
      <c r="E55" s="822" t="s">
        <v>13</v>
      </c>
      <c r="F55" s="822" t="s">
        <v>13</v>
      </c>
      <c r="G55" s="284" t="s">
        <v>506</v>
      </c>
      <c r="H55" s="287">
        <f>H56</f>
        <v>2437.8477699999999</v>
      </c>
      <c r="I55" s="287">
        <f>I56</f>
        <v>2437.8477699999999</v>
      </c>
      <c r="J55" s="288"/>
    </row>
    <row r="56" spans="1:13" ht="78.75" customHeight="1" x14ac:dyDescent="0.3">
      <c r="A56" s="823"/>
      <c r="B56" s="823"/>
      <c r="C56" s="823"/>
      <c r="D56" s="837"/>
      <c r="E56" s="823"/>
      <c r="F56" s="823"/>
      <c r="G56" s="284" t="s">
        <v>149</v>
      </c>
      <c r="H56" s="287">
        <v>2437.8477699999999</v>
      </c>
      <c r="I56" s="287">
        <v>2437.8477699999999</v>
      </c>
      <c r="J56" s="282" t="s">
        <v>13</v>
      </c>
    </row>
    <row r="57" spans="1:13" ht="42.75" customHeight="1" x14ac:dyDescent="0.3">
      <c r="A57" s="820"/>
      <c r="B57" s="845" t="s">
        <v>551</v>
      </c>
      <c r="C57" s="820"/>
      <c r="D57" s="837" t="s">
        <v>514</v>
      </c>
      <c r="E57" s="849" t="s">
        <v>552</v>
      </c>
      <c r="F57" s="837" t="s">
        <v>553</v>
      </c>
      <c r="G57" s="821" t="s">
        <v>13</v>
      </c>
      <c r="H57" s="835" t="s">
        <v>13</v>
      </c>
      <c r="I57" s="835" t="s">
        <v>13</v>
      </c>
      <c r="J57" s="821" t="s">
        <v>386</v>
      </c>
    </row>
    <row r="58" spans="1:13" hidden="1" x14ac:dyDescent="0.3">
      <c r="A58" s="820"/>
      <c r="B58" s="846"/>
      <c r="C58" s="820"/>
      <c r="D58" s="837"/>
      <c r="E58" s="849"/>
      <c r="F58" s="837"/>
      <c r="G58" s="821"/>
      <c r="H58" s="835"/>
      <c r="I58" s="835"/>
      <c r="J58" s="821"/>
    </row>
    <row r="59" spans="1:13" ht="24" customHeight="1" x14ac:dyDescent="0.3">
      <c r="A59" s="822">
        <v>9</v>
      </c>
      <c r="B59" s="822" t="s">
        <v>554</v>
      </c>
      <c r="C59" s="822" t="s">
        <v>546</v>
      </c>
      <c r="D59" s="822" t="s">
        <v>514</v>
      </c>
      <c r="E59" s="831" t="s">
        <v>13</v>
      </c>
      <c r="F59" s="831" t="s">
        <v>13</v>
      </c>
      <c r="G59" s="284" t="s">
        <v>506</v>
      </c>
      <c r="H59" s="287">
        <f>H60+H61</f>
        <v>6552.7862800000003</v>
      </c>
      <c r="I59" s="287">
        <f>I60+I61</f>
        <v>6454.7862800000003</v>
      </c>
      <c r="J59" s="288"/>
    </row>
    <row r="60" spans="1:13" ht="40.15" customHeight="1" x14ac:dyDescent="0.3">
      <c r="A60" s="824"/>
      <c r="B60" s="824"/>
      <c r="C60" s="824"/>
      <c r="D60" s="824"/>
      <c r="E60" s="848"/>
      <c r="F60" s="848"/>
      <c r="G60" s="284" t="s">
        <v>149</v>
      </c>
      <c r="H60" s="287">
        <v>2573.82521</v>
      </c>
      <c r="I60" s="287">
        <v>2151.3130000000001</v>
      </c>
      <c r="J60" s="821" t="s">
        <v>13</v>
      </c>
    </row>
    <row r="61" spans="1:13" ht="40.15" customHeight="1" x14ac:dyDescent="0.3">
      <c r="A61" s="823"/>
      <c r="B61" s="823"/>
      <c r="C61" s="823"/>
      <c r="D61" s="823"/>
      <c r="E61" s="832"/>
      <c r="F61" s="832"/>
      <c r="G61" s="284" t="s">
        <v>148</v>
      </c>
      <c r="H61" s="285">
        <v>3978.9610699999998</v>
      </c>
      <c r="I61" s="287">
        <v>4303.4732800000002</v>
      </c>
      <c r="J61" s="821"/>
    </row>
    <row r="62" spans="1:13" ht="39" customHeight="1" x14ac:dyDescent="0.3">
      <c r="A62" s="820"/>
      <c r="B62" s="845" t="s">
        <v>555</v>
      </c>
      <c r="C62" s="820"/>
      <c r="D62" s="820" t="s">
        <v>514</v>
      </c>
      <c r="E62" s="849" t="s">
        <v>556</v>
      </c>
      <c r="F62" s="847" t="s">
        <v>557</v>
      </c>
      <c r="G62" s="821" t="s">
        <v>13</v>
      </c>
      <c r="H62" s="835" t="s">
        <v>13</v>
      </c>
      <c r="I62" s="835" t="s">
        <v>13</v>
      </c>
      <c r="J62" s="821" t="s">
        <v>386</v>
      </c>
    </row>
    <row r="63" spans="1:13" ht="118.5" customHeight="1" x14ac:dyDescent="0.3">
      <c r="A63" s="820"/>
      <c r="B63" s="846"/>
      <c r="C63" s="820"/>
      <c r="D63" s="820"/>
      <c r="E63" s="849"/>
      <c r="F63" s="847"/>
      <c r="G63" s="821"/>
      <c r="H63" s="835"/>
      <c r="I63" s="835"/>
      <c r="J63" s="821"/>
      <c r="K63" s="289"/>
      <c r="M63" s="290"/>
    </row>
    <row r="64" spans="1:13" ht="29.45" customHeight="1" x14ac:dyDescent="0.3">
      <c r="A64" s="822">
        <v>10</v>
      </c>
      <c r="B64" s="831" t="s">
        <v>558</v>
      </c>
      <c r="C64" s="831" t="s">
        <v>559</v>
      </c>
      <c r="D64" s="821" t="s">
        <v>514</v>
      </c>
      <c r="E64" s="831" t="s">
        <v>13</v>
      </c>
      <c r="F64" s="831" t="s">
        <v>13</v>
      </c>
      <c r="G64" s="284" t="s">
        <v>506</v>
      </c>
      <c r="H64" s="287">
        <f>H65</f>
        <v>3858.8423899999998</v>
      </c>
      <c r="I64" s="287">
        <f>I65</f>
        <v>1892.1121000000001</v>
      </c>
      <c r="J64" s="288"/>
    </row>
    <row r="65" spans="1:10" ht="73.150000000000006" customHeight="1" x14ac:dyDescent="0.3">
      <c r="A65" s="823"/>
      <c r="B65" s="832"/>
      <c r="C65" s="832"/>
      <c r="D65" s="821"/>
      <c r="E65" s="832"/>
      <c r="F65" s="832"/>
      <c r="G65" s="284" t="s">
        <v>149</v>
      </c>
      <c r="H65" s="287">
        <v>3858.8423899999998</v>
      </c>
      <c r="I65" s="287">
        <v>1892.1121000000001</v>
      </c>
      <c r="J65" s="284" t="s">
        <v>13</v>
      </c>
    </row>
    <row r="66" spans="1:10" ht="54" customHeight="1" x14ac:dyDescent="0.3">
      <c r="A66" s="820"/>
      <c r="B66" s="825" t="s">
        <v>560</v>
      </c>
      <c r="C66" s="821"/>
      <c r="D66" s="820" t="s">
        <v>514</v>
      </c>
      <c r="E66" s="849" t="s">
        <v>561</v>
      </c>
      <c r="F66" s="821" t="s">
        <v>562</v>
      </c>
      <c r="G66" s="821" t="s">
        <v>13</v>
      </c>
      <c r="H66" s="835" t="s">
        <v>13</v>
      </c>
      <c r="I66" s="835" t="s">
        <v>13</v>
      </c>
      <c r="J66" s="821" t="s">
        <v>386</v>
      </c>
    </row>
    <row r="67" spans="1:10" ht="9" hidden="1" customHeight="1" x14ac:dyDescent="0.3">
      <c r="A67" s="820"/>
      <c r="B67" s="826"/>
      <c r="C67" s="821"/>
      <c r="D67" s="820"/>
      <c r="E67" s="849"/>
      <c r="F67" s="821"/>
      <c r="G67" s="821"/>
      <c r="H67" s="835"/>
      <c r="I67" s="835"/>
      <c r="J67" s="821"/>
    </row>
    <row r="68" spans="1:10" ht="28.9" customHeight="1" x14ac:dyDescent="0.3">
      <c r="A68" s="822">
        <v>11</v>
      </c>
      <c r="B68" s="853" t="s">
        <v>563</v>
      </c>
      <c r="C68" s="822" t="s">
        <v>564</v>
      </c>
      <c r="D68" s="829" t="s">
        <v>514</v>
      </c>
      <c r="E68" s="822" t="s">
        <v>13</v>
      </c>
      <c r="F68" s="822" t="s">
        <v>13</v>
      </c>
      <c r="G68" s="284" t="s">
        <v>506</v>
      </c>
      <c r="H68" s="285">
        <f>H69+H70</f>
        <v>2100</v>
      </c>
      <c r="I68" s="285">
        <f>I69+I70</f>
        <v>2100</v>
      </c>
      <c r="J68" s="288"/>
    </row>
    <row r="69" spans="1:10" ht="36" customHeight="1" x14ac:dyDescent="0.3">
      <c r="A69" s="824"/>
      <c r="B69" s="854"/>
      <c r="C69" s="824"/>
      <c r="D69" s="856"/>
      <c r="E69" s="824"/>
      <c r="F69" s="824"/>
      <c r="G69" s="284" t="s">
        <v>149</v>
      </c>
      <c r="H69" s="285">
        <v>210</v>
      </c>
      <c r="I69" s="285">
        <v>210</v>
      </c>
      <c r="J69" s="820" t="s">
        <v>13</v>
      </c>
    </row>
    <row r="70" spans="1:10" ht="42.6" customHeight="1" x14ac:dyDescent="0.3">
      <c r="A70" s="823"/>
      <c r="B70" s="855"/>
      <c r="C70" s="823"/>
      <c r="D70" s="830"/>
      <c r="E70" s="823"/>
      <c r="F70" s="823"/>
      <c r="G70" s="284" t="s">
        <v>148</v>
      </c>
      <c r="H70" s="285">
        <v>1890</v>
      </c>
      <c r="I70" s="285">
        <v>1890</v>
      </c>
      <c r="J70" s="820"/>
    </row>
    <row r="71" spans="1:10" ht="33" customHeight="1" x14ac:dyDescent="0.3">
      <c r="A71" s="820"/>
      <c r="B71" s="845" t="s">
        <v>565</v>
      </c>
      <c r="C71" s="820"/>
      <c r="D71" s="837" t="s">
        <v>514</v>
      </c>
      <c r="E71" s="852" t="s">
        <v>566</v>
      </c>
      <c r="F71" s="837" t="s">
        <v>567</v>
      </c>
      <c r="G71" s="821" t="s">
        <v>13</v>
      </c>
      <c r="H71" s="835" t="s">
        <v>13</v>
      </c>
      <c r="I71" s="835" t="s">
        <v>13</v>
      </c>
      <c r="J71" s="820" t="s">
        <v>386</v>
      </c>
    </row>
    <row r="72" spans="1:10" ht="93" customHeight="1" x14ac:dyDescent="0.3">
      <c r="A72" s="820"/>
      <c r="B72" s="846"/>
      <c r="C72" s="820"/>
      <c r="D72" s="837"/>
      <c r="E72" s="852"/>
      <c r="F72" s="837"/>
      <c r="G72" s="821"/>
      <c r="H72" s="835"/>
      <c r="I72" s="835"/>
      <c r="J72" s="820"/>
    </row>
    <row r="73" spans="1:10" ht="48.6" customHeight="1" x14ac:dyDescent="0.3">
      <c r="A73" s="820"/>
      <c r="B73" s="845" t="s">
        <v>568</v>
      </c>
      <c r="C73" s="820"/>
      <c r="D73" s="837" t="s">
        <v>514</v>
      </c>
      <c r="E73" s="852" t="s">
        <v>569</v>
      </c>
      <c r="F73" s="837" t="s">
        <v>570</v>
      </c>
      <c r="G73" s="821" t="s">
        <v>13</v>
      </c>
      <c r="H73" s="835" t="s">
        <v>13</v>
      </c>
      <c r="I73" s="835" t="s">
        <v>13</v>
      </c>
      <c r="J73" s="820" t="s">
        <v>386</v>
      </c>
    </row>
    <row r="74" spans="1:10" ht="116.25" customHeight="1" x14ac:dyDescent="0.3">
      <c r="A74" s="820"/>
      <c r="B74" s="846"/>
      <c r="C74" s="820"/>
      <c r="D74" s="837"/>
      <c r="E74" s="852"/>
      <c r="F74" s="837"/>
      <c r="G74" s="821"/>
      <c r="H74" s="835"/>
      <c r="I74" s="835"/>
      <c r="J74" s="820"/>
    </row>
    <row r="75" spans="1:10" ht="35.25" customHeight="1" x14ac:dyDescent="0.3">
      <c r="A75" s="822">
        <v>12</v>
      </c>
      <c r="B75" s="822" t="s">
        <v>571</v>
      </c>
      <c r="C75" s="822" t="s">
        <v>546</v>
      </c>
      <c r="D75" s="822" t="s">
        <v>13</v>
      </c>
      <c r="E75" s="822" t="s">
        <v>13</v>
      </c>
      <c r="F75" s="822" t="s">
        <v>13</v>
      </c>
      <c r="G75" s="284" t="s">
        <v>506</v>
      </c>
      <c r="H75" s="285">
        <f>H76+H77</f>
        <v>105079.39394000001</v>
      </c>
      <c r="I75" s="285">
        <f>I76+I77</f>
        <v>49913.131300000001</v>
      </c>
      <c r="J75" s="288"/>
    </row>
    <row r="76" spans="1:10" ht="34.9" customHeight="1" x14ac:dyDescent="0.3">
      <c r="A76" s="824"/>
      <c r="B76" s="824"/>
      <c r="C76" s="824"/>
      <c r="D76" s="824"/>
      <c r="E76" s="824"/>
      <c r="F76" s="824"/>
      <c r="G76" s="284" t="s">
        <v>149</v>
      </c>
      <c r="H76" s="285">
        <v>1050.79394</v>
      </c>
      <c r="I76" s="285">
        <v>499.13132000000002</v>
      </c>
      <c r="J76" s="820" t="s">
        <v>13</v>
      </c>
    </row>
    <row r="77" spans="1:10" ht="35.25" customHeight="1" x14ac:dyDescent="0.3">
      <c r="A77" s="823"/>
      <c r="B77" s="823"/>
      <c r="C77" s="823"/>
      <c r="D77" s="823"/>
      <c r="E77" s="823"/>
      <c r="F77" s="823"/>
      <c r="G77" s="284" t="s">
        <v>148</v>
      </c>
      <c r="H77" s="285">
        <v>104028.6</v>
      </c>
      <c r="I77" s="285">
        <v>49413.999980000001</v>
      </c>
      <c r="J77" s="820"/>
    </row>
    <row r="78" spans="1:10" ht="102" customHeight="1" x14ac:dyDescent="0.3">
      <c r="A78" s="282"/>
      <c r="B78" s="291" t="s">
        <v>572</v>
      </c>
      <c r="C78" s="282"/>
      <c r="D78" s="282" t="s">
        <v>508</v>
      </c>
      <c r="E78" s="292" t="s">
        <v>573</v>
      </c>
      <c r="F78" s="284" t="s">
        <v>574</v>
      </c>
      <c r="G78" s="284" t="s">
        <v>13</v>
      </c>
      <c r="H78" s="285" t="s">
        <v>13</v>
      </c>
      <c r="I78" s="285" t="s">
        <v>13</v>
      </c>
      <c r="J78" s="284" t="s">
        <v>386</v>
      </c>
    </row>
    <row r="79" spans="1:10" ht="22.9" customHeight="1" x14ac:dyDescent="0.3">
      <c r="A79" s="820">
        <v>13</v>
      </c>
      <c r="B79" s="820" t="s">
        <v>575</v>
      </c>
      <c r="C79" s="822" t="s">
        <v>576</v>
      </c>
      <c r="D79" s="820" t="s">
        <v>13</v>
      </c>
      <c r="E79" s="821" t="s">
        <v>13</v>
      </c>
      <c r="F79" s="821" t="s">
        <v>13</v>
      </c>
      <c r="G79" s="284" t="s">
        <v>506</v>
      </c>
      <c r="H79" s="285">
        <f>H80</f>
        <v>45564.24</v>
      </c>
      <c r="I79" s="285">
        <f>I80</f>
        <v>21284.59102</v>
      </c>
      <c r="J79" s="821" t="s">
        <v>13</v>
      </c>
    </row>
    <row r="80" spans="1:10" ht="36" customHeight="1" x14ac:dyDescent="0.3">
      <c r="A80" s="820"/>
      <c r="B80" s="820"/>
      <c r="C80" s="838"/>
      <c r="D80" s="820"/>
      <c r="E80" s="821"/>
      <c r="F80" s="821"/>
      <c r="G80" s="284" t="s">
        <v>149</v>
      </c>
      <c r="H80" s="285">
        <v>45564.24</v>
      </c>
      <c r="I80" s="285">
        <v>21284.59102</v>
      </c>
      <c r="J80" s="821"/>
    </row>
    <row r="81" spans="1:14" ht="36" customHeight="1" x14ac:dyDescent="0.3">
      <c r="A81" s="820"/>
      <c r="B81" s="845" t="s">
        <v>577</v>
      </c>
      <c r="C81" s="822"/>
      <c r="D81" s="820" t="s">
        <v>508</v>
      </c>
      <c r="E81" s="849" t="s">
        <v>578</v>
      </c>
      <c r="F81" s="821" t="s">
        <v>579</v>
      </c>
      <c r="G81" s="821" t="s">
        <v>13</v>
      </c>
      <c r="H81" s="835" t="s">
        <v>13</v>
      </c>
      <c r="I81" s="835" t="s">
        <v>13</v>
      </c>
      <c r="J81" s="821" t="s">
        <v>386</v>
      </c>
    </row>
    <row r="82" spans="1:14" ht="42" customHeight="1" x14ac:dyDescent="0.3">
      <c r="A82" s="820"/>
      <c r="B82" s="846"/>
      <c r="C82" s="838"/>
      <c r="D82" s="820"/>
      <c r="E82" s="849"/>
      <c r="F82" s="821"/>
      <c r="G82" s="821"/>
      <c r="H82" s="835"/>
      <c r="I82" s="835"/>
      <c r="J82" s="821"/>
    </row>
    <row r="83" spans="1:14" ht="53.45" customHeight="1" x14ac:dyDescent="0.3">
      <c r="A83" s="820"/>
      <c r="B83" s="845" t="s">
        <v>580</v>
      </c>
      <c r="C83" s="822"/>
      <c r="D83" s="820" t="s">
        <v>508</v>
      </c>
      <c r="E83" s="849" t="s">
        <v>581</v>
      </c>
      <c r="F83" s="857" t="s">
        <v>582</v>
      </c>
      <c r="G83" s="821" t="s">
        <v>13</v>
      </c>
      <c r="H83" s="835" t="s">
        <v>13</v>
      </c>
      <c r="I83" s="835" t="s">
        <v>13</v>
      </c>
      <c r="J83" s="821" t="s">
        <v>386</v>
      </c>
    </row>
    <row r="84" spans="1:14" ht="109.5" customHeight="1" x14ac:dyDescent="0.3">
      <c r="A84" s="820"/>
      <c r="B84" s="846"/>
      <c r="C84" s="838"/>
      <c r="D84" s="820"/>
      <c r="E84" s="849"/>
      <c r="F84" s="857"/>
      <c r="G84" s="821"/>
      <c r="H84" s="835"/>
      <c r="I84" s="835"/>
      <c r="J84" s="821"/>
    </row>
    <row r="85" spans="1:14" ht="33" customHeight="1" x14ac:dyDescent="0.3">
      <c r="A85" s="822">
        <v>14</v>
      </c>
      <c r="B85" s="822" t="s">
        <v>583</v>
      </c>
      <c r="C85" s="822" t="s">
        <v>546</v>
      </c>
      <c r="D85" s="822" t="s">
        <v>13</v>
      </c>
      <c r="E85" s="822" t="s">
        <v>13</v>
      </c>
      <c r="F85" s="822" t="s">
        <v>13</v>
      </c>
      <c r="G85" s="284" t="s">
        <v>506</v>
      </c>
      <c r="H85" s="285">
        <f>H86+H88</f>
        <v>0</v>
      </c>
      <c r="I85" s="285">
        <f>I86+I88</f>
        <v>0</v>
      </c>
      <c r="J85" s="288"/>
    </row>
    <row r="86" spans="1:14" ht="72.75" customHeight="1" x14ac:dyDescent="0.3">
      <c r="A86" s="823"/>
      <c r="B86" s="823"/>
      <c r="C86" s="823"/>
      <c r="D86" s="823"/>
      <c r="E86" s="823"/>
      <c r="F86" s="823"/>
      <c r="G86" s="284"/>
      <c r="H86" s="285">
        <v>0</v>
      </c>
      <c r="I86" s="285">
        <v>0</v>
      </c>
      <c r="J86" s="282" t="s">
        <v>13</v>
      </c>
    </row>
    <row r="87" spans="1:14" ht="91.15" customHeight="1" x14ac:dyDescent="0.3">
      <c r="A87" s="820"/>
      <c r="B87" s="845" t="s">
        <v>584</v>
      </c>
      <c r="C87" s="820"/>
      <c r="D87" s="820" t="s">
        <v>508</v>
      </c>
      <c r="E87" s="836" t="s">
        <v>585</v>
      </c>
      <c r="F87" s="837" t="s">
        <v>586</v>
      </c>
      <c r="G87" s="821" t="s">
        <v>13</v>
      </c>
      <c r="H87" s="835" t="s">
        <v>13</v>
      </c>
      <c r="I87" s="835" t="s">
        <v>13</v>
      </c>
      <c r="J87" s="820" t="s">
        <v>386</v>
      </c>
    </row>
    <row r="88" spans="1:14" ht="30" customHeight="1" x14ac:dyDescent="0.3">
      <c r="A88" s="820"/>
      <c r="B88" s="846"/>
      <c r="C88" s="820"/>
      <c r="D88" s="820"/>
      <c r="E88" s="836"/>
      <c r="F88" s="837"/>
      <c r="G88" s="821"/>
      <c r="H88" s="835"/>
      <c r="I88" s="835"/>
      <c r="J88" s="820"/>
    </row>
    <row r="89" spans="1:14" ht="0.75" customHeight="1" x14ac:dyDescent="0.3">
      <c r="A89" s="822">
        <v>15</v>
      </c>
      <c r="B89" s="822" t="s">
        <v>587</v>
      </c>
      <c r="C89" s="822" t="s">
        <v>564</v>
      </c>
      <c r="D89" s="821" t="s">
        <v>514</v>
      </c>
      <c r="E89" s="822" t="s">
        <v>13</v>
      </c>
      <c r="F89" s="822" t="s">
        <v>13</v>
      </c>
      <c r="G89" s="284" t="s">
        <v>506</v>
      </c>
      <c r="H89" s="285">
        <f>H90+H92</f>
        <v>0</v>
      </c>
      <c r="I89" s="285">
        <f>I90+I92</f>
        <v>0</v>
      </c>
      <c r="J89" s="288"/>
    </row>
    <row r="90" spans="1:14" ht="108" customHeight="1" x14ac:dyDescent="0.3">
      <c r="A90" s="823"/>
      <c r="B90" s="823"/>
      <c r="C90" s="823"/>
      <c r="D90" s="821"/>
      <c r="E90" s="823"/>
      <c r="F90" s="823"/>
      <c r="G90" s="284"/>
      <c r="H90" s="285">
        <v>0</v>
      </c>
      <c r="I90" s="285">
        <v>0</v>
      </c>
      <c r="J90" s="282" t="s">
        <v>13</v>
      </c>
    </row>
    <row r="91" spans="1:14" ht="98.45" customHeight="1" x14ac:dyDescent="0.3">
      <c r="A91" s="820"/>
      <c r="B91" s="845" t="s">
        <v>588</v>
      </c>
      <c r="C91" s="820"/>
      <c r="D91" s="821" t="s">
        <v>514</v>
      </c>
      <c r="E91" s="836" t="s">
        <v>589</v>
      </c>
      <c r="F91" s="837" t="s">
        <v>590</v>
      </c>
      <c r="G91" s="821" t="s">
        <v>13</v>
      </c>
      <c r="H91" s="835" t="s">
        <v>13</v>
      </c>
      <c r="I91" s="835" t="s">
        <v>13</v>
      </c>
      <c r="J91" s="820" t="s">
        <v>386</v>
      </c>
    </row>
    <row r="92" spans="1:14" ht="9.75" customHeight="1" x14ac:dyDescent="0.3">
      <c r="A92" s="820"/>
      <c r="B92" s="846"/>
      <c r="C92" s="820"/>
      <c r="D92" s="821"/>
      <c r="E92" s="836"/>
      <c r="F92" s="837"/>
      <c r="G92" s="821"/>
      <c r="H92" s="835"/>
      <c r="I92" s="835"/>
      <c r="J92" s="820"/>
    </row>
    <row r="93" spans="1:14" ht="26.45" customHeight="1" x14ac:dyDescent="0.3">
      <c r="A93" s="822">
        <v>16</v>
      </c>
      <c r="B93" s="853" t="s">
        <v>591</v>
      </c>
      <c r="C93" s="853" t="s">
        <v>592</v>
      </c>
      <c r="D93" s="822" t="s">
        <v>514</v>
      </c>
      <c r="E93" s="822" t="s">
        <v>13</v>
      </c>
      <c r="F93" s="822" t="s">
        <v>13</v>
      </c>
      <c r="G93" s="284" t="s">
        <v>506</v>
      </c>
      <c r="H93" s="285">
        <f>H94+H96</f>
        <v>555.55560000000003</v>
      </c>
      <c r="I93" s="285">
        <f>I94+I96</f>
        <v>555.55600000000004</v>
      </c>
      <c r="J93" s="288"/>
    </row>
    <row r="94" spans="1:14" ht="18" customHeight="1" x14ac:dyDescent="0.3">
      <c r="A94" s="824"/>
      <c r="B94" s="854"/>
      <c r="C94" s="854"/>
      <c r="D94" s="824"/>
      <c r="E94" s="824"/>
      <c r="F94" s="824"/>
      <c r="G94" s="821" t="s">
        <v>149</v>
      </c>
      <c r="H94" s="835">
        <v>55.555599999999998</v>
      </c>
      <c r="I94" s="835">
        <v>55.555999999999997</v>
      </c>
      <c r="J94" s="820" t="s">
        <v>13</v>
      </c>
    </row>
    <row r="95" spans="1:14" ht="8.25" customHeight="1" x14ac:dyDescent="0.3">
      <c r="A95" s="824"/>
      <c r="B95" s="855"/>
      <c r="C95" s="854"/>
      <c r="D95" s="824"/>
      <c r="E95" s="824"/>
      <c r="F95" s="824"/>
      <c r="G95" s="821"/>
      <c r="H95" s="835"/>
      <c r="I95" s="835"/>
      <c r="J95" s="820"/>
    </row>
    <row r="96" spans="1:14" ht="85.15" customHeight="1" x14ac:dyDescent="0.3">
      <c r="A96" s="823"/>
      <c r="B96" s="293" t="s">
        <v>593</v>
      </c>
      <c r="C96" s="855"/>
      <c r="D96" s="823"/>
      <c r="E96" s="823"/>
      <c r="F96" s="823"/>
      <c r="G96" s="284" t="s">
        <v>148</v>
      </c>
      <c r="H96" s="285">
        <v>500</v>
      </c>
      <c r="I96" s="285">
        <v>500</v>
      </c>
      <c r="J96" s="820"/>
      <c r="M96" s="294">
        <f>H96+H80++H94+H77+H76+H70+H69+H65+H61+H60+H56+H52+H44+H43+H37+H36+H30+H29+H25+H24+H23+H19+H15+H14</f>
        <v>325294.78085999994</v>
      </c>
      <c r="N96" s="271" t="s">
        <v>594</v>
      </c>
    </row>
    <row r="97" spans="1:14" ht="93.75" customHeight="1" x14ac:dyDescent="0.3">
      <c r="A97" s="820"/>
      <c r="B97" s="845" t="s">
        <v>595</v>
      </c>
      <c r="C97" s="858"/>
      <c r="D97" s="821" t="s">
        <v>514</v>
      </c>
      <c r="E97" s="836" t="s">
        <v>596</v>
      </c>
      <c r="F97" s="847" t="s">
        <v>597</v>
      </c>
      <c r="G97" s="821" t="s">
        <v>13</v>
      </c>
      <c r="H97" s="835" t="s">
        <v>13</v>
      </c>
      <c r="I97" s="835" t="s">
        <v>13</v>
      </c>
      <c r="J97" s="820" t="s">
        <v>386</v>
      </c>
      <c r="M97" s="294">
        <f>H94++H80+H76+H69+H65+H60+H56+H52+H43+H36+H29+H23+H19+H14</f>
        <v>214499.74420000002</v>
      </c>
      <c r="N97" s="271" t="s">
        <v>598</v>
      </c>
    </row>
    <row r="98" spans="1:14" hidden="1" x14ac:dyDescent="0.3">
      <c r="A98" s="820"/>
      <c r="B98" s="846"/>
      <c r="C98" s="858"/>
      <c r="D98" s="821"/>
      <c r="E98" s="836"/>
      <c r="F98" s="847"/>
      <c r="G98" s="821"/>
      <c r="H98" s="835"/>
      <c r="I98" s="835"/>
      <c r="J98" s="820"/>
      <c r="M98" s="294">
        <f>H96++H77+H70+H61+H44+H37+H30+H24+H15</f>
        <v>110670.36598000003</v>
      </c>
      <c r="N98" s="271" t="s">
        <v>599</v>
      </c>
    </row>
    <row r="99" spans="1:14" ht="37.15" customHeight="1" x14ac:dyDescent="0.3">
      <c r="A99" s="862"/>
      <c r="B99" s="863" t="s">
        <v>600</v>
      </c>
      <c r="C99" s="864" t="s">
        <v>13</v>
      </c>
      <c r="D99" s="865" t="s">
        <v>13</v>
      </c>
      <c r="E99" s="865" t="s">
        <v>13</v>
      </c>
      <c r="F99" s="865" t="s">
        <v>13</v>
      </c>
      <c r="G99" s="295" t="s">
        <v>41</v>
      </c>
      <c r="H99" s="296">
        <f>H100+H101+H102+H103</f>
        <v>325294.78086</v>
      </c>
      <c r="I99" s="296">
        <f>I100+I101+I102+I103</f>
        <v>187883.63131999999</v>
      </c>
      <c r="J99" s="859" t="s">
        <v>13</v>
      </c>
      <c r="M99" s="294">
        <f>I96+I94+I80+I77+I76+I70+I69+I65+I61+I60+I56+I52+I44+I43+I37+I36+I30+I29+I24+I25+I23+I19+I15+I14</f>
        <v>187883.63132000001</v>
      </c>
      <c r="N99" s="271" t="s">
        <v>601</v>
      </c>
    </row>
    <row r="100" spans="1:14" s="298" customFormat="1" ht="34.15" customHeight="1" x14ac:dyDescent="0.2">
      <c r="A100" s="862"/>
      <c r="B100" s="863"/>
      <c r="C100" s="864"/>
      <c r="D100" s="865"/>
      <c r="E100" s="865"/>
      <c r="F100" s="865"/>
      <c r="G100" s="295" t="s">
        <v>602</v>
      </c>
      <c r="H100" s="297">
        <f>H25</f>
        <v>124.67068</v>
      </c>
      <c r="I100" s="297">
        <f>I25</f>
        <v>124.67068</v>
      </c>
      <c r="J100" s="859"/>
      <c r="M100" s="299"/>
    </row>
    <row r="101" spans="1:14" s="298" customFormat="1" ht="48.6" customHeight="1" x14ac:dyDescent="0.2">
      <c r="A101" s="862"/>
      <c r="B101" s="863"/>
      <c r="C101" s="864"/>
      <c r="D101" s="865"/>
      <c r="E101" s="865"/>
      <c r="F101" s="865"/>
      <c r="G101" s="295" t="s">
        <v>603</v>
      </c>
      <c r="H101" s="297">
        <f>H15++H24+H30+H37+H44+H61+H70+H77+H96</f>
        <v>110670.36598</v>
      </c>
      <c r="I101" s="296">
        <f>I15++I24+I30+I37+I44+I61+I70+I77+I96</f>
        <v>56402.357089999998</v>
      </c>
      <c r="J101" s="859"/>
      <c r="M101" s="299"/>
    </row>
    <row r="102" spans="1:14" s="298" customFormat="1" ht="36" customHeight="1" x14ac:dyDescent="0.2">
      <c r="A102" s="862"/>
      <c r="B102" s="863"/>
      <c r="C102" s="864"/>
      <c r="D102" s="865"/>
      <c r="E102" s="865"/>
      <c r="F102" s="865"/>
      <c r="G102" s="295" t="s">
        <v>44</v>
      </c>
      <c r="H102" s="296">
        <f>H14+H19+H23+H29+H36+H43+H52+H56+H60+H65+H69+H76+H80+H94</f>
        <v>214499.74419999999</v>
      </c>
      <c r="I102" s="296">
        <f>I14+I19+I23+I29+I36+I43+I52+I56+I60+I65+I69+I76+I80+I94</f>
        <v>131356.60355</v>
      </c>
      <c r="J102" s="859"/>
      <c r="M102" s="299"/>
    </row>
    <row r="103" spans="1:14" s="298" customFormat="1" ht="36" customHeight="1" x14ac:dyDescent="0.2">
      <c r="A103" s="862"/>
      <c r="B103" s="863"/>
      <c r="C103" s="864"/>
      <c r="D103" s="865"/>
      <c r="E103" s="865"/>
      <c r="F103" s="865"/>
      <c r="G103" s="295" t="s">
        <v>45</v>
      </c>
      <c r="H103" s="297"/>
      <c r="I103" s="297"/>
      <c r="J103" s="859"/>
      <c r="M103" s="299"/>
    </row>
    <row r="104" spans="1:14" ht="31.9" customHeight="1" x14ac:dyDescent="0.3">
      <c r="A104" s="860" t="s">
        <v>604</v>
      </c>
      <c r="B104" s="860"/>
      <c r="C104" s="860"/>
      <c r="D104" s="860"/>
      <c r="E104" s="860"/>
      <c r="F104" s="860"/>
      <c r="G104" s="860"/>
      <c r="H104" s="860"/>
      <c r="I104" s="860"/>
      <c r="J104" s="860"/>
      <c r="L104" s="271">
        <f>((6/16)+(7/21)+(175271.23/318536.66))/3*100</f>
        <v>41.952404491073516</v>
      </c>
    </row>
    <row r="105" spans="1:14" x14ac:dyDescent="0.3">
      <c r="A105" s="861"/>
      <c r="B105" s="861"/>
      <c r="C105" s="861"/>
      <c r="D105" s="861"/>
      <c r="E105" s="861"/>
      <c r="F105" s="861"/>
      <c r="G105" s="861"/>
      <c r="H105" s="861"/>
      <c r="I105" s="861"/>
      <c r="J105" s="861"/>
    </row>
    <row r="106" spans="1:14" x14ac:dyDescent="0.3">
      <c r="A106" s="271"/>
      <c r="B106" s="271" t="s">
        <v>605</v>
      </c>
      <c r="E106" s="271" t="s">
        <v>606</v>
      </c>
      <c r="G106" s="276"/>
      <c r="J106" s="271" t="s">
        <v>607</v>
      </c>
    </row>
    <row r="107" spans="1:14" x14ac:dyDescent="0.3">
      <c r="A107" s="271"/>
      <c r="G107" s="276"/>
    </row>
    <row r="108" spans="1:14" x14ac:dyDescent="0.3">
      <c r="A108" s="271"/>
      <c r="G108" s="276"/>
    </row>
    <row r="109" spans="1:14" x14ac:dyDescent="0.3">
      <c r="A109" s="271"/>
      <c r="B109" s="298" t="s">
        <v>608</v>
      </c>
      <c r="G109" s="276"/>
    </row>
    <row r="110" spans="1:14" x14ac:dyDescent="0.3">
      <c r="A110" s="271"/>
      <c r="B110" s="298" t="s">
        <v>609</v>
      </c>
      <c r="C110" s="298"/>
      <c r="G110" s="276"/>
    </row>
    <row r="111" spans="1:14" x14ac:dyDescent="0.3">
      <c r="A111" s="271"/>
      <c r="B111" s="298" t="s">
        <v>610</v>
      </c>
      <c r="C111" s="298"/>
      <c r="G111" s="276"/>
    </row>
  </sheetData>
  <mergeCells count="324">
    <mergeCell ref="A97:A98"/>
    <mergeCell ref="B97:B98"/>
    <mergeCell ref="C97:C98"/>
    <mergeCell ref="D97:D98"/>
    <mergeCell ref="E97:E98"/>
    <mergeCell ref="F97:F98"/>
    <mergeCell ref="J99:J103"/>
    <mergeCell ref="A104:J104"/>
    <mergeCell ref="A105:J105"/>
    <mergeCell ref="G97:G98"/>
    <mergeCell ref="H97:H98"/>
    <mergeCell ref="I97:I98"/>
    <mergeCell ref="J97:J98"/>
    <mergeCell ref="A99:A103"/>
    <mergeCell ref="B99:B103"/>
    <mergeCell ref="C99:C103"/>
    <mergeCell ref="D99:D103"/>
    <mergeCell ref="E99:E103"/>
    <mergeCell ref="F99:F103"/>
    <mergeCell ref="G91:G92"/>
    <mergeCell ref="H91:H92"/>
    <mergeCell ref="I91:I92"/>
    <mergeCell ref="J91:J92"/>
    <mergeCell ref="A93:A96"/>
    <mergeCell ref="B93:B95"/>
    <mergeCell ref="C93:C96"/>
    <mergeCell ref="D93:D96"/>
    <mergeCell ref="E93:E96"/>
    <mergeCell ref="F93:F96"/>
    <mergeCell ref="A91:A92"/>
    <mergeCell ref="B91:B92"/>
    <mergeCell ref="C91:C92"/>
    <mergeCell ref="D91:D92"/>
    <mergeCell ref="E91:E92"/>
    <mergeCell ref="F91:F92"/>
    <mergeCell ref="G94:G95"/>
    <mergeCell ref="H94:H95"/>
    <mergeCell ref="I94:I95"/>
    <mergeCell ref="J94:J96"/>
    <mergeCell ref="G87:G88"/>
    <mergeCell ref="H87:H88"/>
    <mergeCell ref="I87:I88"/>
    <mergeCell ref="J87:J88"/>
    <mergeCell ref="A89:A90"/>
    <mergeCell ref="B89:B90"/>
    <mergeCell ref="C89:C90"/>
    <mergeCell ref="D89:D90"/>
    <mergeCell ref="E89:E90"/>
    <mergeCell ref="F89:F90"/>
    <mergeCell ref="A87:A88"/>
    <mergeCell ref="B87:B88"/>
    <mergeCell ref="C87:C88"/>
    <mergeCell ref="D87:D88"/>
    <mergeCell ref="E87:E88"/>
    <mergeCell ref="F87:F88"/>
    <mergeCell ref="J83:J84"/>
    <mergeCell ref="A85:A86"/>
    <mergeCell ref="B85:B86"/>
    <mergeCell ref="C85:C86"/>
    <mergeCell ref="D85:D86"/>
    <mergeCell ref="E85:E86"/>
    <mergeCell ref="F85:F86"/>
    <mergeCell ref="J81:J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79:J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79:A80"/>
    <mergeCell ref="B79:B80"/>
    <mergeCell ref="C79:C80"/>
    <mergeCell ref="D79:D80"/>
    <mergeCell ref="E79:E80"/>
    <mergeCell ref="F79:F80"/>
    <mergeCell ref="J73:J74"/>
    <mergeCell ref="A75:A77"/>
    <mergeCell ref="B75:B77"/>
    <mergeCell ref="C75:C77"/>
    <mergeCell ref="D75:D77"/>
    <mergeCell ref="E75:E77"/>
    <mergeCell ref="F75:F77"/>
    <mergeCell ref="J76:J77"/>
    <mergeCell ref="J71:J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G66:G67"/>
    <mergeCell ref="H66:H67"/>
    <mergeCell ref="I66:I67"/>
    <mergeCell ref="J66:J67"/>
    <mergeCell ref="A68:A70"/>
    <mergeCell ref="B68:B70"/>
    <mergeCell ref="C68:C70"/>
    <mergeCell ref="D68:D70"/>
    <mergeCell ref="E68:E70"/>
    <mergeCell ref="F68:F70"/>
    <mergeCell ref="A66:A67"/>
    <mergeCell ref="B66:B67"/>
    <mergeCell ref="C66:C67"/>
    <mergeCell ref="D66:D67"/>
    <mergeCell ref="E66:E67"/>
    <mergeCell ref="F66:F67"/>
    <mergeCell ref="J69:J70"/>
    <mergeCell ref="J62:J63"/>
    <mergeCell ref="A64:A65"/>
    <mergeCell ref="B64:B65"/>
    <mergeCell ref="C64:C65"/>
    <mergeCell ref="D64:D65"/>
    <mergeCell ref="E64:E65"/>
    <mergeCell ref="F64:F65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G57:G58"/>
    <mergeCell ref="H57:H58"/>
    <mergeCell ref="I57:I58"/>
    <mergeCell ref="J57:J58"/>
    <mergeCell ref="A59:A61"/>
    <mergeCell ref="B59:B61"/>
    <mergeCell ref="C59:C61"/>
    <mergeCell ref="D59:D61"/>
    <mergeCell ref="E59:E61"/>
    <mergeCell ref="F59:F61"/>
    <mergeCell ref="A57:A58"/>
    <mergeCell ref="B57:B58"/>
    <mergeCell ref="C57:C58"/>
    <mergeCell ref="D57:D58"/>
    <mergeCell ref="E57:E58"/>
    <mergeCell ref="F57:F58"/>
    <mergeCell ref="J53:J54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A51:A52"/>
    <mergeCell ref="B51:B52"/>
    <mergeCell ref="C51:C52"/>
    <mergeCell ref="D51:D52"/>
    <mergeCell ref="E51:E52"/>
    <mergeCell ref="F51:F52"/>
    <mergeCell ref="G53:G54"/>
    <mergeCell ref="H53:H54"/>
    <mergeCell ref="I53:I54"/>
    <mergeCell ref="G45:G47"/>
    <mergeCell ref="H45:H47"/>
    <mergeCell ref="I45:I47"/>
    <mergeCell ref="J45:J47"/>
    <mergeCell ref="A48:A50"/>
    <mergeCell ref="B48:B50"/>
    <mergeCell ref="C48:C50"/>
    <mergeCell ref="D48:D50"/>
    <mergeCell ref="E48:E50"/>
    <mergeCell ref="F48:F50"/>
    <mergeCell ref="A45:A47"/>
    <mergeCell ref="B45:B47"/>
    <mergeCell ref="C45:C47"/>
    <mergeCell ref="D45:D47"/>
    <mergeCell ref="E45:E47"/>
    <mergeCell ref="F45:F47"/>
    <mergeCell ref="G48:G50"/>
    <mergeCell ref="H48:H50"/>
    <mergeCell ref="I48:I50"/>
    <mergeCell ref="J48:J50"/>
    <mergeCell ref="J40:J41"/>
    <mergeCell ref="A42:A44"/>
    <mergeCell ref="B42:B44"/>
    <mergeCell ref="C42:C44"/>
    <mergeCell ref="D42:D44"/>
    <mergeCell ref="E42:E44"/>
    <mergeCell ref="F42:F44"/>
    <mergeCell ref="J43:J44"/>
    <mergeCell ref="J38:J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35:A37"/>
    <mergeCell ref="B35:B37"/>
    <mergeCell ref="C35:C37"/>
    <mergeCell ref="D35:D37"/>
    <mergeCell ref="E35:E37"/>
    <mergeCell ref="F35:F37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G31:G32"/>
    <mergeCell ref="H31:H32"/>
    <mergeCell ref="I31:I32"/>
    <mergeCell ref="J31:J32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F31:F32"/>
    <mergeCell ref="G33:G34"/>
    <mergeCell ref="H33:H34"/>
    <mergeCell ref="I33:I34"/>
    <mergeCell ref="J33:J34"/>
    <mergeCell ref="J26:J27"/>
    <mergeCell ref="A28:A30"/>
    <mergeCell ref="B28:B30"/>
    <mergeCell ref="C28:C30"/>
    <mergeCell ref="D28:D30"/>
    <mergeCell ref="E28:E30"/>
    <mergeCell ref="F28:F30"/>
    <mergeCell ref="J29:J30"/>
    <mergeCell ref="J23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2:A25"/>
    <mergeCell ref="B22:B25"/>
    <mergeCell ref="C22:C25"/>
    <mergeCell ref="D22:D25"/>
    <mergeCell ref="E22:E25"/>
    <mergeCell ref="F22:F25"/>
    <mergeCell ref="A20:A21"/>
    <mergeCell ref="B20:B21"/>
    <mergeCell ref="C20:C21"/>
    <mergeCell ref="D20:D21"/>
    <mergeCell ref="E20:E21"/>
    <mergeCell ref="F20:F21"/>
    <mergeCell ref="B13:B15"/>
    <mergeCell ref="C13:C15"/>
    <mergeCell ref="D13:D15"/>
    <mergeCell ref="E13:E15"/>
    <mergeCell ref="F13:F15"/>
    <mergeCell ref="G20:G21"/>
    <mergeCell ref="H20:H21"/>
    <mergeCell ref="I20:I21"/>
    <mergeCell ref="J20:J21"/>
    <mergeCell ref="B6:B10"/>
    <mergeCell ref="C6:C10"/>
    <mergeCell ref="E6:F9"/>
    <mergeCell ref="G6:I9"/>
    <mergeCell ref="J6:J10"/>
    <mergeCell ref="B12:J12"/>
    <mergeCell ref="J16:J17"/>
    <mergeCell ref="A18:A19"/>
    <mergeCell ref="B18:B19"/>
    <mergeCell ref="C18:C19"/>
    <mergeCell ref="D18:D19"/>
    <mergeCell ref="E18:E19"/>
    <mergeCell ref="F18:F19"/>
    <mergeCell ref="J13:J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3:A15"/>
  </mergeCells>
  <pageMargins left="0.39370078740157483" right="0.47244094488188981" top="0.47244094488188981" bottom="0.47244094488188981" header="0.31496062992125984" footer="0.31496062992125984"/>
  <pageSetup paperSize="9" scale="59" fitToHeight="0" orientation="landscape" r:id="rId1"/>
  <rowBreaks count="2" manualBreakCount="2">
    <brk id="52" max="9" man="1"/>
    <brk id="72" max="9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66"/>
  <sheetViews>
    <sheetView topLeftCell="A37" zoomScaleNormal="100" workbookViewId="0">
      <selection activeCell="E49" sqref="E49"/>
    </sheetView>
  </sheetViews>
  <sheetFormatPr defaultRowHeight="15" x14ac:dyDescent="0.25"/>
  <cols>
    <col min="1" max="1" width="5.28515625" style="50" customWidth="1"/>
    <col min="2" max="2" width="35.28515625" style="173" customWidth="1"/>
    <col min="3" max="4" width="20" style="50" customWidth="1"/>
    <col min="5" max="5" width="34.140625" style="50" customWidth="1"/>
    <col min="6" max="6" width="30.42578125" style="50" customWidth="1"/>
    <col min="7" max="8" width="16.140625" style="50" customWidth="1"/>
    <col min="9" max="9" width="17.7109375" style="50" customWidth="1"/>
    <col min="10" max="10" width="20.140625" style="50" customWidth="1"/>
    <col min="11" max="11" width="14.28515625" style="50" bestFit="1" customWidth="1"/>
    <col min="12" max="16384" width="9.140625" style="50"/>
  </cols>
  <sheetData>
    <row r="1" spans="1:15" ht="38.25" customHeight="1" x14ac:dyDescent="0.25">
      <c r="B1" s="866" t="s">
        <v>611</v>
      </c>
      <c r="C1" s="866"/>
      <c r="D1" s="866"/>
      <c r="E1" s="866"/>
      <c r="F1" s="866"/>
      <c r="G1" s="866"/>
      <c r="H1" s="866"/>
      <c r="I1" s="866"/>
      <c r="J1" s="866"/>
    </row>
    <row r="2" spans="1:15" hidden="1" x14ac:dyDescent="0.25">
      <c r="B2" s="301"/>
      <c r="C2" s="302"/>
      <c r="D2" s="302"/>
      <c r="E2" s="302"/>
      <c r="F2" s="302"/>
      <c r="G2" s="302"/>
      <c r="H2" s="302"/>
      <c r="I2" s="302"/>
      <c r="J2" s="302"/>
    </row>
    <row r="3" spans="1:15" hidden="1" x14ac:dyDescent="0.25">
      <c r="B3" s="301"/>
      <c r="C3" s="302"/>
      <c r="D3" s="302"/>
      <c r="E3" s="302"/>
      <c r="F3" s="302"/>
      <c r="G3" s="302"/>
      <c r="H3" s="302"/>
      <c r="I3" s="302"/>
      <c r="J3" s="302"/>
    </row>
    <row r="4" spans="1:15" ht="46.5" customHeight="1" x14ac:dyDescent="0.25">
      <c r="A4" s="867" t="s">
        <v>476</v>
      </c>
      <c r="B4" s="869" t="s">
        <v>374</v>
      </c>
      <c r="C4" s="869" t="s">
        <v>29</v>
      </c>
      <c r="D4" s="870" t="s">
        <v>376</v>
      </c>
      <c r="E4" s="872" t="s">
        <v>612</v>
      </c>
      <c r="F4" s="873"/>
      <c r="G4" s="872" t="s">
        <v>613</v>
      </c>
      <c r="H4" s="874"/>
      <c r="I4" s="873"/>
      <c r="J4" s="870" t="s">
        <v>23</v>
      </c>
      <c r="L4" s="875"/>
      <c r="M4" s="875"/>
      <c r="N4" s="875"/>
      <c r="O4" s="875"/>
    </row>
    <row r="5" spans="1:15" ht="43.5" customHeight="1" x14ac:dyDescent="0.25">
      <c r="A5" s="868"/>
      <c r="B5" s="869"/>
      <c r="C5" s="869"/>
      <c r="D5" s="871"/>
      <c r="E5" s="304" t="s">
        <v>117</v>
      </c>
      <c r="F5" s="304" t="s">
        <v>118</v>
      </c>
      <c r="G5" s="304" t="s">
        <v>119</v>
      </c>
      <c r="H5" s="304" t="s">
        <v>37</v>
      </c>
      <c r="I5" s="304" t="s">
        <v>35</v>
      </c>
      <c r="J5" s="871"/>
    </row>
    <row r="6" spans="1:15" x14ac:dyDescent="0.25">
      <c r="A6" s="305">
        <v>1</v>
      </c>
      <c r="B6" s="306">
        <v>2</v>
      </c>
      <c r="C6" s="306">
        <v>3</v>
      </c>
      <c r="D6" s="306">
        <v>4</v>
      </c>
      <c r="E6" s="306">
        <v>5</v>
      </c>
      <c r="F6" s="306">
        <v>6</v>
      </c>
      <c r="G6" s="306">
        <v>7</v>
      </c>
      <c r="H6" s="306">
        <v>8</v>
      </c>
      <c r="I6" s="306">
        <v>9</v>
      </c>
      <c r="J6" s="306">
        <v>10</v>
      </c>
    </row>
    <row r="7" spans="1:15" ht="31.5" customHeight="1" x14ac:dyDescent="0.25">
      <c r="A7" s="876">
        <v>1</v>
      </c>
      <c r="B7" s="878" t="s">
        <v>614</v>
      </c>
      <c r="C7" s="878" t="s">
        <v>615</v>
      </c>
      <c r="D7" s="878" t="s">
        <v>12</v>
      </c>
      <c r="E7" s="878" t="s">
        <v>12</v>
      </c>
      <c r="F7" s="878" t="s">
        <v>12</v>
      </c>
      <c r="G7" s="307" t="s">
        <v>41</v>
      </c>
      <c r="H7" s="308">
        <f>SUM(H8:H9)</f>
        <v>203.9288</v>
      </c>
      <c r="I7" s="308">
        <f>I8+I9</f>
        <v>203.9288</v>
      </c>
      <c r="J7" s="878" t="s">
        <v>12</v>
      </c>
    </row>
    <row r="8" spans="1:15" ht="21" customHeight="1" x14ac:dyDescent="0.25">
      <c r="A8" s="877"/>
      <c r="B8" s="879"/>
      <c r="C8" s="879"/>
      <c r="D8" s="879"/>
      <c r="E8" s="879"/>
      <c r="F8" s="879"/>
      <c r="G8" s="309" t="s">
        <v>149</v>
      </c>
      <c r="H8" s="309">
        <v>61.18</v>
      </c>
      <c r="I8" s="309">
        <v>61.18</v>
      </c>
      <c r="J8" s="879"/>
      <c r="M8" s="881"/>
      <c r="N8" s="881"/>
      <c r="O8" s="881"/>
    </row>
    <row r="9" spans="1:15" ht="18.75" customHeight="1" x14ac:dyDescent="0.25">
      <c r="A9" s="868"/>
      <c r="B9" s="880"/>
      <c r="C9" s="880"/>
      <c r="D9" s="880"/>
      <c r="E9" s="880"/>
      <c r="F9" s="880"/>
      <c r="G9" s="309" t="s">
        <v>148</v>
      </c>
      <c r="H9" s="309">
        <v>142.74879999999999</v>
      </c>
      <c r="I9" s="309">
        <v>142.74879999999999</v>
      </c>
      <c r="J9" s="880"/>
      <c r="M9" s="311"/>
      <c r="N9" s="311"/>
      <c r="O9" s="311"/>
    </row>
    <row r="10" spans="1:15" ht="178.5" customHeight="1" x14ac:dyDescent="0.25">
      <c r="A10" s="312"/>
      <c r="B10" s="313" t="s">
        <v>616</v>
      </c>
      <c r="C10" s="314" t="s">
        <v>12</v>
      </c>
      <c r="D10" s="315" t="s">
        <v>617</v>
      </c>
      <c r="E10" s="316" t="s">
        <v>618</v>
      </c>
      <c r="F10" s="316" t="s">
        <v>619</v>
      </c>
      <c r="G10" s="314" t="s">
        <v>12</v>
      </c>
      <c r="H10" s="317" t="s">
        <v>12</v>
      </c>
      <c r="I10" s="317" t="s">
        <v>12</v>
      </c>
      <c r="J10" s="316" t="s">
        <v>386</v>
      </c>
      <c r="K10" s="50" t="s">
        <v>620</v>
      </c>
    </row>
    <row r="11" spans="1:15" ht="33" customHeight="1" x14ac:dyDescent="0.25">
      <c r="A11" s="876">
        <v>2</v>
      </c>
      <c r="B11" s="882" t="s">
        <v>621</v>
      </c>
      <c r="C11" s="878" t="s">
        <v>615</v>
      </c>
      <c r="D11" s="882" t="s">
        <v>12</v>
      </c>
      <c r="E11" s="878" t="s">
        <v>12</v>
      </c>
      <c r="F11" s="878" t="s">
        <v>12</v>
      </c>
      <c r="G11" s="307" t="s">
        <v>41</v>
      </c>
      <c r="H11" s="308">
        <f>H12+H13</f>
        <v>175973.7</v>
      </c>
      <c r="I11" s="308">
        <f>I12+I13</f>
        <v>139150.46723999997</v>
      </c>
      <c r="J11" s="878" t="s">
        <v>12</v>
      </c>
    </row>
    <row r="12" spans="1:15" ht="21.75" customHeight="1" x14ac:dyDescent="0.25">
      <c r="A12" s="877"/>
      <c r="B12" s="883"/>
      <c r="C12" s="879"/>
      <c r="D12" s="883"/>
      <c r="E12" s="879"/>
      <c r="F12" s="879"/>
      <c r="G12" s="318" t="s">
        <v>149</v>
      </c>
      <c r="H12" s="309">
        <v>175667.7</v>
      </c>
      <c r="I12" s="309">
        <v>138966.66723999998</v>
      </c>
      <c r="J12" s="879"/>
    </row>
    <row r="13" spans="1:15" ht="27" customHeight="1" x14ac:dyDescent="0.25">
      <c r="A13" s="868"/>
      <c r="B13" s="884"/>
      <c r="C13" s="880"/>
      <c r="D13" s="884"/>
      <c r="E13" s="880"/>
      <c r="F13" s="880"/>
      <c r="G13" s="318" t="s">
        <v>148</v>
      </c>
      <c r="H13" s="309">
        <v>306</v>
      </c>
      <c r="I13" s="309">
        <v>183.8</v>
      </c>
      <c r="J13" s="880"/>
    </row>
    <row r="14" spans="1:15" ht="60" x14ac:dyDescent="0.25">
      <c r="A14" s="312"/>
      <c r="B14" s="319" t="s">
        <v>622</v>
      </c>
      <c r="C14" s="314" t="s">
        <v>12</v>
      </c>
      <c r="D14" s="314" t="s">
        <v>508</v>
      </c>
      <c r="E14" s="316" t="s">
        <v>623</v>
      </c>
      <c r="F14" s="316" t="s">
        <v>624</v>
      </c>
      <c r="G14" s="314" t="s">
        <v>12</v>
      </c>
      <c r="H14" s="317" t="s">
        <v>12</v>
      </c>
      <c r="I14" s="317" t="s">
        <v>12</v>
      </c>
      <c r="J14" s="316" t="s">
        <v>386</v>
      </c>
    </row>
    <row r="15" spans="1:15" ht="38.25" x14ac:dyDescent="0.25">
      <c r="A15" s="876">
        <v>3</v>
      </c>
      <c r="B15" s="878" t="s">
        <v>625</v>
      </c>
      <c r="C15" s="878" t="s">
        <v>615</v>
      </c>
      <c r="D15" s="878" t="s">
        <v>12</v>
      </c>
      <c r="E15" s="878" t="s">
        <v>12</v>
      </c>
      <c r="F15" s="878" t="s">
        <v>12</v>
      </c>
      <c r="G15" s="307" t="s">
        <v>41</v>
      </c>
      <c r="H15" s="320">
        <f>H16</f>
        <v>3174.5</v>
      </c>
      <c r="I15" s="320">
        <f>I16</f>
        <v>82.25</v>
      </c>
      <c r="J15" s="878" t="s">
        <v>12</v>
      </c>
    </row>
    <row r="16" spans="1:15" ht="24" customHeight="1" x14ac:dyDescent="0.25">
      <c r="A16" s="877"/>
      <c r="B16" s="879"/>
      <c r="C16" s="879"/>
      <c r="D16" s="879"/>
      <c r="E16" s="879"/>
      <c r="F16" s="879"/>
      <c r="G16" s="309" t="s">
        <v>149</v>
      </c>
      <c r="H16" s="309">
        <f>H17+H19+H21</f>
        <v>3174.5</v>
      </c>
      <c r="I16" s="309">
        <f>I17+I19+I21</f>
        <v>82.25</v>
      </c>
      <c r="J16" s="879"/>
    </row>
    <row r="17" spans="1:10" ht="44.25" customHeight="1" x14ac:dyDescent="0.25">
      <c r="A17" s="305" t="s">
        <v>626</v>
      </c>
      <c r="B17" s="321" t="s">
        <v>627</v>
      </c>
      <c r="C17" s="322" t="s">
        <v>628</v>
      </c>
      <c r="D17" s="318" t="s">
        <v>12</v>
      </c>
      <c r="E17" s="323" t="s">
        <v>12</v>
      </c>
      <c r="F17" s="323" t="s">
        <v>12</v>
      </c>
      <c r="G17" s="318" t="s">
        <v>149</v>
      </c>
      <c r="H17" s="309">
        <v>960</v>
      </c>
      <c r="I17" s="324">
        <v>0</v>
      </c>
      <c r="J17" s="325" t="s">
        <v>12</v>
      </c>
    </row>
    <row r="18" spans="1:10" ht="36" x14ac:dyDescent="0.25">
      <c r="A18" s="312"/>
      <c r="B18" s="319" t="s">
        <v>629</v>
      </c>
      <c r="C18" s="314" t="s">
        <v>12</v>
      </c>
      <c r="D18" s="315" t="s">
        <v>617</v>
      </c>
      <c r="E18" s="316" t="s">
        <v>630</v>
      </c>
      <c r="F18" s="316" t="s">
        <v>631</v>
      </c>
      <c r="G18" s="314" t="s">
        <v>12</v>
      </c>
      <c r="H18" s="317" t="s">
        <v>12</v>
      </c>
      <c r="I18" s="317" t="s">
        <v>12</v>
      </c>
      <c r="J18" s="316" t="s">
        <v>386</v>
      </c>
    </row>
    <row r="19" spans="1:10" ht="44.25" customHeight="1" x14ac:dyDescent="0.25">
      <c r="A19" s="305" t="s">
        <v>632</v>
      </c>
      <c r="B19" s="321" t="s">
        <v>633</v>
      </c>
      <c r="C19" s="322" t="s">
        <v>628</v>
      </c>
      <c r="D19" s="318" t="s">
        <v>12</v>
      </c>
      <c r="E19" s="323" t="s">
        <v>12</v>
      </c>
      <c r="F19" s="323" t="s">
        <v>12</v>
      </c>
      <c r="G19" s="318" t="s">
        <v>149</v>
      </c>
      <c r="H19" s="309">
        <v>2050</v>
      </c>
      <c r="I19" s="324">
        <v>0</v>
      </c>
      <c r="J19" s="325" t="s">
        <v>12</v>
      </c>
    </row>
    <row r="20" spans="1:10" ht="68.25" customHeight="1" x14ac:dyDescent="0.25">
      <c r="A20" s="312"/>
      <c r="B20" s="319" t="s">
        <v>634</v>
      </c>
      <c r="C20" s="314" t="s">
        <v>12</v>
      </c>
      <c r="D20" s="314" t="s">
        <v>508</v>
      </c>
      <c r="E20" s="316" t="s">
        <v>635</v>
      </c>
      <c r="F20" s="316" t="s">
        <v>636</v>
      </c>
      <c r="G20" s="314" t="s">
        <v>12</v>
      </c>
      <c r="H20" s="317" t="s">
        <v>12</v>
      </c>
      <c r="I20" s="317" t="s">
        <v>12</v>
      </c>
      <c r="J20" s="316" t="s">
        <v>386</v>
      </c>
    </row>
    <row r="21" spans="1:10" ht="44.25" customHeight="1" x14ac:dyDescent="0.25">
      <c r="A21" s="305" t="s">
        <v>637</v>
      </c>
      <c r="B21" s="321" t="s">
        <v>638</v>
      </c>
      <c r="C21" s="322" t="s">
        <v>639</v>
      </c>
      <c r="D21" s="318" t="s">
        <v>12</v>
      </c>
      <c r="E21" s="323" t="s">
        <v>12</v>
      </c>
      <c r="F21" s="323" t="s">
        <v>12</v>
      </c>
      <c r="G21" s="318" t="s">
        <v>149</v>
      </c>
      <c r="H21" s="309">
        <v>164.5</v>
      </c>
      <c r="I21" s="324">
        <v>82.25</v>
      </c>
      <c r="J21" s="325" t="s">
        <v>12</v>
      </c>
    </row>
    <row r="22" spans="1:10" ht="37.5" customHeight="1" x14ac:dyDescent="0.25">
      <c r="A22" s="312"/>
      <c r="B22" s="326" t="s">
        <v>640</v>
      </c>
      <c r="C22" s="314" t="s">
        <v>12</v>
      </c>
      <c r="D22" s="314" t="s">
        <v>508</v>
      </c>
      <c r="E22" s="316" t="s">
        <v>641</v>
      </c>
      <c r="F22" s="316" t="s">
        <v>642</v>
      </c>
      <c r="G22" s="314" t="s">
        <v>12</v>
      </c>
      <c r="H22" s="317" t="s">
        <v>12</v>
      </c>
      <c r="I22" s="317" t="s">
        <v>12</v>
      </c>
      <c r="J22" s="316" t="s">
        <v>386</v>
      </c>
    </row>
    <row r="23" spans="1:10" ht="52.5" customHeight="1" x14ac:dyDescent="0.25">
      <c r="A23" s="305">
        <v>4</v>
      </c>
      <c r="B23" s="327" t="s">
        <v>643</v>
      </c>
      <c r="C23" s="322" t="s">
        <v>615</v>
      </c>
      <c r="D23" s="318" t="s">
        <v>12</v>
      </c>
      <c r="E23" s="318" t="s">
        <v>12</v>
      </c>
      <c r="F23" s="318" t="s">
        <v>12</v>
      </c>
      <c r="G23" s="309" t="s">
        <v>149</v>
      </c>
      <c r="H23" s="309">
        <v>0</v>
      </c>
      <c r="I23" s="309">
        <v>0</v>
      </c>
      <c r="J23" s="318" t="s">
        <v>12</v>
      </c>
    </row>
    <row r="24" spans="1:10" ht="117" customHeight="1" x14ac:dyDescent="0.25">
      <c r="A24" s="312"/>
      <c r="B24" s="328" t="s">
        <v>644</v>
      </c>
      <c r="C24" s="314" t="s">
        <v>12</v>
      </c>
      <c r="D24" s="315" t="s">
        <v>617</v>
      </c>
      <c r="E24" s="316" t="s">
        <v>645</v>
      </c>
      <c r="F24" s="329" t="s">
        <v>646</v>
      </c>
      <c r="G24" s="314" t="s">
        <v>12</v>
      </c>
      <c r="H24" s="317" t="s">
        <v>12</v>
      </c>
      <c r="I24" s="317" t="s">
        <v>12</v>
      </c>
      <c r="J24" s="316" t="s">
        <v>386</v>
      </c>
    </row>
    <row r="25" spans="1:10" ht="50.25" customHeight="1" x14ac:dyDescent="0.25">
      <c r="A25" s="305">
        <v>5</v>
      </c>
      <c r="B25" s="330" t="s">
        <v>647</v>
      </c>
      <c r="C25" s="318" t="s">
        <v>615</v>
      </c>
      <c r="D25" s="318" t="s">
        <v>12</v>
      </c>
      <c r="E25" s="318" t="s">
        <v>12</v>
      </c>
      <c r="F25" s="318" t="s">
        <v>12</v>
      </c>
      <c r="G25" s="309" t="s">
        <v>149</v>
      </c>
      <c r="H25" s="309">
        <f>H26+H28</f>
        <v>2900</v>
      </c>
      <c r="I25" s="309">
        <f>I26+I28</f>
        <v>2550</v>
      </c>
      <c r="J25" s="318" t="s">
        <v>12</v>
      </c>
    </row>
    <row r="26" spans="1:10" ht="96" customHeight="1" x14ac:dyDescent="0.25">
      <c r="A26" s="305" t="s">
        <v>648</v>
      </c>
      <c r="B26" s="321" t="s">
        <v>649</v>
      </c>
      <c r="C26" s="322" t="s">
        <v>615</v>
      </c>
      <c r="D26" s="318" t="s">
        <v>12</v>
      </c>
      <c r="E26" s="318" t="s">
        <v>12</v>
      </c>
      <c r="F26" s="318" t="s">
        <v>12</v>
      </c>
      <c r="G26" s="309" t="s">
        <v>149</v>
      </c>
      <c r="H26" s="309">
        <v>600</v>
      </c>
      <c r="I26" s="309">
        <v>550</v>
      </c>
      <c r="J26" s="318" t="s">
        <v>12</v>
      </c>
    </row>
    <row r="27" spans="1:10" ht="73.5" customHeight="1" x14ac:dyDescent="0.25">
      <c r="A27" s="312"/>
      <c r="B27" s="331" t="s">
        <v>650</v>
      </c>
      <c r="C27" s="314" t="s">
        <v>12</v>
      </c>
      <c r="D27" s="314" t="s">
        <v>508</v>
      </c>
      <c r="E27" s="316" t="s">
        <v>651</v>
      </c>
      <c r="F27" s="329" t="s">
        <v>652</v>
      </c>
      <c r="G27" s="314" t="s">
        <v>12</v>
      </c>
      <c r="H27" s="317" t="s">
        <v>12</v>
      </c>
      <c r="I27" s="317" t="s">
        <v>12</v>
      </c>
      <c r="J27" s="316" t="s">
        <v>386</v>
      </c>
    </row>
    <row r="28" spans="1:10" ht="48" x14ac:dyDescent="0.25">
      <c r="A28" s="305" t="s">
        <v>653</v>
      </c>
      <c r="B28" s="330" t="s">
        <v>654</v>
      </c>
      <c r="C28" s="318" t="s">
        <v>615</v>
      </c>
      <c r="D28" s="318" t="s">
        <v>12</v>
      </c>
      <c r="E28" s="318" t="s">
        <v>12</v>
      </c>
      <c r="F28" s="318" t="s">
        <v>12</v>
      </c>
      <c r="G28" s="309" t="s">
        <v>149</v>
      </c>
      <c r="H28" s="309">
        <v>2300</v>
      </c>
      <c r="I28" s="309">
        <v>2000</v>
      </c>
      <c r="J28" s="318" t="s">
        <v>12</v>
      </c>
    </row>
    <row r="29" spans="1:10" ht="87.75" customHeight="1" x14ac:dyDescent="0.25">
      <c r="A29" s="312"/>
      <c r="B29" s="332" t="s">
        <v>655</v>
      </c>
      <c r="C29" s="314" t="s">
        <v>12</v>
      </c>
      <c r="D29" s="314" t="s">
        <v>508</v>
      </c>
      <c r="E29" s="316" t="s">
        <v>656</v>
      </c>
      <c r="F29" s="329" t="s">
        <v>657</v>
      </c>
      <c r="G29" s="314" t="s">
        <v>12</v>
      </c>
      <c r="H29" s="317" t="s">
        <v>12</v>
      </c>
      <c r="I29" s="317" t="s">
        <v>12</v>
      </c>
      <c r="J29" s="316" t="s">
        <v>386</v>
      </c>
    </row>
    <row r="30" spans="1:10" ht="36" x14ac:dyDescent="0.25">
      <c r="A30" s="305">
        <v>6</v>
      </c>
      <c r="B30" s="333" t="s">
        <v>658</v>
      </c>
      <c r="C30" s="318" t="s">
        <v>615</v>
      </c>
      <c r="D30" s="318" t="s">
        <v>12</v>
      </c>
      <c r="E30" s="318" t="s">
        <v>12</v>
      </c>
      <c r="F30" s="318" t="s">
        <v>12</v>
      </c>
      <c r="G30" s="309" t="s">
        <v>149</v>
      </c>
      <c r="H30" s="309">
        <f>H31</f>
        <v>240</v>
      </c>
      <c r="I30" s="309">
        <f>I31</f>
        <v>230.4</v>
      </c>
      <c r="J30" s="318" t="s">
        <v>12</v>
      </c>
    </row>
    <row r="31" spans="1:10" ht="48" x14ac:dyDescent="0.25">
      <c r="A31" s="305" t="s">
        <v>659</v>
      </c>
      <c r="B31" s="321" t="s">
        <v>660</v>
      </c>
      <c r="C31" s="322" t="s">
        <v>615</v>
      </c>
      <c r="D31" s="318" t="s">
        <v>12</v>
      </c>
      <c r="E31" s="318" t="s">
        <v>12</v>
      </c>
      <c r="F31" s="318" t="s">
        <v>12</v>
      </c>
      <c r="G31" s="309" t="s">
        <v>149</v>
      </c>
      <c r="H31" s="309">
        <v>240</v>
      </c>
      <c r="I31" s="334">
        <v>230.4</v>
      </c>
      <c r="J31" s="318" t="s">
        <v>12</v>
      </c>
    </row>
    <row r="32" spans="1:10" ht="82.5" customHeight="1" x14ac:dyDescent="0.25">
      <c r="A32" s="312"/>
      <c r="B32" s="313" t="s">
        <v>661</v>
      </c>
      <c r="C32" s="314" t="s">
        <v>12</v>
      </c>
      <c r="D32" s="314" t="s">
        <v>508</v>
      </c>
      <c r="E32" s="316" t="s">
        <v>662</v>
      </c>
      <c r="F32" s="329" t="s">
        <v>663</v>
      </c>
      <c r="G32" s="314" t="s">
        <v>12</v>
      </c>
      <c r="H32" s="317" t="s">
        <v>12</v>
      </c>
      <c r="I32" s="317" t="s">
        <v>12</v>
      </c>
      <c r="J32" s="316" t="s">
        <v>386</v>
      </c>
    </row>
    <row r="33" spans="1:11" ht="45.75" customHeight="1" x14ac:dyDescent="0.25">
      <c r="A33" s="305">
        <v>7</v>
      </c>
      <c r="B33" s="321" t="s">
        <v>664</v>
      </c>
      <c r="C33" s="322" t="s">
        <v>615</v>
      </c>
      <c r="D33" s="318" t="s">
        <v>12</v>
      </c>
      <c r="E33" s="318" t="s">
        <v>12</v>
      </c>
      <c r="F33" s="318" t="s">
        <v>12</v>
      </c>
      <c r="G33" s="309" t="s">
        <v>149</v>
      </c>
      <c r="H33" s="309">
        <v>15615.67</v>
      </c>
      <c r="I33" s="309">
        <v>11261.4</v>
      </c>
      <c r="J33" s="318" t="s">
        <v>12</v>
      </c>
    </row>
    <row r="34" spans="1:11" ht="36" x14ac:dyDescent="0.25">
      <c r="A34" s="312"/>
      <c r="B34" s="335" t="s">
        <v>665</v>
      </c>
      <c r="C34" s="314" t="s">
        <v>12</v>
      </c>
      <c r="D34" s="314" t="s">
        <v>508</v>
      </c>
      <c r="E34" s="316" t="s">
        <v>666</v>
      </c>
      <c r="F34" s="316" t="s">
        <v>667</v>
      </c>
      <c r="G34" s="314" t="s">
        <v>12</v>
      </c>
      <c r="H34" s="317" t="s">
        <v>12</v>
      </c>
      <c r="I34" s="317" t="s">
        <v>12</v>
      </c>
      <c r="J34" s="316" t="s">
        <v>386</v>
      </c>
    </row>
    <row r="35" spans="1:11" ht="39.75" customHeight="1" x14ac:dyDescent="0.25">
      <c r="A35" s="305">
        <v>8</v>
      </c>
      <c r="B35" s="333" t="s">
        <v>668</v>
      </c>
      <c r="C35" s="318" t="s">
        <v>615</v>
      </c>
      <c r="D35" s="318" t="s">
        <v>12</v>
      </c>
      <c r="E35" s="318" t="s">
        <v>12</v>
      </c>
      <c r="F35" s="318" t="s">
        <v>12</v>
      </c>
      <c r="G35" s="309" t="s">
        <v>149</v>
      </c>
      <c r="H35" s="309">
        <v>2295.6</v>
      </c>
      <c r="I35" s="309">
        <v>2144.9</v>
      </c>
      <c r="J35" s="318" t="s">
        <v>12</v>
      </c>
    </row>
    <row r="36" spans="1:11" ht="47.25" customHeight="1" x14ac:dyDescent="0.25">
      <c r="A36" s="312"/>
      <c r="B36" s="336" t="s">
        <v>669</v>
      </c>
      <c r="C36" s="314" t="s">
        <v>12</v>
      </c>
      <c r="D36" s="314" t="s">
        <v>508</v>
      </c>
      <c r="E36" s="316" t="s">
        <v>670</v>
      </c>
      <c r="F36" s="316" t="s">
        <v>671</v>
      </c>
      <c r="G36" s="314" t="s">
        <v>12</v>
      </c>
      <c r="H36" s="317" t="s">
        <v>12</v>
      </c>
      <c r="I36" s="317" t="s">
        <v>12</v>
      </c>
      <c r="J36" s="316" t="s">
        <v>386</v>
      </c>
    </row>
    <row r="37" spans="1:11" ht="31.5" customHeight="1" x14ac:dyDescent="0.25">
      <c r="A37" s="876">
        <v>6</v>
      </c>
      <c r="B37" s="878" t="s">
        <v>672</v>
      </c>
      <c r="C37" s="878" t="s">
        <v>615</v>
      </c>
      <c r="D37" s="878" t="s">
        <v>12</v>
      </c>
      <c r="E37" s="878" t="s">
        <v>12</v>
      </c>
      <c r="F37" s="878" t="s">
        <v>12</v>
      </c>
      <c r="G37" s="307" t="s">
        <v>41</v>
      </c>
      <c r="H37" s="320">
        <f>H38+H39</f>
        <v>1666.6669999999999</v>
      </c>
      <c r="I37" s="320">
        <f>I38+I39</f>
        <v>1666.6669999999999</v>
      </c>
      <c r="J37" s="318" t="s">
        <v>12</v>
      </c>
    </row>
    <row r="38" spans="1:11" ht="16.5" customHeight="1" x14ac:dyDescent="0.25">
      <c r="A38" s="877"/>
      <c r="B38" s="879"/>
      <c r="C38" s="879"/>
      <c r="D38" s="879"/>
      <c r="E38" s="879"/>
      <c r="F38" s="879"/>
      <c r="G38" s="309" t="s">
        <v>149</v>
      </c>
      <c r="H38" s="309">
        <v>166.667</v>
      </c>
      <c r="I38" s="309">
        <f>I41</f>
        <v>166.667</v>
      </c>
      <c r="J38" s="318" t="s">
        <v>12</v>
      </c>
    </row>
    <row r="39" spans="1:11" x14ac:dyDescent="0.25">
      <c r="A39" s="868"/>
      <c r="B39" s="880"/>
      <c r="C39" s="880"/>
      <c r="D39" s="880"/>
      <c r="E39" s="880"/>
      <c r="F39" s="880"/>
      <c r="G39" s="309" t="s">
        <v>148</v>
      </c>
      <c r="H39" s="309">
        <v>1500</v>
      </c>
      <c r="I39" s="309">
        <f>I42</f>
        <v>1500</v>
      </c>
      <c r="J39" s="318" t="s">
        <v>12</v>
      </c>
    </row>
    <row r="40" spans="1:11" ht="30" customHeight="1" x14ac:dyDescent="0.25">
      <c r="A40" s="876" t="s">
        <v>659</v>
      </c>
      <c r="B40" s="882" t="s">
        <v>673</v>
      </c>
      <c r="C40" s="882" t="s">
        <v>615</v>
      </c>
      <c r="D40" s="878" t="s">
        <v>12</v>
      </c>
      <c r="E40" s="878" t="s">
        <v>12</v>
      </c>
      <c r="F40" s="878" t="s">
        <v>12</v>
      </c>
      <c r="G40" s="307" t="s">
        <v>41</v>
      </c>
      <c r="H40" s="320">
        <f>H41+H42</f>
        <v>1666.6669999999999</v>
      </c>
      <c r="I40" s="320">
        <f>I41+I42</f>
        <v>1666.6669999999999</v>
      </c>
      <c r="J40" s="318" t="s">
        <v>12</v>
      </c>
    </row>
    <row r="41" spans="1:11" ht="18" customHeight="1" x14ac:dyDescent="0.25">
      <c r="A41" s="877"/>
      <c r="B41" s="883"/>
      <c r="C41" s="883"/>
      <c r="D41" s="879"/>
      <c r="E41" s="879"/>
      <c r="F41" s="879"/>
      <c r="G41" s="309" t="s">
        <v>149</v>
      </c>
      <c r="H41" s="309">
        <v>166.667</v>
      </c>
      <c r="I41" s="309">
        <v>166.667</v>
      </c>
      <c r="J41" s="318" t="s">
        <v>12</v>
      </c>
    </row>
    <row r="42" spans="1:11" x14ac:dyDescent="0.25">
      <c r="A42" s="868"/>
      <c r="B42" s="884"/>
      <c r="C42" s="884"/>
      <c r="D42" s="880"/>
      <c r="E42" s="880"/>
      <c r="F42" s="880"/>
      <c r="G42" s="309" t="s">
        <v>148</v>
      </c>
      <c r="H42" s="309">
        <v>1500</v>
      </c>
      <c r="I42" s="309">
        <v>1500</v>
      </c>
      <c r="J42" s="318" t="s">
        <v>12</v>
      </c>
    </row>
    <row r="43" spans="1:11" ht="93.75" customHeight="1" x14ac:dyDescent="0.25">
      <c r="A43" s="312"/>
      <c r="B43" s="313" t="s">
        <v>674</v>
      </c>
      <c r="C43" s="314" t="s">
        <v>12</v>
      </c>
      <c r="D43" s="315" t="s">
        <v>617</v>
      </c>
      <c r="E43" s="316" t="s">
        <v>675</v>
      </c>
      <c r="F43" s="329" t="s">
        <v>676</v>
      </c>
      <c r="G43" s="314" t="s">
        <v>12</v>
      </c>
      <c r="H43" s="317" t="s">
        <v>12</v>
      </c>
      <c r="I43" s="317" t="s">
        <v>12</v>
      </c>
      <c r="J43" s="316" t="s">
        <v>386</v>
      </c>
    </row>
    <row r="44" spans="1:11" ht="33.75" customHeight="1" x14ac:dyDescent="0.25">
      <c r="A44" s="876"/>
      <c r="B44" s="892" t="s">
        <v>96</v>
      </c>
      <c r="C44" s="882"/>
      <c r="D44" s="878"/>
      <c r="E44" s="885"/>
      <c r="F44" s="885"/>
      <c r="G44" s="307" t="s">
        <v>41</v>
      </c>
      <c r="H44" s="320">
        <f>H45+H46-0.1</f>
        <v>202069.96580000001</v>
      </c>
      <c r="I44" s="320">
        <f>I45+I46</f>
        <v>157290.01303999996</v>
      </c>
      <c r="J44" s="885"/>
      <c r="K44" s="337"/>
    </row>
    <row r="45" spans="1:11" ht="24" customHeight="1" x14ac:dyDescent="0.25">
      <c r="A45" s="877"/>
      <c r="B45" s="893"/>
      <c r="C45" s="883"/>
      <c r="D45" s="879"/>
      <c r="E45" s="886"/>
      <c r="F45" s="886"/>
      <c r="G45" s="309" t="s">
        <v>149</v>
      </c>
      <c r="H45" s="309">
        <f>H38+H35+H33+H30+H25+H16+H12+H8</f>
        <v>200121.31700000001</v>
      </c>
      <c r="I45" s="309">
        <f>I38+I35+I33+I30+I25+I16+I12+I8</f>
        <v>155463.46423999997</v>
      </c>
      <c r="J45" s="886"/>
    </row>
    <row r="46" spans="1:11" ht="21" customHeight="1" x14ac:dyDescent="0.25">
      <c r="A46" s="868"/>
      <c r="B46" s="894"/>
      <c r="C46" s="884"/>
      <c r="D46" s="880"/>
      <c r="E46" s="887"/>
      <c r="F46" s="887"/>
      <c r="G46" s="309" t="s">
        <v>148</v>
      </c>
      <c r="H46" s="309">
        <f>H9+H13+H39</f>
        <v>1948.7487999999998</v>
      </c>
      <c r="I46" s="309">
        <f>I9+I13+I39</f>
        <v>1826.5488</v>
      </c>
      <c r="J46" s="887"/>
    </row>
    <row r="47" spans="1:11" ht="78" customHeight="1" x14ac:dyDescent="0.25">
      <c r="A47" s="305"/>
      <c r="B47" s="888" t="s">
        <v>677</v>
      </c>
      <c r="C47" s="889"/>
      <c r="D47" s="889"/>
      <c r="E47" s="890"/>
      <c r="F47" s="338">
        <v>0.45400000000000001</v>
      </c>
      <c r="G47" s="339"/>
      <c r="H47" s="339"/>
      <c r="I47" s="339"/>
      <c r="J47" s="339"/>
    </row>
    <row r="49" spans="2:9" ht="43.5" customHeight="1" x14ac:dyDescent="0.25">
      <c r="B49" s="340" t="s">
        <v>678</v>
      </c>
      <c r="C49" s="340"/>
      <c r="D49" s="340"/>
      <c r="E49" s="340"/>
      <c r="F49" s="341"/>
      <c r="G49" s="342"/>
      <c r="H49" s="891" t="s">
        <v>679</v>
      </c>
      <c r="I49" s="891"/>
    </row>
    <row r="50" spans="2:9" x14ac:dyDescent="0.25">
      <c r="B50" s="343"/>
      <c r="C50" s="343"/>
      <c r="D50" s="343"/>
      <c r="E50" s="343"/>
      <c r="F50" s="341"/>
      <c r="G50" s="344"/>
      <c r="H50" s="345"/>
      <c r="I50" s="345"/>
    </row>
    <row r="51" spans="2:9" x14ac:dyDescent="0.25">
      <c r="B51" s="343"/>
      <c r="C51" s="343"/>
      <c r="D51" s="343"/>
      <c r="E51" s="343"/>
      <c r="F51" s="341"/>
      <c r="G51" s="344"/>
      <c r="H51" s="346"/>
      <c r="I51" s="346"/>
    </row>
    <row r="52" spans="2:9" x14ac:dyDescent="0.25">
      <c r="B52" s="340" t="s">
        <v>680</v>
      </c>
      <c r="D52" s="50" t="s">
        <v>620</v>
      </c>
    </row>
    <row r="61" spans="2:9" x14ac:dyDescent="0.25">
      <c r="B61" s="173">
        <f>4/12</f>
        <v>0.33333333333333331</v>
      </c>
      <c r="E61" s="50" t="s">
        <v>620</v>
      </c>
    </row>
    <row r="62" spans="2:9" x14ac:dyDescent="0.25">
      <c r="B62" s="173">
        <f>3/12</f>
        <v>0.25</v>
      </c>
    </row>
    <row r="63" spans="2:9" x14ac:dyDescent="0.25">
      <c r="B63" s="173">
        <f>I44/H44</f>
        <v>0.77839382224510656</v>
      </c>
    </row>
    <row r="64" spans="2:9" x14ac:dyDescent="0.25">
      <c r="B64" s="173">
        <f>SUM(B61:B63)</f>
        <v>1.3617271555784398</v>
      </c>
    </row>
    <row r="65" spans="2:2" x14ac:dyDescent="0.25">
      <c r="B65" s="173">
        <f>B64/3</f>
        <v>0.45390905185947994</v>
      </c>
    </row>
    <row r="66" spans="2:2" x14ac:dyDescent="0.25">
      <c r="B66" s="347">
        <f>B65*100</f>
        <v>45.390905185947993</v>
      </c>
    </row>
  </sheetData>
  <mergeCells count="52">
    <mergeCell ref="J44:J46"/>
    <mergeCell ref="B47:E47"/>
    <mergeCell ref="H49:I49"/>
    <mergeCell ref="A44:A46"/>
    <mergeCell ref="B44:B46"/>
    <mergeCell ref="C44:C46"/>
    <mergeCell ref="D44:D46"/>
    <mergeCell ref="E44:E46"/>
    <mergeCell ref="F44:F46"/>
    <mergeCell ref="F40:F42"/>
    <mergeCell ref="A37:A39"/>
    <mergeCell ref="B37:B39"/>
    <mergeCell ref="C37:C39"/>
    <mergeCell ref="D37:D39"/>
    <mergeCell ref="E37:E39"/>
    <mergeCell ref="F37:F39"/>
    <mergeCell ref="A40:A42"/>
    <mergeCell ref="B40:B42"/>
    <mergeCell ref="C40:C42"/>
    <mergeCell ref="D40:D42"/>
    <mergeCell ref="E40:E42"/>
    <mergeCell ref="J11:J13"/>
    <mergeCell ref="A15:A16"/>
    <mergeCell ref="B15:B16"/>
    <mergeCell ref="C15:C16"/>
    <mergeCell ref="D15:D16"/>
    <mergeCell ref="E15:E16"/>
    <mergeCell ref="F15:F16"/>
    <mergeCell ref="J15:J16"/>
    <mergeCell ref="A11:A13"/>
    <mergeCell ref="B11:B13"/>
    <mergeCell ref="C11:C13"/>
    <mergeCell ref="D11:D13"/>
    <mergeCell ref="E11:E13"/>
    <mergeCell ref="F11:F13"/>
    <mergeCell ref="L4:O4"/>
    <mergeCell ref="A7:A9"/>
    <mergeCell ref="B7:B9"/>
    <mergeCell ref="C7:C9"/>
    <mergeCell ref="D7:D9"/>
    <mergeCell ref="E7:E9"/>
    <mergeCell ref="F7:F9"/>
    <mergeCell ref="J7:J9"/>
    <mergeCell ref="M8:O8"/>
    <mergeCell ref="B1:J1"/>
    <mergeCell ref="A4:A5"/>
    <mergeCell ref="B4:B5"/>
    <mergeCell ref="C4:C5"/>
    <mergeCell ref="D4:D5"/>
    <mergeCell ref="E4:F4"/>
    <mergeCell ref="G4:I4"/>
    <mergeCell ref="J4:J5"/>
  </mergeCells>
  <pageMargins left="0.78" right="0.19685039370078741" top="0.54" bottom="0.15748031496062992" header="0.15748031496062992" footer="0.15748031496062992"/>
  <pageSetup paperSize="9" scale="46" fitToWidth="2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91"/>
  <sheetViews>
    <sheetView topLeftCell="A76" zoomScale="90" zoomScaleNormal="90" workbookViewId="0">
      <selection activeCell="N81" sqref="N81"/>
    </sheetView>
  </sheetViews>
  <sheetFormatPr defaultRowHeight="15" x14ac:dyDescent="0.25"/>
  <cols>
    <col min="1" max="1" width="7" style="604" customWidth="1"/>
    <col min="2" max="2" width="38.7109375" style="50" customWidth="1"/>
    <col min="3" max="3" width="16.28515625" style="50" customWidth="1"/>
    <col min="4" max="4" width="18.5703125" style="614" hidden="1" customWidth="1"/>
    <col min="5" max="5" width="21.85546875" style="615" customWidth="1"/>
    <col min="6" max="6" width="10.7109375" style="50" customWidth="1"/>
    <col min="7" max="7" width="42" style="50" customWidth="1"/>
    <col min="8" max="8" width="16.140625" style="607" customWidth="1"/>
    <col min="9" max="9" width="15.140625" style="608" customWidth="1"/>
    <col min="10" max="10" width="14.42578125" style="608" customWidth="1"/>
    <col min="11" max="11" width="20" style="50" customWidth="1"/>
    <col min="12" max="256" width="9.140625" style="50"/>
    <col min="257" max="257" width="7" style="50" customWidth="1"/>
    <col min="258" max="258" width="38.7109375" style="50" customWidth="1"/>
    <col min="259" max="259" width="16.28515625" style="50" customWidth="1"/>
    <col min="260" max="260" width="0" style="50" hidden="1" customWidth="1"/>
    <col min="261" max="261" width="21.85546875" style="50" customWidth="1"/>
    <col min="262" max="262" width="10.7109375" style="50" customWidth="1"/>
    <col min="263" max="263" width="42" style="50" customWidth="1"/>
    <col min="264" max="264" width="16.140625" style="50" customWidth="1"/>
    <col min="265" max="265" width="15.140625" style="50" customWidth="1"/>
    <col min="266" max="266" width="14.42578125" style="50" customWidth="1"/>
    <col min="267" max="267" width="20" style="50" customWidth="1"/>
    <col min="268" max="512" width="9.140625" style="50"/>
    <col min="513" max="513" width="7" style="50" customWidth="1"/>
    <col min="514" max="514" width="38.7109375" style="50" customWidth="1"/>
    <col min="515" max="515" width="16.28515625" style="50" customWidth="1"/>
    <col min="516" max="516" width="0" style="50" hidden="1" customWidth="1"/>
    <col min="517" max="517" width="21.85546875" style="50" customWidth="1"/>
    <col min="518" max="518" width="10.7109375" style="50" customWidth="1"/>
    <col min="519" max="519" width="42" style="50" customWidth="1"/>
    <col min="520" max="520" width="16.140625" style="50" customWidth="1"/>
    <col min="521" max="521" width="15.140625" style="50" customWidth="1"/>
    <col min="522" max="522" width="14.42578125" style="50" customWidth="1"/>
    <col min="523" max="523" width="20" style="50" customWidth="1"/>
    <col min="524" max="768" width="9.140625" style="50"/>
    <col min="769" max="769" width="7" style="50" customWidth="1"/>
    <col min="770" max="770" width="38.7109375" style="50" customWidth="1"/>
    <col min="771" max="771" width="16.28515625" style="50" customWidth="1"/>
    <col min="772" max="772" width="0" style="50" hidden="1" customWidth="1"/>
    <col min="773" max="773" width="21.85546875" style="50" customWidth="1"/>
    <col min="774" max="774" width="10.7109375" style="50" customWidth="1"/>
    <col min="775" max="775" width="42" style="50" customWidth="1"/>
    <col min="776" max="776" width="16.140625" style="50" customWidth="1"/>
    <col min="777" max="777" width="15.140625" style="50" customWidth="1"/>
    <col min="778" max="778" width="14.42578125" style="50" customWidth="1"/>
    <col min="779" max="779" width="20" style="50" customWidth="1"/>
    <col min="780" max="1024" width="9.140625" style="50"/>
    <col min="1025" max="1025" width="7" style="50" customWidth="1"/>
    <col min="1026" max="1026" width="38.7109375" style="50" customWidth="1"/>
    <col min="1027" max="1027" width="16.28515625" style="50" customWidth="1"/>
    <col min="1028" max="1028" width="0" style="50" hidden="1" customWidth="1"/>
    <col min="1029" max="1029" width="21.85546875" style="50" customWidth="1"/>
    <col min="1030" max="1030" width="10.7109375" style="50" customWidth="1"/>
    <col min="1031" max="1031" width="42" style="50" customWidth="1"/>
    <col min="1032" max="1032" width="16.140625" style="50" customWidth="1"/>
    <col min="1033" max="1033" width="15.140625" style="50" customWidth="1"/>
    <col min="1034" max="1034" width="14.42578125" style="50" customWidth="1"/>
    <col min="1035" max="1035" width="20" style="50" customWidth="1"/>
    <col min="1036" max="1280" width="9.140625" style="50"/>
    <col min="1281" max="1281" width="7" style="50" customWidth="1"/>
    <col min="1282" max="1282" width="38.7109375" style="50" customWidth="1"/>
    <col min="1283" max="1283" width="16.28515625" style="50" customWidth="1"/>
    <col min="1284" max="1284" width="0" style="50" hidden="1" customWidth="1"/>
    <col min="1285" max="1285" width="21.85546875" style="50" customWidth="1"/>
    <col min="1286" max="1286" width="10.7109375" style="50" customWidth="1"/>
    <col min="1287" max="1287" width="42" style="50" customWidth="1"/>
    <col min="1288" max="1288" width="16.140625" style="50" customWidth="1"/>
    <col min="1289" max="1289" width="15.140625" style="50" customWidth="1"/>
    <col min="1290" max="1290" width="14.42578125" style="50" customWidth="1"/>
    <col min="1291" max="1291" width="20" style="50" customWidth="1"/>
    <col min="1292" max="1536" width="9.140625" style="50"/>
    <col min="1537" max="1537" width="7" style="50" customWidth="1"/>
    <col min="1538" max="1538" width="38.7109375" style="50" customWidth="1"/>
    <col min="1539" max="1539" width="16.28515625" style="50" customWidth="1"/>
    <col min="1540" max="1540" width="0" style="50" hidden="1" customWidth="1"/>
    <col min="1541" max="1541" width="21.85546875" style="50" customWidth="1"/>
    <col min="1542" max="1542" width="10.7109375" style="50" customWidth="1"/>
    <col min="1543" max="1543" width="42" style="50" customWidth="1"/>
    <col min="1544" max="1544" width="16.140625" style="50" customWidth="1"/>
    <col min="1545" max="1545" width="15.140625" style="50" customWidth="1"/>
    <col min="1546" max="1546" width="14.42578125" style="50" customWidth="1"/>
    <col min="1547" max="1547" width="20" style="50" customWidth="1"/>
    <col min="1548" max="1792" width="9.140625" style="50"/>
    <col min="1793" max="1793" width="7" style="50" customWidth="1"/>
    <col min="1794" max="1794" width="38.7109375" style="50" customWidth="1"/>
    <col min="1795" max="1795" width="16.28515625" style="50" customWidth="1"/>
    <col min="1796" max="1796" width="0" style="50" hidden="1" customWidth="1"/>
    <col min="1797" max="1797" width="21.85546875" style="50" customWidth="1"/>
    <col min="1798" max="1798" width="10.7109375" style="50" customWidth="1"/>
    <col min="1799" max="1799" width="42" style="50" customWidth="1"/>
    <col min="1800" max="1800" width="16.140625" style="50" customWidth="1"/>
    <col min="1801" max="1801" width="15.140625" style="50" customWidth="1"/>
    <col min="1802" max="1802" width="14.42578125" style="50" customWidth="1"/>
    <col min="1803" max="1803" width="20" style="50" customWidth="1"/>
    <col min="1804" max="2048" width="9.140625" style="50"/>
    <col min="2049" max="2049" width="7" style="50" customWidth="1"/>
    <col min="2050" max="2050" width="38.7109375" style="50" customWidth="1"/>
    <col min="2051" max="2051" width="16.28515625" style="50" customWidth="1"/>
    <col min="2052" max="2052" width="0" style="50" hidden="1" customWidth="1"/>
    <col min="2053" max="2053" width="21.85546875" style="50" customWidth="1"/>
    <col min="2054" max="2054" width="10.7109375" style="50" customWidth="1"/>
    <col min="2055" max="2055" width="42" style="50" customWidth="1"/>
    <col min="2056" max="2056" width="16.140625" style="50" customWidth="1"/>
    <col min="2057" max="2057" width="15.140625" style="50" customWidth="1"/>
    <col min="2058" max="2058" width="14.42578125" style="50" customWidth="1"/>
    <col min="2059" max="2059" width="20" style="50" customWidth="1"/>
    <col min="2060" max="2304" width="9.140625" style="50"/>
    <col min="2305" max="2305" width="7" style="50" customWidth="1"/>
    <col min="2306" max="2306" width="38.7109375" style="50" customWidth="1"/>
    <col min="2307" max="2307" width="16.28515625" style="50" customWidth="1"/>
    <col min="2308" max="2308" width="0" style="50" hidden="1" customWidth="1"/>
    <col min="2309" max="2309" width="21.85546875" style="50" customWidth="1"/>
    <col min="2310" max="2310" width="10.7109375" style="50" customWidth="1"/>
    <col min="2311" max="2311" width="42" style="50" customWidth="1"/>
    <col min="2312" max="2312" width="16.140625" style="50" customWidth="1"/>
    <col min="2313" max="2313" width="15.140625" style="50" customWidth="1"/>
    <col min="2314" max="2314" width="14.42578125" style="50" customWidth="1"/>
    <col min="2315" max="2315" width="20" style="50" customWidth="1"/>
    <col min="2316" max="2560" width="9.140625" style="50"/>
    <col min="2561" max="2561" width="7" style="50" customWidth="1"/>
    <col min="2562" max="2562" width="38.7109375" style="50" customWidth="1"/>
    <col min="2563" max="2563" width="16.28515625" style="50" customWidth="1"/>
    <col min="2564" max="2564" width="0" style="50" hidden="1" customWidth="1"/>
    <col min="2565" max="2565" width="21.85546875" style="50" customWidth="1"/>
    <col min="2566" max="2566" width="10.7109375" style="50" customWidth="1"/>
    <col min="2567" max="2567" width="42" style="50" customWidth="1"/>
    <col min="2568" max="2568" width="16.140625" style="50" customWidth="1"/>
    <col min="2569" max="2569" width="15.140625" style="50" customWidth="1"/>
    <col min="2570" max="2570" width="14.42578125" style="50" customWidth="1"/>
    <col min="2571" max="2571" width="20" style="50" customWidth="1"/>
    <col min="2572" max="2816" width="9.140625" style="50"/>
    <col min="2817" max="2817" width="7" style="50" customWidth="1"/>
    <col min="2818" max="2818" width="38.7109375" style="50" customWidth="1"/>
    <col min="2819" max="2819" width="16.28515625" style="50" customWidth="1"/>
    <col min="2820" max="2820" width="0" style="50" hidden="1" customWidth="1"/>
    <col min="2821" max="2821" width="21.85546875" style="50" customWidth="1"/>
    <col min="2822" max="2822" width="10.7109375" style="50" customWidth="1"/>
    <col min="2823" max="2823" width="42" style="50" customWidth="1"/>
    <col min="2824" max="2824" width="16.140625" style="50" customWidth="1"/>
    <col min="2825" max="2825" width="15.140625" style="50" customWidth="1"/>
    <col min="2826" max="2826" width="14.42578125" style="50" customWidth="1"/>
    <col min="2827" max="2827" width="20" style="50" customWidth="1"/>
    <col min="2828" max="3072" width="9.140625" style="50"/>
    <col min="3073" max="3073" width="7" style="50" customWidth="1"/>
    <col min="3074" max="3074" width="38.7109375" style="50" customWidth="1"/>
    <col min="3075" max="3075" width="16.28515625" style="50" customWidth="1"/>
    <col min="3076" max="3076" width="0" style="50" hidden="1" customWidth="1"/>
    <col min="3077" max="3077" width="21.85546875" style="50" customWidth="1"/>
    <col min="3078" max="3078" width="10.7109375" style="50" customWidth="1"/>
    <col min="3079" max="3079" width="42" style="50" customWidth="1"/>
    <col min="3080" max="3080" width="16.140625" style="50" customWidth="1"/>
    <col min="3081" max="3081" width="15.140625" style="50" customWidth="1"/>
    <col min="3082" max="3082" width="14.42578125" style="50" customWidth="1"/>
    <col min="3083" max="3083" width="20" style="50" customWidth="1"/>
    <col min="3084" max="3328" width="9.140625" style="50"/>
    <col min="3329" max="3329" width="7" style="50" customWidth="1"/>
    <col min="3330" max="3330" width="38.7109375" style="50" customWidth="1"/>
    <col min="3331" max="3331" width="16.28515625" style="50" customWidth="1"/>
    <col min="3332" max="3332" width="0" style="50" hidden="1" customWidth="1"/>
    <col min="3333" max="3333" width="21.85546875" style="50" customWidth="1"/>
    <col min="3334" max="3334" width="10.7109375" style="50" customWidth="1"/>
    <col min="3335" max="3335" width="42" style="50" customWidth="1"/>
    <col min="3336" max="3336" width="16.140625" style="50" customWidth="1"/>
    <col min="3337" max="3337" width="15.140625" style="50" customWidth="1"/>
    <col min="3338" max="3338" width="14.42578125" style="50" customWidth="1"/>
    <col min="3339" max="3339" width="20" style="50" customWidth="1"/>
    <col min="3340" max="3584" width="9.140625" style="50"/>
    <col min="3585" max="3585" width="7" style="50" customWidth="1"/>
    <col min="3586" max="3586" width="38.7109375" style="50" customWidth="1"/>
    <col min="3587" max="3587" width="16.28515625" style="50" customWidth="1"/>
    <col min="3588" max="3588" width="0" style="50" hidden="1" customWidth="1"/>
    <col min="3589" max="3589" width="21.85546875" style="50" customWidth="1"/>
    <col min="3590" max="3590" width="10.7109375" style="50" customWidth="1"/>
    <col min="3591" max="3591" width="42" style="50" customWidth="1"/>
    <col min="3592" max="3592" width="16.140625" style="50" customWidth="1"/>
    <col min="3593" max="3593" width="15.140625" style="50" customWidth="1"/>
    <col min="3594" max="3594" width="14.42578125" style="50" customWidth="1"/>
    <col min="3595" max="3595" width="20" style="50" customWidth="1"/>
    <col min="3596" max="3840" width="9.140625" style="50"/>
    <col min="3841" max="3841" width="7" style="50" customWidth="1"/>
    <col min="3842" max="3842" width="38.7109375" style="50" customWidth="1"/>
    <col min="3843" max="3843" width="16.28515625" style="50" customWidth="1"/>
    <col min="3844" max="3844" width="0" style="50" hidden="1" customWidth="1"/>
    <col min="3845" max="3845" width="21.85546875" style="50" customWidth="1"/>
    <col min="3846" max="3846" width="10.7109375" style="50" customWidth="1"/>
    <col min="3847" max="3847" width="42" style="50" customWidth="1"/>
    <col min="3848" max="3848" width="16.140625" style="50" customWidth="1"/>
    <col min="3849" max="3849" width="15.140625" style="50" customWidth="1"/>
    <col min="3850" max="3850" width="14.42578125" style="50" customWidth="1"/>
    <col min="3851" max="3851" width="20" style="50" customWidth="1"/>
    <col min="3852" max="4096" width="9.140625" style="50"/>
    <col min="4097" max="4097" width="7" style="50" customWidth="1"/>
    <col min="4098" max="4098" width="38.7109375" style="50" customWidth="1"/>
    <col min="4099" max="4099" width="16.28515625" style="50" customWidth="1"/>
    <col min="4100" max="4100" width="0" style="50" hidden="1" customWidth="1"/>
    <col min="4101" max="4101" width="21.85546875" style="50" customWidth="1"/>
    <col min="4102" max="4102" width="10.7109375" style="50" customWidth="1"/>
    <col min="4103" max="4103" width="42" style="50" customWidth="1"/>
    <col min="4104" max="4104" width="16.140625" style="50" customWidth="1"/>
    <col min="4105" max="4105" width="15.140625" style="50" customWidth="1"/>
    <col min="4106" max="4106" width="14.42578125" style="50" customWidth="1"/>
    <col min="4107" max="4107" width="20" style="50" customWidth="1"/>
    <col min="4108" max="4352" width="9.140625" style="50"/>
    <col min="4353" max="4353" width="7" style="50" customWidth="1"/>
    <col min="4354" max="4354" width="38.7109375" style="50" customWidth="1"/>
    <col min="4355" max="4355" width="16.28515625" style="50" customWidth="1"/>
    <col min="4356" max="4356" width="0" style="50" hidden="1" customWidth="1"/>
    <col min="4357" max="4357" width="21.85546875" style="50" customWidth="1"/>
    <col min="4358" max="4358" width="10.7109375" style="50" customWidth="1"/>
    <col min="4359" max="4359" width="42" style="50" customWidth="1"/>
    <col min="4360" max="4360" width="16.140625" style="50" customWidth="1"/>
    <col min="4361" max="4361" width="15.140625" style="50" customWidth="1"/>
    <col min="4362" max="4362" width="14.42578125" style="50" customWidth="1"/>
    <col min="4363" max="4363" width="20" style="50" customWidth="1"/>
    <col min="4364" max="4608" width="9.140625" style="50"/>
    <col min="4609" max="4609" width="7" style="50" customWidth="1"/>
    <col min="4610" max="4610" width="38.7109375" style="50" customWidth="1"/>
    <col min="4611" max="4611" width="16.28515625" style="50" customWidth="1"/>
    <col min="4612" max="4612" width="0" style="50" hidden="1" customWidth="1"/>
    <col min="4613" max="4613" width="21.85546875" style="50" customWidth="1"/>
    <col min="4614" max="4614" width="10.7109375" style="50" customWidth="1"/>
    <col min="4615" max="4615" width="42" style="50" customWidth="1"/>
    <col min="4616" max="4616" width="16.140625" style="50" customWidth="1"/>
    <col min="4617" max="4617" width="15.140625" style="50" customWidth="1"/>
    <col min="4618" max="4618" width="14.42578125" style="50" customWidth="1"/>
    <col min="4619" max="4619" width="20" style="50" customWidth="1"/>
    <col min="4620" max="4864" width="9.140625" style="50"/>
    <col min="4865" max="4865" width="7" style="50" customWidth="1"/>
    <col min="4866" max="4866" width="38.7109375" style="50" customWidth="1"/>
    <col min="4867" max="4867" width="16.28515625" style="50" customWidth="1"/>
    <col min="4868" max="4868" width="0" style="50" hidden="1" customWidth="1"/>
    <col min="4869" max="4869" width="21.85546875" style="50" customWidth="1"/>
    <col min="4870" max="4870" width="10.7109375" style="50" customWidth="1"/>
    <col min="4871" max="4871" width="42" style="50" customWidth="1"/>
    <col min="4872" max="4872" width="16.140625" style="50" customWidth="1"/>
    <col min="4873" max="4873" width="15.140625" style="50" customWidth="1"/>
    <col min="4874" max="4874" width="14.42578125" style="50" customWidth="1"/>
    <col min="4875" max="4875" width="20" style="50" customWidth="1"/>
    <col min="4876" max="5120" width="9.140625" style="50"/>
    <col min="5121" max="5121" width="7" style="50" customWidth="1"/>
    <col min="5122" max="5122" width="38.7109375" style="50" customWidth="1"/>
    <col min="5123" max="5123" width="16.28515625" style="50" customWidth="1"/>
    <col min="5124" max="5124" width="0" style="50" hidden="1" customWidth="1"/>
    <col min="5125" max="5125" width="21.85546875" style="50" customWidth="1"/>
    <col min="5126" max="5126" width="10.7109375" style="50" customWidth="1"/>
    <col min="5127" max="5127" width="42" style="50" customWidth="1"/>
    <col min="5128" max="5128" width="16.140625" style="50" customWidth="1"/>
    <col min="5129" max="5129" width="15.140625" style="50" customWidth="1"/>
    <col min="5130" max="5130" width="14.42578125" style="50" customWidth="1"/>
    <col min="5131" max="5131" width="20" style="50" customWidth="1"/>
    <col min="5132" max="5376" width="9.140625" style="50"/>
    <col min="5377" max="5377" width="7" style="50" customWidth="1"/>
    <col min="5378" max="5378" width="38.7109375" style="50" customWidth="1"/>
    <col min="5379" max="5379" width="16.28515625" style="50" customWidth="1"/>
    <col min="5380" max="5380" width="0" style="50" hidden="1" customWidth="1"/>
    <col min="5381" max="5381" width="21.85546875" style="50" customWidth="1"/>
    <col min="5382" max="5382" width="10.7109375" style="50" customWidth="1"/>
    <col min="5383" max="5383" width="42" style="50" customWidth="1"/>
    <col min="5384" max="5384" width="16.140625" style="50" customWidth="1"/>
    <col min="5385" max="5385" width="15.140625" style="50" customWidth="1"/>
    <col min="5386" max="5386" width="14.42578125" style="50" customWidth="1"/>
    <col min="5387" max="5387" width="20" style="50" customWidth="1"/>
    <col min="5388" max="5632" width="9.140625" style="50"/>
    <col min="5633" max="5633" width="7" style="50" customWidth="1"/>
    <col min="5634" max="5634" width="38.7109375" style="50" customWidth="1"/>
    <col min="5635" max="5635" width="16.28515625" style="50" customWidth="1"/>
    <col min="5636" max="5636" width="0" style="50" hidden="1" customWidth="1"/>
    <col min="5637" max="5637" width="21.85546875" style="50" customWidth="1"/>
    <col min="5638" max="5638" width="10.7109375" style="50" customWidth="1"/>
    <col min="5639" max="5639" width="42" style="50" customWidth="1"/>
    <col min="5640" max="5640" width="16.140625" style="50" customWidth="1"/>
    <col min="5641" max="5641" width="15.140625" style="50" customWidth="1"/>
    <col min="5642" max="5642" width="14.42578125" style="50" customWidth="1"/>
    <col min="5643" max="5643" width="20" style="50" customWidth="1"/>
    <col min="5644" max="5888" width="9.140625" style="50"/>
    <col min="5889" max="5889" width="7" style="50" customWidth="1"/>
    <col min="5890" max="5890" width="38.7109375" style="50" customWidth="1"/>
    <col min="5891" max="5891" width="16.28515625" style="50" customWidth="1"/>
    <col min="5892" max="5892" width="0" style="50" hidden="1" customWidth="1"/>
    <col min="5893" max="5893" width="21.85546875" style="50" customWidth="1"/>
    <col min="5894" max="5894" width="10.7109375" style="50" customWidth="1"/>
    <col min="5895" max="5895" width="42" style="50" customWidth="1"/>
    <col min="5896" max="5896" width="16.140625" style="50" customWidth="1"/>
    <col min="5897" max="5897" width="15.140625" style="50" customWidth="1"/>
    <col min="5898" max="5898" width="14.42578125" style="50" customWidth="1"/>
    <col min="5899" max="5899" width="20" style="50" customWidth="1"/>
    <col min="5900" max="6144" width="9.140625" style="50"/>
    <col min="6145" max="6145" width="7" style="50" customWidth="1"/>
    <col min="6146" max="6146" width="38.7109375" style="50" customWidth="1"/>
    <col min="6147" max="6147" width="16.28515625" style="50" customWidth="1"/>
    <col min="6148" max="6148" width="0" style="50" hidden="1" customWidth="1"/>
    <col min="6149" max="6149" width="21.85546875" style="50" customWidth="1"/>
    <col min="6150" max="6150" width="10.7109375" style="50" customWidth="1"/>
    <col min="6151" max="6151" width="42" style="50" customWidth="1"/>
    <col min="6152" max="6152" width="16.140625" style="50" customWidth="1"/>
    <col min="6153" max="6153" width="15.140625" style="50" customWidth="1"/>
    <col min="6154" max="6154" width="14.42578125" style="50" customWidth="1"/>
    <col min="6155" max="6155" width="20" style="50" customWidth="1"/>
    <col min="6156" max="6400" width="9.140625" style="50"/>
    <col min="6401" max="6401" width="7" style="50" customWidth="1"/>
    <col min="6402" max="6402" width="38.7109375" style="50" customWidth="1"/>
    <col min="6403" max="6403" width="16.28515625" style="50" customWidth="1"/>
    <col min="6404" max="6404" width="0" style="50" hidden="1" customWidth="1"/>
    <col min="6405" max="6405" width="21.85546875" style="50" customWidth="1"/>
    <col min="6406" max="6406" width="10.7109375" style="50" customWidth="1"/>
    <col min="6407" max="6407" width="42" style="50" customWidth="1"/>
    <col min="6408" max="6408" width="16.140625" style="50" customWidth="1"/>
    <col min="6409" max="6409" width="15.140625" style="50" customWidth="1"/>
    <col min="6410" max="6410" width="14.42578125" style="50" customWidth="1"/>
    <col min="6411" max="6411" width="20" style="50" customWidth="1"/>
    <col min="6412" max="6656" width="9.140625" style="50"/>
    <col min="6657" max="6657" width="7" style="50" customWidth="1"/>
    <col min="6658" max="6658" width="38.7109375" style="50" customWidth="1"/>
    <col min="6659" max="6659" width="16.28515625" style="50" customWidth="1"/>
    <col min="6660" max="6660" width="0" style="50" hidden="1" customWidth="1"/>
    <col min="6661" max="6661" width="21.85546875" style="50" customWidth="1"/>
    <col min="6662" max="6662" width="10.7109375" style="50" customWidth="1"/>
    <col min="6663" max="6663" width="42" style="50" customWidth="1"/>
    <col min="6664" max="6664" width="16.140625" style="50" customWidth="1"/>
    <col min="6665" max="6665" width="15.140625" style="50" customWidth="1"/>
    <col min="6666" max="6666" width="14.42578125" style="50" customWidth="1"/>
    <col min="6667" max="6667" width="20" style="50" customWidth="1"/>
    <col min="6668" max="6912" width="9.140625" style="50"/>
    <col min="6913" max="6913" width="7" style="50" customWidth="1"/>
    <col min="6914" max="6914" width="38.7109375" style="50" customWidth="1"/>
    <col min="6915" max="6915" width="16.28515625" style="50" customWidth="1"/>
    <col min="6916" max="6916" width="0" style="50" hidden="1" customWidth="1"/>
    <col min="6917" max="6917" width="21.85546875" style="50" customWidth="1"/>
    <col min="6918" max="6918" width="10.7109375" style="50" customWidth="1"/>
    <col min="6919" max="6919" width="42" style="50" customWidth="1"/>
    <col min="6920" max="6920" width="16.140625" style="50" customWidth="1"/>
    <col min="6921" max="6921" width="15.140625" style="50" customWidth="1"/>
    <col min="6922" max="6922" width="14.42578125" style="50" customWidth="1"/>
    <col min="6923" max="6923" width="20" style="50" customWidth="1"/>
    <col min="6924" max="7168" width="9.140625" style="50"/>
    <col min="7169" max="7169" width="7" style="50" customWidth="1"/>
    <col min="7170" max="7170" width="38.7109375" style="50" customWidth="1"/>
    <col min="7171" max="7171" width="16.28515625" style="50" customWidth="1"/>
    <col min="7172" max="7172" width="0" style="50" hidden="1" customWidth="1"/>
    <col min="7173" max="7173" width="21.85546875" style="50" customWidth="1"/>
    <col min="7174" max="7174" width="10.7109375" style="50" customWidth="1"/>
    <col min="7175" max="7175" width="42" style="50" customWidth="1"/>
    <col min="7176" max="7176" width="16.140625" style="50" customWidth="1"/>
    <col min="7177" max="7177" width="15.140625" style="50" customWidth="1"/>
    <col min="7178" max="7178" width="14.42578125" style="50" customWidth="1"/>
    <col min="7179" max="7179" width="20" style="50" customWidth="1"/>
    <col min="7180" max="7424" width="9.140625" style="50"/>
    <col min="7425" max="7425" width="7" style="50" customWidth="1"/>
    <col min="7426" max="7426" width="38.7109375" style="50" customWidth="1"/>
    <col min="7427" max="7427" width="16.28515625" style="50" customWidth="1"/>
    <col min="7428" max="7428" width="0" style="50" hidden="1" customWidth="1"/>
    <col min="7429" max="7429" width="21.85546875" style="50" customWidth="1"/>
    <col min="7430" max="7430" width="10.7109375" style="50" customWidth="1"/>
    <col min="7431" max="7431" width="42" style="50" customWidth="1"/>
    <col min="7432" max="7432" width="16.140625" style="50" customWidth="1"/>
    <col min="7433" max="7433" width="15.140625" style="50" customWidth="1"/>
    <col min="7434" max="7434" width="14.42578125" style="50" customWidth="1"/>
    <col min="7435" max="7435" width="20" style="50" customWidth="1"/>
    <col min="7436" max="7680" width="9.140625" style="50"/>
    <col min="7681" max="7681" width="7" style="50" customWidth="1"/>
    <col min="7682" max="7682" width="38.7109375" style="50" customWidth="1"/>
    <col min="7683" max="7683" width="16.28515625" style="50" customWidth="1"/>
    <col min="7684" max="7684" width="0" style="50" hidden="1" customWidth="1"/>
    <col min="7685" max="7685" width="21.85546875" style="50" customWidth="1"/>
    <col min="7686" max="7686" width="10.7109375" style="50" customWidth="1"/>
    <col min="7687" max="7687" width="42" style="50" customWidth="1"/>
    <col min="7688" max="7688" width="16.140625" style="50" customWidth="1"/>
    <col min="7689" max="7689" width="15.140625" style="50" customWidth="1"/>
    <col min="7690" max="7690" width="14.42578125" style="50" customWidth="1"/>
    <col min="7691" max="7691" width="20" style="50" customWidth="1"/>
    <col min="7692" max="7936" width="9.140625" style="50"/>
    <col min="7937" max="7937" width="7" style="50" customWidth="1"/>
    <col min="7938" max="7938" width="38.7109375" style="50" customWidth="1"/>
    <col min="7939" max="7939" width="16.28515625" style="50" customWidth="1"/>
    <col min="7940" max="7940" width="0" style="50" hidden="1" customWidth="1"/>
    <col min="7941" max="7941" width="21.85546875" style="50" customWidth="1"/>
    <col min="7942" max="7942" width="10.7109375" style="50" customWidth="1"/>
    <col min="7943" max="7943" width="42" style="50" customWidth="1"/>
    <col min="7944" max="7944" width="16.140625" style="50" customWidth="1"/>
    <col min="7945" max="7945" width="15.140625" style="50" customWidth="1"/>
    <col min="7946" max="7946" width="14.42578125" style="50" customWidth="1"/>
    <col min="7947" max="7947" width="20" style="50" customWidth="1"/>
    <col min="7948" max="8192" width="9.140625" style="50"/>
    <col min="8193" max="8193" width="7" style="50" customWidth="1"/>
    <col min="8194" max="8194" width="38.7109375" style="50" customWidth="1"/>
    <col min="8195" max="8195" width="16.28515625" style="50" customWidth="1"/>
    <col min="8196" max="8196" width="0" style="50" hidden="1" customWidth="1"/>
    <col min="8197" max="8197" width="21.85546875" style="50" customWidth="1"/>
    <col min="8198" max="8198" width="10.7109375" style="50" customWidth="1"/>
    <col min="8199" max="8199" width="42" style="50" customWidth="1"/>
    <col min="8200" max="8200" width="16.140625" style="50" customWidth="1"/>
    <col min="8201" max="8201" width="15.140625" style="50" customWidth="1"/>
    <col min="8202" max="8202" width="14.42578125" style="50" customWidth="1"/>
    <col min="8203" max="8203" width="20" style="50" customWidth="1"/>
    <col min="8204" max="8448" width="9.140625" style="50"/>
    <col min="8449" max="8449" width="7" style="50" customWidth="1"/>
    <col min="8450" max="8450" width="38.7109375" style="50" customWidth="1"/>
    <col min="8451" max="8451" width="16.28515625" style="50" customWidth="1"/>
    <col min="8452" max="8452" width="0" style="50" hidden="1" customWidth="1"/>
    <col min="8453" max="8453" width="21.85546875" style="50" customWidth="1"/>
    <col min="8454" max="8454" width="10.7109375" style="50" customWidth="1"/>
    <col min="8455" max="8455" width="42" style="50" customWidth="1"/>
    <col min="8456" max="8456" width="16.140625" style="50" customWidth="1"/>
    <col min="8457" max="8457" width="15.140625" style="50" customWidth="1"/>
    <col min="8458" max="8458" width="14.42578125" style="50" customWidth="1"/>
    <col min="8459" max="8459" width="20" style="50" customWidth="1"/>
    <col min="8460" max="8704" width="9.140625" style="50"/>
    <col min="8705" max="8705" width="7" style="50" customWidth="1"/>
    <col min="8706" max="8706" width="38.7109375" style="50" customWidth="1"/>
    <col min="8707" max="8707" width="16.28515625" style="50" customWidth="1"/>
    <col min="8708" max="8708" width="0" style="50" hidden="1" customWidth="1"/>
    <col min="8709" max="8709" width="21.85546875" style="50" customWidth="1"/>
    <col min="8710" max="8710" width="10.7109375" style="50" customWidth="1"/>
    <col min="8711" max="8711" width="42" style="50" customWidth="1"/>
    <col min="8712" max="8712" width="16.140625" style="50" customWidth="1"/>
    <col min="8713" max="8713" width="15.140625" style="50" customWidth="1"/>
    <col min="8714" max="8714" width="14.42578125" style="50" customWidth="1"/>
    <col min="8715" max="8715" width="20" style="50" customWidth="1"/>
    <col min="8716" max="8960" width="9.140625" style="50"/>
    <col min="8961" max="8961" width="7" style="50" customWidth="1"/>
    <col min="8962" max="8962" width="38.7109375" style="50" customWidth="1"/>
    <col min="8963" max="8963" width="16.28515625" style="50" customWidth="1"/>
    <col min="8964" max="8964" width="0" style="50" hidden="1" customWidth="1"/>
    <col min="8965" max="8965" width="21.85546875" style="50" customWidth="1"/>
    <col min="8966" max="8966" width="10.7109375" style="50" customWidth="1"/>
    <col min="8967" max="8967" width="42" style="50" customWidth="1"/>
    <col min="8968" max="8968" width="16.140625" style="50" customWidth="1"/>
    <col min="8969" max="8969" width="15.140625" style="50" customWidth="1"/>
    <col min="8970" max="8970" width="14.42578125" style="50" customWidth="1"/>
    <col min="8971" max="8971" width="20" style="50" customWidth="1"/>
    <col min="8972" max="9216" width="9.140625" style="50"/>
    <col min="9217" max="9217" width="7" style="50" customWidth="1"/>
    <col min="9218" max="9218" width="38.7109375" style="50" customWidth="1"/>
    <col min="9219" max="9219" width="16.28515625" style="50" customWidth="1"/>
    <col min="9220" max="9220" width="0" style="50" hidden="1" customWidth="1"/>
    <col min="9221" max="9221" width="21.85546875" style="50" customWidth="1"/>
    <col min="9222" max="9222" width="10.7109375" style="50" customWidth="1"/>
    <col min="9223" max="9223" width="42" style="50" customWidth="1"/>
    <col min="9224" max="9224" width="16.140625" style="50" customWidth="1"/>
    <col min="9225" max="9225" width="15.140625" style="50" customWidth="1"/>
    <col min="9226" max="9226" width="14.42578125" style="50" customWidth="1"/>
    <col min="9227" max="9227" width="20" style="50" customWidth="1"/>
    <col min="9228" max="9472" width="9.140625" style="50"/>
    <col min="9473" max="9473" width="7" style="50" customWidth="1"/>
    <col min="9474" max="9474" width="38.7109375" style="50" customWidth="1"/>
    <col min="9475" max="9475" width="16.28515625" style="50" customWidth="1"/>
    <col min="9476" max="9476" width="0" style="50" hidden="1" customWidth="1"/>
    <col min="9477" max="9477" width="21.85546875" style="50" customWidth="1"/>
    <col min="9478" max="9478" width="10.7109375" style="50" customWidth="1"/>
    <col min="9479" max="9479" width="42" style="50" customWidth="1"/>
    <col min="9480" max="9480" width="16.140625" style="50" customWidth="1"/>
    <col min="9481" max="9481" width="15.140625" style="50" customWidth="1"/>
    <col min="9482" max="9482" width="14.42578125" style="50" customWidth="1"/>
    <col min="9483" max="9483" width="20" style="50" customWidth="1"/>
    <col min="9484" max="9728" width="9.140625" style="50"/>
    <col min="9729" max="9729" width="7" style="50" customWidth="1"/>
    <col min="9730" max="9730" width="38.7109375" style="50" customWidth="1"/>
    <col min="9731" max="9731" width="16.28515625" style="50" customWidth="1"/>
    <col min="9732" max="9732" width="0" style="50" hidden="1" customWidth="1"/>
    <col min="9733" max="9733" width="21.85546875" style="50" customWidth="1"/>
    <col min="9734" max="9734" width="10.7109375" style="50" customWidth="1"/>
    <col min="9735" max="9735" width="42" style="50" customWidth="1"/>
    <col min="9736" max="9736" width="16.140625" style="50" customWidth="1"/>
    <col min="9737" max="9737" width="15.140625" style="50" customWidth="1"/>
    <col min="9738" max="9738" width="14.42578125" style="50" customWidth="1"/>
    <col min="9739" max="9739" width="20" style="50" customWidth="1"/>
    <col min="9740" max="9984" width="9.140625" style="50"/>
    <col min="9985" max="9985" width="7" style="50" customWidth="1"/>
    <col min="9986" max="9986" width="38.7109375" style="50" customWidth="1"/>
    <col min="9987" max="9987" width="16.28515625" style="50" customWidth="1"/>
    <col min="9988" max="9988" width="0" style="50" hidden="1" customWidth="1"/>
    <col min="9989" max="9989" width="21.85546875" style="50" customWidth="1"/>
    <col min="9990" max="9990" width="10.7109375" style="50" customWidth="1"/>
    <col min="9991" max="9991" width="42" style="50" customWidth="1"/>
    <col min="9992" max="9992" width="16.140625" style="50" customWidth="1"/>
    <col min="9993" max="9993" width="15.140625" style="50" customWidth="1"/>
    <col min="9994" max="9994" width="14.42578125" style="50" customWidth="1"/>
    <col min="9995" max="9995" width="20" style="50" customWidth="1"/>
    <col min="9996" max="10240" width="9.140625" style="50"/>
    <col min="10241" max="10241" width="7" style="50" customWidth="1"/>
    <col min="10242" max="10242" width="38.7109375" style="50" customWidth="1"/>
    <col min="10243" max="10243" width="16.28515625" style="50" customWidth="1"/>
    <col min="10244" max="10244" width="0" style="50" hidden="1" customWidth="1"/>
    <col min="10245" max="10245" width="21.85546875" style="50" customWidth="1"/>
    <col min="10246" max="10246" width="10.7109375" style="50" customWidth="1"/>
    <col min="10247" max="10247" width="42" style="50" customWidth="1"/>
    <col min="10248" max="10248" width="16.140625" style="50" customWidth="1"/>
    <col min="10249" max="10249" width="15.140625" style="50" customWidth="1"/>
    <col min="10250" max="10250" width="14.42578125" style="50" customWidth="1"/>
    <col min="10251" max="10251" width="20" style="50" customWidth="1"/>
    <col min="10252" max="10496" width="9.140625" style="50"/>
    <col min="10497" max="10497" width="7" style="50" customWidth="1"/>
    <col min="10498" max="10498" width="38.7109375" style="50" customWidth="1"/>
    <col min="10499" max="10499" width="16.28515625" style="50" customWidth="1"/>
    <col min="10500" max="10500" width="0" style="50" hidden="1" customWidth="1"/>
    <col min="10501" max="10501" width="21.85546875" style="50" customWidth="1"/>
    <col min="10502" max="10502" width="10.7109375" style="50" customWidth="1"/>
    <col min="10503" max="10503" width="42" style="50" customWidth="1"/>
    <col min="10504" max="10504" width="16.140625" style="50" customWidth="1"/>
    <col min="10505" max="10505" width="15.140625" style="50" customWidth="1"/>
    <col min="10506" max="10506" width="14.42578125" style="50" customWidth="1"/>
    <col min="10507" max="10507" width="20" style="50" customWidth="1"/>
    <col min="10508" max="10752" width="9.140625" style="50"/>
    <col min="10753" max="10753" width="7" style="50" customWidth="1"/>
    <col min="10754" max="10754" width="38.7109375" style="50" customWidth="1"/>
    <col min="10755" max="10755" width="16.28515625" style="50" customWidth="1"/>
    <col min="10756" max="10756" width="0" style="50" hidden="1" customWidth="1"/>
    <col min="10757" max="10757" width="21.85546875" style="50" customWidth="1"/>
    <col min="10758" max="10758" width="10.7109375" style="50" customWidth="1"/>
    <col min="10759" max="10759" width="42" style="50" customWidth="1"/>
    <col min="10760" max="10760" width="16.140625" style="50" customWidth="1"/>
    <col min="10761" max="10761" width="15.140625" style="50" customWidth="1"/>
    <col min="10762" max="10762" width="14.42578125" style="50" customWidth="1"/>
    <col min="10763" max="10763" width="20" style="50" customWidth="1"/>
    <col min="10764" max="11008" width="9.140625" style="50"/>
    <col min="11009" max="11009" width="7" style="50" customWidth="1"/>
    <col min="11010" max="11010" width="38.7109375" style="50" customWidth="1"/>
    <col min="11011" max="11011" width="16.28515625" style="50" customWidth="1"/>
    <col min="11012" max="11012" width="0" style="50" hidden="1" customWidth="1"/>
    <col min="11013" max="11013" width="21.85546875" style="50" customWidth="1"/>
    <col min="11014" max="11014" width="10.7109375" style="50" customWidth="1"/>
    <col min="11015" max="11015" width="42" style="50" customWidth="1"/>
    <col min="11016" max="11016" width="16.140625" style="50" customWidth="1"/>
    <col min="11017" max="11017" width="15.140625" style="50" customWidth="1"/>
    <col min="11018" max="11018" width="14.42578125" style="50" customWidth="1"/>
    <col min="11019" max="11019" width="20" style="50" customWidth="1"/>
    <col min="11020" max="11264" width="9.140625" style="50"/>
    <col min="11265" max="11265" width="7" style="50" customWidth="1"/>
    <col min="11266" max="11266" width="38.7109375" style="50" customWidth="1"/>
    <col min="11267" max="11267" width="16.28515625" style="50" customWidth="1"/>
    <col min="11268" max="11268" width="0" style="50" hidden="1" customWidth="1"/>
    <col min="11269" max="11269" width="21.85546875" style="50" customWidth="1"/>
    <col min="11270" max="11270" width="10.7109375" style="50" customWidth="1"/>
    <col min="11271" max="11271" width="42" style="50" customWidth="1"/>
    <col min="11272" max="11272" width="16.140625" style="50" customWidth="1"/>
    <col min="11273" max="11273" width="15.140625" style="50" customWidth="1"/>
    <col min="11274" max="11274" width="14.42578125" style="50" customWidth="1"/>
    <col min="11275" max="11275" width="20" style="50" customWidth="1"/>
    <col min="11276" max="11520" width="9.140625" style="50"/>
    <col min="11521" max="11521" width="7" style="50" customWidth="1"/>
    <col min="11522" max="11522" width="38.7109375" style="50" customWidth="1"/>
    <col min="11523" max="11523" width="16.28515625" style="50" customWidth="1"/>
    <col min="11524" max="11524" width="0" style="50" hidden="1" customWidth="1"/>
    <col min="11525" max="11525" width="21.85546875" style="50" customWidth="1"/>
    <col min="11526" max="11526" width="10.7109375" style="50" customWidth="1"/>
    <col min="11527" max="11527" width="42" style="50" customWidth="1"/>
    <col min="11528" max="11528" width="16.140625" style="50" customWidth="1"/>
    <col min="11529" max="11529" width="15.140625" style="50" customWidth="1"/>
    <col min="11530" max="11530" width="14.42578125" style="50" customWidth="1"/>
    <col min="11531" max="11531" width="20" style="50" customWidth="1"/>
    <col min="11532" max="11776" width="9.140625" style="50"/>
    <col min="11777" max="11777" width="7" style="50" customWidth="1"/>
    <col min="11778" max="11778" width="38.7109375" style="50" customWidth="1"/>
    <col min="11779" max="11779" width="16.28515625" style="50" customWidth="1"/>
    <col min="11780" max="11780" width="0" style="50" hidden="1" customWidth="1"/>
    <col min="11781" max="11781" width="21.85546875" style="50" customWidth="1"/>
    <col min="11782" max="11782" width="10.7109375" style="50" customWidth="1"/>
    <col min="11783" max="11783" width="42" style="50" customWidth="1"/>
    <col min="11784" max="11784" width="16.140625" style="50" customWidth="1"/>
    <col min="11785" max="11785" width="15.140625" style="50" customWidth="1"/>
    <col min="11786" max="11786" width="14.42578125" style="50" customWidth="1"/>
    <col min="11787" max="11787" width="20" style="50" customWidth="1"/>
    <col min="11788" max="12032" width="9.140625" style="50"/>
    <col min="12033" max="12033" width="7" style="50" customWidth="1"/>
    <col min="12034" max="12034" width="38.7109375" style="50" customWidth="1"/>
    <col min="12035" max="12035" width="16.28515625" style="50" customWidth="1"/>
    <col min="12036" max="12036" width="0" style="50" hidden="1" customWidth="1"/>
    <col min="12037" max="12037" width="21.85546875" style="50" customWidth="1"/>
    <col min="12038" max="12038" width="10.7109375" style="50" customWidth="1"/>
    <col min="12039" max="12039" width="42" style="50" customWidth="1"/>
    <col min="12040" max="12040" width="16.140625" style="50" customWidth="1"/>
    <col min="12041" max="12041" width="15.140625" style="50" customWidth="1"/>
    <col min="12042" max="12042" width="14.42578125" style="50" customWidth="1"/>
    <col min="12043" max="12043" width="20" style="50" customWidth="1"/>
    <col min="12044" max="12288" width="9.140625" style="50"/>
    <col min="12289" max="12289" width="7" style="50" customWidth="1"/>
    <col min="12290" max="12290" width="38.7109375" style="50" customWidth="1"/>
    <col min="12291" max="12291" width="16.28515625" style="50" customWidth="1"/>
    <col min="12292" max="12292" width="0" style="50" hidden="1" customWidth="1"/>
    <col min="12293" max="12293" width="21.85546875" style="50" customWidth="1"/>
    <col min="12294" max="12294" width="10.7109375" style="50" customWidth="1"/>
    <col min="12295" max="12295" width="42" style="50" customWidth="1"/>
    <col min="12296" max="12296" width="16.140625" style="50" customWidth="1"/>
    <col min="12297" max="12297" width="15.140625" style="50" customWidth="1"/>
    <col min="12298" max="12298" width="14.42578125" style="50" customWidth="1"/>
    <col min="12299" max="12299" width="20" style="50" customWidth="1"/>
    <col min="12300" max="12544" width="9.140625" style="50"/>
    <col min="12545" max="12545" width="7" style="50" customWidth="1"/>
    <col min="12546" max="12546" width="38.7109375" style="50" customWidth="1"/>
    <col min="12547" max="12547" width="16.28515625" style="50" customWidth="1"/>
    <col min="12548" max="12548" width="0" style="50" hidden="1" customWidth="1"/>
    <col min="12549" max="12549" width="21.85546875" style="50" customWidth="1"/>
    <col min="12550" max="12550" width="10.7109375" style="50" customWidth="1"/>
    <col min="12551" max="12551" width="42" style="50" customWidth="1"/>
    <col min="12552" max="12552" width="16.140625" style="50" customWidth="1"/>
    <col min="12553" max="12553" width="15.140625" style="50" customWidth="1"/>
    <col min="12554" max="12554" width="14.42578125" style="50" customWidth="1"/>
    <col min="12555" max="12555" width="20" style="50" customWidth="1"/>
    <col min="12556" max="12800" width="9.140625" style="50"/>
    <col min="12801" max="12801" width="7" style="50" customWidth="1"/>
    <col min="12802" max="12802" width="38.7109375" style="50" customWidth="1"/>
    <col min="12803" max="12803" width="16.28515625" style="50" customWidth="1"/>
    <col min="12804" max="12804" width="0" style="50" hidden="1" customWidth="1"/>
    <col min="12805" max="12805" width="21.85546875" style="50" customWidth="1"/>
    <col min="12806" max="12806" width="10.7109375" style="50" customWidth="1"/>
    <col min="12807" max="12807" width="42" style="50" customWidth="1"/>
    <col min="12808" max="12808" width="16.140625" style="50" customWidth="1"/>
    <col min="12809" max="12809" width="15.140625" style="50" customWidth="1"/>
    <col min="12810" max="12810" width="14.42578125" style="50" customWidth="1"/>
    <col min="12811" max="12811" width="20" style="50" customWidth="1"/>
    <col min="12812" max="13056" width="9.140625" style="50"/>
    <col min="13057" max="13057" width="7" style="50" customWidth="1"/>
    <col min="13058" max="13058" width="38.7109375" style="50" customWidth="1"/>
    <col min="13059" max="13059" width="16.28515625" style="50" customWidth="1"/>
    <col min="13060" max="13060" width="0" style="50" hidden="1" customWidth="1"/>
    <col min="13061" max="13061" width="21.85546875" style="50" customWidth="1"/>
    <col min="13062" max="13062" width="10.7109375" style="50" customWidth="1"/>
    <col min="13063" max="13063" width="42" style="50" customWidth="1"/>
    <col min="13064" max="13064" width="16.140625" style="50" customWidth="1"/>
    <col min="13065" max="13065" width="15.140625" style="50" customWidth="1"/>
    <col min="13066" max="13066" width="14.42578125" style="50" customWidth="1"/>
    <col min="13067" max="13067" width="20" style="50" customWidth="1"/>
    <col min="13068" max="13312" width="9.140625" style="50"/>
    <col min="13313" max="13313" width="7" style="50" customWidth="1"/>
    <col min="13314" max="13314" width="38.7109375" style="50" customWidth="1"/>
    <col min="13315" max="13315" width="16.28515625" style="50" customWidth="1"/>
    <col min="13316" max="13316" width="0" style="50" hidden="1" customWidth="1"/>
    <col min="13317" max="13317" width="21.85546875" style="50" customWidth="1"/>
    <col min="13318" max="13318" width="10.7109375" style="50" customWidth="1"/>
    <col min="13319" max="13319" width="42" style="50" customWidth="1"/>
    <col min="13320" max="13320" width="16.140625" style="50" customWidth="1"/>
    <col min="13321" max="13321" width="15.140625" style="50" customWidth="1"/>
    <col min="13322" max="13322" width="14.42578125" style="50" customWidth="1"/>
    <col min="13323" max="13323" width="20" style="50" customWidth="1"/>
    <col min="13324" max="13568" width="9.140625" style="50"/>
    <col min="13569" max="13569" width="7" style="50" customWidth="1"/>
    <col min="13570" max="13570" width="38.7109375" style="50" customWidth="1"/>
    <col min="13571" max="13571" width="16.28515625" style="50" customWidth="1"/>
    <col min="13572" max="13572" width="0" style="50" hidden="1" customWidth="1"/>
    <col min="13573" max="13573" width="21.85546875" style="50" customWidth="1"/>
    <col min="13574" max="13574" width="10.7109375" style="50" customWidth="1"/>
    <col min="13575" max="13575" width="42" style="50" customWidth="1"/>
    <col min="13576" max="13576" width="16.140625" style="50" customWidth="1"/>
    <col min="13577" max="13577" width="15.140625" style="50" customWidth="1"/>
    <col min="13578" max="13578" width="14.42578125" style="50" customWidth="1"/>
    <col min="13579" max="13579" width="20" style="50" customWidth="1"/>
    <col min="13580" max="13824" width="9.140625" style="50"/>
    <col min="13825" max="13825" width="7" style="50" customWidth="1"/>
    <col min="13826" max="13826" width="38.7109375" style="50" customWidth="1"/>
    <col min="13827" max="13827" width="16.28515625" style="50" customWidth="1"/>
    <col min="13828" max="13828" width="0" style="50" hidden="1" customWidth="1"/>
    <col min="13829" max="13829" width="21.85546875" style="50" customWidth="1"/>
    <col min="13830" max="13830" width="10.7109375" style="50" customWidth="1"/>
    <col min="13831" max="13831" width="42" style="50" customWidth="1"/>
    <col min="13832" max="13832" width="16.140625" style="50" customWidth="1"/>
    <col min="13833" max="13833" width="15.140625" style="50" customWidth="1"/>
    <col min="13834" max="13834" width="14.42578125" style="50" customWidth="1"/>
    <col min="13835" max="13835" width="20" style="50" customWidth="1"/>
    <col min="13836" max="14080" width="9.140625" style="50"/>
    <col min="14081" max="14081" width="7" style="50" customWidth="1"/>
    <col min="14082" max="14082" width="38.7109375" style="50" customWidth="1"/>
    <col min="14083" max="14083" width="16.28515625" style="50" customWidth="1"/>
    <col min="14084" max="14084" width="0" style="50" hidden="1" customWidth="1"/>
    <col min="14085" max="14085" width="21.85546875" style="50" customWidth="1"/>
    <col min="14086" max="14086" width="10.7109375" style="50" customWidth="1"/>
    <col min="14087" max="14087" width="42" style="50" customWidth="1"/>
    <col min="14088" max="14088" width="16.140625" style="50" customWidth="1"/>
    <col min="14089" max="14089" width="15.140625" style="50" customWidth="1"/>
    <col min="14090" max="14090" width="14.42578125" style="50" customWidth="1"/>
    <col min="14091" max="14091" width="20" style="50" customWidth="1"/>
    <col min="14092" max="14336" width="9.140625" style="50"/>
    <col min="14337" max="14337" width="7" style="50" customWidth="1"/>
    <col min="14338" max="14338" width="38.7109375" style="50" customWidth="1"/>
    <col min="14339" max="14339" width="16.28515625" style="50" customWidth="1"/>
    <col min="14340" max="14340" width="0" style="50" hidden="1" customWidth="1"/>
    <col min="14341" max="14341" width="21.85546875" style="50" customWidth="1"/>
    <col min="14342" max="14342" width="10.7109375" style="50" customWidth="1"/>
    <col min="14343" max="14343" width="42" style="50" customWidth="1"/>
    <col min="14344" max="14344" width="16.140625" style="50" customWidth="1"/>
    <col min="14345" max="14345" width="15.140625" style="50" customWidth="1"/>
    <col min="14346" max="14346" width="14.42578125" style="50" customWidth="1"/>
    <col min="14347" max="14347" width="20" style="50" customWidth="1"/>
    <col min="14348" max="14592" width="9.140625" style="50"/>
    <col min="14593" max="14593" width="7" style="50" customWidth="1"/>
    <col min="14594" max="14594" width="38.7109375" style="50" customWidth="1"/>
    <col min="14595" max="14595" width="16.28515625" style="50" customWidth="1"/>
    <col min="14596" max="14596" width="0" style="50" hidden="1" customWidth="1"/>
    <col min="14597" max="14597" width="21.85546875" style="50" customWidth="1"/>
    <col min="14598" max="14598" width="10.7109375" style="50" customWidth="1"/>
    <col min="14599" max="14599" width="42" style="50" customWidth="1"/>
    <col min="14600" max="14600" width="16.140625" style="50" customWidth="1"/>
    <col min="14601" max="14601" width="15.140625" style="50" customWidth="1"/>
    <col min="14602" max="14602" width="14.42578125" style="50" customWidth="1"/>
    <col min="14603" max="14603" width="20" style="50" customWidth="1"/>
    <col min="14604" max="14848" width="9.140625" style="50"/>
    <col min="14849" max="14849" width="7" style="50" customWidth="1"/>
    <col min="14850" max="14850" width="38.7109375" style="50" customWidth="1"/>
    <col min="14851" max="14851" width="16.28515625" style="50" customWidth="1"/>
    <col min="14852" max="14852" width="0" style="50" hidden="1" customWidth="1"/>
    <col min="14853" max="14853" width="21.85546875" style="50" customWidth="1"/>
    <col min="14854" max="14854" width="10.7109375" style="50" customWidth="1"/>
    <col min="14855" max="14855" width="42" style="50" customWidth="1"/>
    <col min="14856" max="14856" width="16.140625" style="50" customWidth="1"/>
    <col min="14857" max="14857" width="15.140625" style="50" customWidth="1"/>
    <col min="14858" max="14858" width="14.42578125" style="50" customWidth="1"/>
    <col min="14859" max="14859" width="20" style="50" customWidth="1"/>
    <col min="14860" max="15104" width="9.140625" style="50"/>
    <col min="15105" max="15105" width="7" style="50" customWidth="1"/>
    <col min="15106" max="15106" width="38.7109375" style="50" customWidth="1"/>
    <col min="15107" max="15107" width="16.28515625" style="50" customWidth="1"/>
    <col min="15108" max="15108" width="0" style="50" hidden="1" customWidth="1"/>
    <col min="15109" max="15109" width="21.85546875" style="50" customWidth="1"/>
    <col min="15110" max="15110" width="10.7109375" style="50" customWidth="1"/>
    <col min="15111" max="15111" width="42" style="50" customWidth="1"/>
    <col min="15112" max="15112" width="16.140625" style="50" customWidth="1"/>
    <col min="15113" max="15113" width="15.140625" style="50" customWidth="1"/>
    <col min="15114" max="15114" width="14.42578125" style="50" customWidth="1"/>
    <col min="15115" max="15115" width="20" style="50" customWidth="1"/>
    <col min="15116" max="15360" width="9.140625" style="50"/>
    <col min="15361" max="15361" width="7" style="50" customWidth="1"/>
    <col min="15362" max="15362" width="38.7109375" style="50" customWidth="1"/>
    <col min="15363" max="15363" width="16.28515625" style="50" customWidth="1"/>
    <col min="15364" max="15364" width="0" style="50" hidden="1" customWidth="1"/>
    <col min="15365" max="15365" width="21.85546875" style="50" customWidth="1"/>
    <col min="15366" max="15366" width="10.7109375" style="50" customWidth="1"/>
    <col min="15367" max="15367" width="42" style="50" customWidth="1"/>
    <col min="15368" max="15368" width="16.140625" style="50" customWidth="1"/>
    <col min="15369" max="15369" width="15.140625" style="50" customWidth="1"/>
    <col min="15370" max="15370" width="14.42578125" style="50" customWidth="1"/>
    <col min="15371" max="15371" width="20" style="50" customWidth="1"/>
    <col min="15372" max="15616" width="9.140625" style="50"/>
    <col min="15617" max="15617" width="7" style="50" customWidth="1"/>
    <col min="15618" max="15618" width="38.7109375" style="50" customWidth="1"/>
    <col min="15619" max="15619" width="16.28515625" style="50" customWidth="1"/>
    <col min="15620" max="15620" width="0" style="50" hidden="1" customWidth="1"/>
    <col min="15621" max="15621" width="21.85546875" style="50" customWidth="1"/>
    <col min="15622" max="15622" width="10.7109375" style="50" customWidth="1"/>
    <col min="15623" max="15623" width="42" style="50" customWidth="1"/>
    <col min="15624" max="15624" width="16.140625" style="50" customWidth="1"/>
    <col min="15625" max="15625" width="15.140625" style="50" customWidth="1"/>
    <col min="15626" max="15626" width="14.42578125" style="50" customWidth="1"/>
    <col min="15627" max="15627" width="20" style="50" customWidth="1"/>
    <col min="15628" max="15872" width="9.140625" style="50"/>
    <col min="15873" max="15873" width="7" style="50" customWidth="1"/>
    <col min="15874" max="15874" width="38.7109375" style="50" customWidth="1"/>
    <col min="15875" max="15875" width="16.28515625" style="50" customWidth="1"/>
    <col min="15876" max="15876" width="0" style="50" hidden="1" customWidth="1"/>
    <col min="15877" max="15877" width="21.85546875" style="50" customWidth="1"/>
    <col min="15878" max="15878" width="10.7109375" style="50" customWidth="1"/>
    <col min="15879" max="15879" width="42" style="50" customWidth="1"/>
    <col min="15880" max="15880" width="16.140625" style="50" customWidth="1"/>
    <col min="15881" max="15881" width="15.140625" style="50" customWidth="1"/>
    <col min="15882" max="15882" width="14.42578125" style="50" customWidth="1"/>
    <col min="15883" max="15883" width="20" style="50" customWidth="1"/>
    <col min="15884" max="16128" width="9.140625" style="50"/>
    <col min="16129" max="16129" width="7" style="50" customWidth="1"/>
    <col min="16130" max="16130" width="38.7109375" style="50" customWidth="1"/>
    <col min="16131" max="16131" width="16.28515625" style="50" customWidth="1"/>
    <col min="16132" max="16132" width="0" style="50" hidden="1" customWidth="1"/>
    <col min="16133" max="16133" width="21.85546875" style="50" customWidth="1"/>
    <col min="16134" max="16134" width="10.7109375" style="50" customWidth="1"/>
    <col min="16135" max="16135" width="42" style="50" customWidth="1"/>
    <col min="16136" max="16136" width="16.140625" style="50" customWidth="1"/>
    <col min="16137" max="16137" width="15.140625" style="50" customWidth="1"/>
    <col min="16138" max="16138" width="14.42578125" style="50" customWidth="1"/>
    <col min="16139" max="16139" width="20" style="50" customWidth="1"/>
    <col min="16140" max="16384" width="9.140625" style="50"/>
  </cols>
  <sheetData>
    <row r="1" spans="1:11" ht="18.75" x14ac:dyDescent="0.25">
      <c r="A1" s="916" t="s">
        <v>1087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</row>
    <row r="2" spans="1:11" ht="18.75" x14ac:dyDescent="0.25">
      <c r="A2" s="917" t="s">
        <v>1088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</row>
    <row r="3" spans="1:11" ht="18.75" x14ac:dyDescent="0.25">
      <c r="A3" s="917" t="s">
        <v>1089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</row>
    <row r="4" spans="1:11" ht="60" customHeight="1" x14ac:dyDescent="0.25">
      <c r="A4" s="919" t="s">
        <v>373</v>
      </c>
      <c r="B4" s="919" t="s">
        <v>374</v>
      </c>
      <c r="C4" s="919" t="s">
        <v>29</v>
      </c>
      <c r="D4" s="920" t="s">
        <v>1</v>
      </c>
      <c r="E4" s="915" t="s">
        <v>376</v>
      </c>
      <c r="F4" s="921" t="s">
        <v>115</v>
      </c>
      <c r="G4" s="922"/>
      <c r="H4" s="923" t="s">
        <v>377</v>
      </c>
      <c r="I4" s="924"/>
      <c r="J4" s="924"/>
      <c r="K4" s="878" t="s">
        <v>23</v>
      </c>
    </row>
    <row r="5" spans="1:11" ht="36" customHeight="1" x14ac:dyDescent="0.25">
      <c r="A5" s="919"/>
      <c r="B5" s="919"/>
      <c r="C5" s="919"/>
      <c r="D5" s="920"/>
      <c r="E5" s="915"/>
      <c r="F5" s="878" t="s">
        <v>117</v>
      </c>
      <c r="G5" s="878" t="s">
        <v>118</v>
      </c>
      <c r="H5" s="914" t="s">
        <v>119</v>
      </c>
      <c r="I5" s="915" t="s">
        <v>37</v>
      </c>
      <c r="J5" s="915" t="s">
        <v>35</v>
      </c>
      <c r="K5" s="879"/>
    </row>
    <row r="6" spans="1:11" x14ac:dyDescent="0.25">
      <c r="A6" s="919"/>
      <c r="B6" s="919"/>
      <c r="C6" s="919"/>
      <c r="D6" s="920"/>
      <c r="E6" s="915"/>
      <c r="F6" s="880"/>
      <c r="G6" s="880"/>
      <c r="H6" s="914"/>
      <c r="I6" s="915"/>
      <c r="J6" s="915"/>
      <c r="K6" s="905"/>
    </row>
    <row r="7" spans="1:11" x14ac:dyDescent="0.25">
      <c r="A7" s="318">
        <v>1</v>
      </c>
      <c r="B7" s="318">
        <v>2</v>
      </c>
      <c r="C7" s="318">
        <v>3</v>
      </c>
      <c r="D7" s="549">
        <v>4</v>
      </c>
      <c r="E7" s="462">
        <v>4</v>
      </c>
      <c r="F7" s="462">
        <v>5</v>
      </c>
      <c r="G7" s="318">
        <v>6</v>
      </c>
      <c r="H7" s="318">
        <v>7</v>
      </c>
      <c r="I7" s="462"/>
      <c r="J7" s="462"/>
      <c r="K7" s="550">
        <v>8</v>
      </c>
    </row>
    <row r="8" spans="1:11" ht="33" customHeight="1" x14ac:dyDescent="0.25">
      <c r="A8" s="488"/>
      <c r="B8" s="910" t="s">
        <v>1090</v>
      </c>
      <c r="C8" s="910"/>
      <c r="D8" s="910"/>
      <c r="E8" s="910"/>
      <c r="F8" s="910"/>
      <c r="G8" s="910"/>
      <c r="H8" s="910"/>
      <c r="I8" s="910"/>
      <c r="J8" s="910"/>
      <c r="K8" s="910"/>
    </row>
    <row r="9" spans="1:11" ht="63.75" customHeight="1" x14ac:dyDescent="0.25">
      <c r="A9" s="318" t="s">
        <v>38</v>
      </c>
      <c r="B9" s="551" t="s">
        <v>1091</v>
      </c>
      <c r="C9" s="304" t="s">
        <v>1092</v>
      </c>
      <c r="D9" s="549" t="s">
        <v>1093</v>
      </c>
      <c r="E9" s="552" t="s">
        <v>13</v>
      </c>
      <c r="F9" s="304" t="s">
        <v>13</v>
      </c>
      <c r="G9" s="304" t="s">
        <v>13</v>
      </c>
      <c r="H9" s="553" t="s">
        <v>1094</v>
      </c>
      <c r="I9" s="554">
        <f>I10+I12+I14</f>
        <v>3760</v>
      </c>
      <c r="J9" s="554">
        <f>J10+J12+J14</f>
        <v>2453.2510000000002</v>
      </c>
      <c r="K9" s="555" t="s">
        <v>12</v>
      </c>
    </row>
    <row r="10" spans="1:11" ht="45" customHeight="1" x14ac:dyDescent="0.25">
      <c r="A10" s="310" t="s">
        <v>1013</v>
      </c>
      <c r="B10" s="556" t="s">
        <v>1095</v>
      </c>
      <c r="C10" s="310" t="s">
        <v>1092</v>
      </c>
      <c r="D10" s="557"/>
      <c r="E10" s="558" t="s">
        <v>13</v>
      </c>
      <c r="F10" s="310" t="s">
        <v>13</v>
      </c>
      <c r="G10" s="310" t="s">
        <v>13</v>
      </c>
      <c r="H10" s="559" t="s">
        <v>1094</v>
      </c>
      <c r="I10" s="559">
        <v>3660</v>
      </c>
      <c r="J10" s="559">
        <v>2373.2510000000002</v>
      </c>
      <c r="K10" s="555" t="s">
        <v>12</v>
      </c>
    </row>
    <row r="11" spans="1:11" s="173" customFormat="1" ht="57" customHeight="1" x14ac:dyDescent="0.25">
      <c r="A11" s="318"/>
      <c r="B11" s="560" t="s">
        <v>1096</v>
      </c>
      <c r="C11" s="318" t="s">
        <v>13</v>
      </c>
      <c r="D11" s="549" t="s">
        <v>1093</v>
      </c>
      <c r="E11" s="552" t="s">
        <v>514</v>
      </c>
      <c r="F11" s="318" t="s">
        <v>1097</v>
      </c>
      <c r="G11" s="462" t="s">
        <v>1098</v>
      </c>
      <c r="H11" s="462" t="s">
        <v>12</v>
      </c>
      <c r="I11" s="561" t="s">
        <v>13</v>
      </c>
      <c r="J11" s="561" t="s">
        <v>12</v>
      </c>
      <c r="K11" s="562"/>
    </row>
    <row r="12" spans="1:11" s="173" customFormat="1" ht="44.25" customHeight="1" x14ac:dyDescent="0.25">
      <c r="A12" s="318" t="s">
        <v>1018</v>
      </c>
      <c r="B12" s="333" t="s">
        <v>1099</v>
      </c>
      <c r="C12" s="318" t="s">
        <v>1092</v>
      </c>
      <c r="D12" s="549"/>
      <c r="E12" s="462" t="s">
        <v>13</v>
      </c>
      <c r="F12" s="318" t="s">
        <v>13</v>
      </c>
      <c r="G12" s="318" t="s">
        <v>13</v>
      </c>
      <c r="H12" s="559" t="s">
        <v>1094</v>
      </c>
      <c r="I12" s="559">
        <v>100</v>
      </c>
      <c r="J12" s="559">
        <v>80</v>
      </c>
      <c r="K12" s="555" t="s">
        <v>12</v>
      </c>
    </row>
    <row r="13" spans="1:11" s="173" customFormat="1" ht="58.5" customHeight="1" x14ac:dyDescent="0.25">
      <c r="A13" s="318"/>
      <c r="B13" s="560" t="s">
        <v>1100</v>
      </c>
      <c r="C13" s="462" t="s">
        <v>12</v>
      </c>
      <c r="D13" s="549" t="s">
        <v>1093</v>
      </c>
      <c r="E13" s="552" t="s">
        <v>508</v>
      </c>
      <c r="F13" s="318" t="s">
        <v>1097</v>
      </c>
      <c r="G13" s="318" t="s">
        <v>1101</v>
      </c>
      <c r="H13" s="555" t="s">
        <v>12</v>
      </c>
      <c r="I13" s="561" t="s">
        <v>13</v>
      </c>
      <c r="J13" s="561" t="s">
        <v>12</v>
      </c>
      <c r="K13" s="562"/>
    </row>
    <row r="14" spans="1:11" s="173" customFormat="1" ht="87" customHeight="1" x14ac:dyDescent="0.25">
      <c r="A14" s="318" t="s">
        <v>1102</v>
      </c>
      <c r="B14" s="333" t="s">
        <v>1103</v>
      </c>
      <c r="C14" s="318" t="s">
        <v>1092</v>
      </c>
      <c r="D14" s="549"/>
      <c r="E14" s="555" t="s">
        <v>12</v>
      </c>
      <c r="F14" s="555" t="s">
        <v>12</v>
      </c>
      <c r="G14" s="555" t="s">
        <v>12</v>
      </c>
      <c r="H14" s="559" t="s">
        <v>1094</v>
      </c>
      <c r="I14" s="559">
        <v>0</v>
      </c>
      <c r="J14" s="559">
        <v>0</v>
      </c>
      <c r="K14" s="555" t="s">
        <v>12</v>
      </c>
    </row>
    <row r="15" spans="1:11" s="173" customFormat="1" ht="59.25" customHeight="1" x14ac:dyDescent="0.25">
      <c r="A15" s="318"/>
      <c r="B15" s="560" t="s">
        <v>1104</v>
      </c>
      <c r="C15" s="462" t="s">
        <v>12</v>
      </c>
      <c r="D15" s="549" t="s">
        <v>1093</v>
      </c>
      <c r="E15" s="462" t="s">
        <v>64</v>
      </c>
      <c r="F15" s="318" t="s">
        <v>1097</v>
      </c>
      <c r="G15" s="318" t="s">
        <v>1105</v>
      </c>
      <c r="H15" s="555" t="s">
        <v>12</v>
      </c>
      <c r="I15" s="561" t="s">
        <v>13</v>
      </c>
      <c r="J15" s="561" t="s">
        <v>12</v>
      </c>
      <c r="K15" s="562"/>
    </row>
    <row r="16" spans="1:11" ht="61.5" customHeight="1" x14ac:dyDescent="0.25">
      <c r="A16" s="318">
        <v>2</v>
      </c>
      <c r="B16" s="551" t="s">
        <v>1106</v>
      </c>
      <c r="C16" s="318" t="s">
        <v>1107</v>
      </c>
      <c r="D16" s="549"/>
      <c r="E16" s="552" t="s">
        <v>13</v>
      </c>
      <c r="F16" s="552" t="s">
        <v>13</v>
      </c>
      <c r="G16" s="552" t="s">
        <v>13</v>
      </c>
      <c r="H16" s="553" t="s">
        <v>1094</v>
      </c>
      <c r="I16" s="554">
        <f>I17+I19+I21+I23</f>
        <v>971.2</v>
      </c>
      <c r="J16" s="554">
        <f>J17+J19+J21+J23</f>
        <v>533.79021999999998</v>
      </c>
      <c r="K16" s="461" t="s">
        <v>12</v>
      </c>
    </row>
    <row r="17" spans="1:11" s="454" customFormat="1" ht="59.25" customHeight="1" x14ac:dyDescent="0.25">
      <c r="A17" s="310" t="s">
        <v>700</v>
      </c>
      <c r="B17" s="556" t="s">
        <v>1108</v>
      </c>
      <c r="C17" s="310" t="s">
        <v>1109</v>
      </c>
      <c r="D17" s="563"/>
      <c r="E17" s="462" t="s">
        <v>12</v>
      </c>
      <c r="F17" s="462" t="s">
        <v>12</v>
      </c>
      <c r="G17" s="462" t="s">
        <v>12</v>
      </c>
      <c r="H17" s="559" t="s">
        <v>1094</v>
      </c>
      <c r="I17" s="564">
        <v>473.9</v>
      </c>
      <c r="J17" s="564">
        <v>315.20958999999999</v>
      </c>
      <c r="K17" s="462" t="s">
        <v>12</v>
      </c>
    </row>
    <row r="18" spans="1:11" s="173" customFormat="1" ht="49.5" customHeight="1" x14ac:dyDescent="0.25">
      <c r="A18" s="318"/>
      <c r="B18" s="560" t="s">
        <v>1110</v>
      </c>
      <c r="C18" s="462" t="s">
        <v>12</v>
      </c>
      <c r="D18" s="549" t="s">
        <v>1111</v>
      </c>
      <c r="E18" s="552" t="s">
        <v>508</v>
      </c>
      <c r="F18" s="310" t="s">
        <v>1097</v>
      </c>
      <c r="G18" s="318" t="s">
        <v>1112</v>
      </c>
      <c r="H18" s="550" t="s">
        <v>12</v>
      </c>
      <c r="I18" s="462" t="s">
        <v>13</v>
      </c>
      <c r="J18" s="462" t="s">
        <v>12</v>
      </c>
      <c r="K18" s="562"/>
    </row>
    <row r="19" spans="1:11" s="173" customFormat="1" ht="49.5" customHeight="1" x14ac:dyDescent="0.25">
      <c r="A19" s="565" t="s">
        <v>1029</v>
      </c>
      <c r="B19" s="330" t="s">
        <v>1113</v>
      </c>
      <c r="C19" s="318" t="s">
        <v>1114</v>
      </c>
      <c r="D19" s="549"/>
      <c r="E19" s="462" t="s">
        <v>12</v>
      </c>
      <c r="F19" s="462" t="s">
        <v>12</v>
      </c>
      <c r="G19" s="462" t="s">
        <v>12</v>
      </c>
      <c r="H19" s="559" t="s">
        <v>1094</v>
      </c>
      <c r="I19" s="564">
        <v>60</v>
      </c>
      <c r="J19" s="564">
        <v>18.275780000000001</v>
      </c>
      <c r="K19" s="462" t="s">
        <v>12</v>
      </c>
    </row>
    <row r="20" spans="1:11" s="568" customFormat="1" ht="65.25" customHeight="1" x14ac:dyDescent="0.25">
      <c r="A20" s="550"/>
      <c r="B20" s="566" t="s">
        <v>1115</v>
      </c>
      <c r="C20" s="462" t="s">
        <v>12</v>
      </c>
      <c r="D20" s="549" t="s">
        <v>1116</v>
      </c>
      <c r="E20" s="552" t="s">
        <v>508</v>
      </c>
      <c r="F20" s="310" t="s">
        <v>1097</v>
      </c>
      <c r="G20" s="318" t="s">
        <v>1117</v>
      </c>
      <c r="H20" s="550" t="s">
        <v>12</v>
      </c>
      <c r="I20" s="462" t="s">
        <v>13</v>
      </c>
      <c r="J20" s="462" t="s">
        <v>12</v>
      </c>
      <c r="K20" s="567"/>
    </row>
    <row r="21" spans="1:11" s="568" customFormat="1" ht="76.5" customHeight="1" x14ac:dyDescent="0.25">
      <c r="A21" s="550" t="s">
        <v>1118</v>
      </c>
      <c r="B21" s="330" t="s">
        <v>1119</v>
      </c>
      <c r="C21" s="318" t="s">
        <v>1092</v>
      </c>
      <c r="D21" s="549"/>
      <c r="E21" s="462" t="s">
        <v>12</v>
      </c>
      <c r="F21" s="462" t="s">
        <v>12</v>
      </c>
      <c r="G21" s="462" t="s">
        <v>12</v>
      </c>
      <c r="H21" s="559" t="s">
        <v>1094</v>
      </c>
      <c r="I21" s="569">
        <v>370.55</v>
      </c>
      <c r="J21" s="564">
        <v>168.24844999999999</v>
      </c>
      <c r="K21" s="462" t="s">
        <v>12</v>
      </c>
    </row>
    <row r="22" spans="1:11" s="173" customFormat="1" ht="66.75" customHeight="1" x14ac:dyDescent="0.25">
      <c r="A22" s="318"/>
      <c r="B22" s="560" t="s">
        <v>1120</v>
      </c>
      <c r="C22" s="462" t="s">
        <v>12</v>
      </c>
      <c r="D22" s="549" t="s">
        <v>1093</v>
      </c>
      <c r="E22" s="570" t="s">
        <v>508</v>
      </c>
      <c r="F22" s="310" t="s">
        <v>1097</v>
      </c>
      <c r="G22" s="318" t="s">
        <v>1121</v>
      </c>
      <c r="H22" s="550" t="s">
        <v>12</v>
      </c>
      <c r="I22" s="462" t="s">
        <v>13</v>
      </c>
      <c r="J22" s="462" t="s">
        <v>12</v>
      </c>
      <c r="K22" s="562"/>
    </row>
    <row r="23" spans="1:11" s="173" customFormat="1" ht="66.75" customHeight="1" x14ac:dyDescent="0.25">
      <c r="A23" s="318" t="s">
        <v>1122</v>
      </c>
      <c r="B23" s="333" t="s">
        <v>1123</v>
      </c>
      <c r="C23" s="318" t="s">
        <v>1092</v>
      </c>
      <c r="D23" s="549"/>
      <c r="E23" s="462" t="s">
        <v>12</v>
      </c>
      <c r="F23" s="462" t="s">
        <v>12</v>
      </c>
      <c r="G23" s="462" t="s">
        <v>12</v>
      </c>
      <c r="H23" s="559" t="s">
        <v>1094</v>
      </c>
      <c r="I23" s="564">
        <v>66.75</v>
      </c>
      <c r="J23" s="564">
        <v>32.056399999999996</v>
      </c>
      <c r="K23" s="462" t="s">
        <v>12</v>
      </c>
    </row>
    <row r="24" spans="1:11" s="173" customFormat="1" ht="59.25" customHeight="1" x14ac:dyDescent="0.25">
      <c r="A24" s="318"/>
      <c r="B24" s="560" t="s">
        <v>1124</v>
      </c>
      <c r="C24" s="462" t="s">
        <v>12</v>
      </c>
      <c r="D24" s="549" t="s">
        <v>1093</v>
      </c>
      <c r="E24" s="570" t="s">
        <v>508</v>
      </c>
      <c r="F24" s="310" t="s">
        <v>1097</v>
      </c>
      <c r="G24" s="318" t="s">
        <v>1125</v>
      </c>
      <c r="H24" s="550" t="s">
        <v>12</v>
      </c>
      <c r="I24" s="462" t="s">
        <v>13</v>
      </c>
      <c r="J24" s="462" t="s">
        <v>12</v>
      </c>
      <c r="K24" s="562"/>
    </row>
    <row r="25" spans="1:11" ht="62.25" customHeight="1" x14ac:dyDescent="0.25">
      <c r="A25" s="318">
        <v>3</v>
      </c>
      <c r="B25" s="551" t="s">
        <v>1126</v>
      </c>
      <c r="C25" s="304" t="s">
        <v>1092</v>
      </c>
      <c r="D25" s="549" t="s">
        <v>1093</v>
      </c>
      <c r="E25" s="552" t="s">
        <v>13</v>
      </c>
      <c r="F25" s="552" t="s">
        <v>13</v>
      </c>
      <c r="G25" s="552" t="s">
        <v>13</v>
      </c>
      <c r="H25" s="571" t="s">
        <v>1094</v>
      </c>
      <c r="I25" s="554">
        <f>I26</f>
        <v>11.2</v>
      </c>
      <c r="J25" s="554">
        <f>J26</f>
        <v>8.4350000000000005</v>
      </c>
      <c r="K25" s="552" t="s">
        <v>13</v>
      </c>
    </row>
    <row r="26" spans="1:11" ht="112.5" customHeight="1" x14ac:dyDescent="0.25">
      <c r="A26" s="572" t="s">
        <v>1127</v>
      </c>
      <c r="B26" s="333" t="s">
        <v>1128</v>
      </c>
      <c r="C26" s="318" t="s">
        <v>1092</v>
      </c>
      <c r="D26" s="549"/>
      <c r="E26" s="462" t="s">
        <v>12</v>
      </c>
      <c r="F26" s="462" t="s">
        <v>12</v>
      </c>
      <c r="G26" s="462" t="s">
        <v>12</v>
      </c>
      <c r="H26" s="559" t="s">
        <v>1094</v>
      </c>
      <c r="I26" s="573">
        <v>11.2</v>
      </c>
      <c r="J26" s="573">
        <v>8.4350000000000005</v>
      </c>
      <c r="K26" s="462" t="s">
        <v>13</v>
      </c>
    </row>
    <row r="27" spans="1:11" ht="70.5" customHeight="1" x14ac:dyDescent="0.25">
      <c r="A27" s="572"/>
      <c r="B27" s="560" t="s">
        <v>1129</v>
      </c>
      <c r="C27" s="462" t="s">
        <v>12</v>
      </c>
      <c r="D27" s="549" t="s">
        <v>12</v>
      </c>
      <c r="E27" s="570" t="s">
        <v>508</v>
      </c>
      <c r="F27" s="318" t="s">
        <v>1097</v>
      </c>
      <c r="G27" s="318" t="s">
        <v>1130</v>
      </c>
      <c r="H27" s="550" t="s">
        <v>12</v>
      </c>
      <c r="I27" s="462" t="s">
        <v>13</v>
      </c>
      <c r="J27" s="462" t="s">
        <v>12</v>
      </c>
      <c r="K27" s="562"/>
    </row>
    <row r="28" spans="1:11" ht="46.5" customHeight="1" x14ac:dyDescent="0.25">
      <c r="A28" s="572"/>
      <c r="B28" s="560" t="s">
        <v>1131</v>
      </c>
      <c r="C28" s="462" t="s">
        <v>12</v>
      </c>
      <c r="D28" s="549" t="s">
        <v>1093</v>
      </c>
      <c r="E28" s="552" t="s">
        <v>617</v>
      </c>
      <c r="F28" s="318" t="s">
        <v>1097</v>
      </c>
      <c r="G28" s="318" t="s">
        <v>1132</v>
      </c>
      <c r="H28" s="550" t="s">
        <v>12</v>
      </c>
      <c r="I28" s="462" t="s">
        <v>12</v>
      </c>
      <c r="J28" s="462" t="s">
        <v>12</v>
      </c>
      <c r="K28" s="562"/>
    </row>
    <row r="29" spans="1:11" ht="55.5" customHeight="1" x14ac:dyDescent="0.25">
      <c r="A29" s="572"/>
      <c r="B29" s="560" t="s">
        <v>1133</v>
      </c>
      <c r="C29" s="462" t="s">
        <v>12</v>
      </c>
      <c r="D29" s="549" t="s">
        <v>1093</v>
      </c>
      <c r="E29" s="552" t="s">
        <v>617</v>
      </c>
      <c r="F29" s="318" t="s">
        <v>1097</v>
      </c>
      <c r="G29" s="318" t="s">
        <v>1134</v>
      </c>
      <c r="H29" s="550" t="s">
        <v>12</v>
      </c>
      <c r="I29" s="462" t="s">
        <v>12</v>
      </c>
      <c r="J29" s="462" t="s">
        <v>12</v>
      </c>
      <c r="K29" s="562"/>
    </row>
    <row r="30" spans="1:11" ht="56.25" customHeight="1" x14ac:dyDescent="0.25">
      <c r="A30" s="574">
        <v>4</v>
      </c>
      <c r="B30" s="551" t="s">
        <v>1135</v>
      </c>
      <c r="C30" s="304" t="s">
        <v>1092</v>
      </c>
      <c r="D30" s="549" t="s">
        <v>1093</v>
      </c>
      <c r="E30" s="552" t="s">
        <v>13</v>
      </c>
      <c r="F30" s="552" t="s">
        <v>13</v>
      </c>
      <c r="G30" s="552" t="s">
        <v>13</v>
      </c>
      <c r="H30" s="571" t="s">
        <v>1094</v>
      </c>
      <c r="I30" s="554">
        <v>0</v>
      </c>
      <c r="J30" s="554">
        <v>0</v>
      </c>
      <c r="K30" s="552" t="s">
        <v>13</v>
      </c>
    </row>
    <row r="31" spans="1:11" ht="52.5" customHeight="1" x14ac:dyDescent="0.25">
      <c r="A31" s="572"/>
      <c r="B31" s="560" t="s">
        <v>1136</v>
      </c>
      <c r="C31" s="462" t="s">
        <v>12</v>
      </c>
      <c r="D31" s="549" t="s">
        <v>1093</v>
      </c>
      <c r="E31" s="552" t="s">
        <v>508</v>
      </c>
      <c r="F31" s="318" t="s">
        <v>1097</v>
      </c>
      <c r="G31" s="318" t="s">
        <v>1137</v>
      </c>
      <c r="H31" s="550" t="s">
        <v>12</v>
      </c>
      <c r="I31" s="462" t="s">
        <v>13</v>
      </c>
      <c r="J31" s="462" t="s">
        <v>12</v>
      </c>
      <c r="K31" s="562"/>
    </row>
    <row r="32" spans="1:11" ht="99" customHeight="1" x14ac:dyDescent="0.25">
      <c r="A32" s="572"/>
      <c r="B32" s="560" t="s">
        <v>1138</v>
      </c>
      <c r="C32" s="462" t="s">
        <v>12</v>
      </c>
      <c r="D32" s="549" t="s">
        <v>1093</v>
      </c>
      <c r="E32" s="462" t="s">
        <v>774</v>
      </c>
      <c r="F32" s="318" t="s">
        <v>1097</v>
      </c>
      <c r="G32" s="462" t="s">
        <v>1139</v>
      </c>
      <c r="H32" s="550" t="s">
        <v>12</v>
      </c>
      <c r="I32" s="462" t="s">
        <v>13</v>
      </c>
      <c r="J32" s="462" t="s">
        <v>12</v>
      </c>
      <c r="K32" s="562"/>
    </row>
    <row r="33" spans="1:11" ht="67.5" customHeight="1" x14ac:dyDescent="0.25">
      <c r="A33" s="901" t="s">
        <v>144</v>
      </c>
      <c r="B33" s="911" t="s">
        <v>1140</v>
      </c>
      <c r="C33" s="870" t="s">
        <v>1141</v>
      </c>
      <c r="D33" s="549" t="s">
        <v>1142</v>
      </c>
      <c r="E33" s="906" t="s">
        <v>13</v>
      </c>
      <c r="F33" s="870" t="s">
        <v>13</v>
      </c>
      <c r="G33" s="870" t="s">
        <v>13</v>
      </c>
      <c r="H33" s="575" t="s">
        <v>767</v>
      </c>
      <c r="I33" s="554">
        <v>2085.69</v>
      </c>
      <c r="J33" s="554">
        <v>2085.69</v>
      </c>
      <c r="K33" s="870" t="s">
        <v>13</v>
      </c>
    </row>
    <row r="34" spans="1:11" ht="60.75" customHeight="1" x14ac:dyDescent="0.25">
      <c r="A34" s="902"/>
      <c r="B34" s="912"/>
      <c r="C34" s="905"/>
      <c r="D34" s="549"/>
      <c r="E34" s="913"/>
      <c r="F34" s="905"/>
      <c r="G34" s="905"/>
      <c r="H34" s="575" t="s">
        <v>1143</v>
      </c>
      <c r="I34" s="554">
        <f>8681.82665+811.105</f>
        <v>9492.9316500000004</v>
      </c>
      <c r="J34" s="554">
        <f>8681.82665+811.105</f>
        <v>9492.9316500000004</v>
      </c>
      <c r="K34" s="905"/>
    </row>
    <row r="35" spans="1:11" ht="90" customHeight="1" x14ac:dyDescent="0.25">
      <c r="A35" s="572"/>
      <c r="B35" s="560" t="s">
        <v>1144</v>
      </c>
      <c r="C35" s="462" t="s">
        <v>12</v>
      </c>
      <c r="D35" s="549" t="s">
        <v>12</v>
      </c>
      <c r="E35" s="552" t="s">
        <v>514</v>
      </c>
      <c r="F35" s="318" t="s">
        <v>1097</v>
      </c>
      <c r="G35" s="325" t="s">
        <v>1145</v>
      </c>
      <c r="H35" s="550" t="s">
        <v>12</v>
      </c>
      <c r="I35" s="462" t="s">
        <v>13</v>
      </c>
      <c r="J35" s="462" t="s">
        <v>12</v>
      </c>
      <c r="K35" s="562"/>
    </row>
    <row r="36" spans="1:11" ht="113.25" customHeight="1" x14ac:dyDescent="0.25">
      <c r="A36" s="572" t="s">
        <v>156</v>
      </c>
      <c r="B36" s="551" t="s">
        <v>1146</v>
      </c>
      <c r="C36" s="304" t="s">
        <v>1147</v>
      </c>
      <c r="D36" s="549" t="s">
        <v>1148</v>
      </c>
      <c r="E36" s="552" t="s">
        <v>13</v>
      </c>
      <c r="F36" s="304" t="s">
        <v>13</v>
      </c>
      <c r="G36" s="304" t="s">
        <v>13</v>
      </c>
      <c r="H36" s="575" t="s">
        <v>1143</v>
      </c>
      <c r="I36" s="554">
        <v>83.3</v>
      </c>
      <c r="J36" s="554">
        <v>61.575000000000003</v>
      </c>
      <c r="K36" s="304" t="s">
        <v>13</v>
      </c>
    </row>
    <row r="37" spans="1:11" ht="53.25" customHeight="1" x14ac:dyDescent="0.25">
      <c r="A37" s="572"/>
      <c r="B37" s="560" t="s">
        <v>1149</v>
      </c>
      <c r="C37" s="462" t="s">
        <v>12</v>
      </c>
      <c r="D37" s="549" t="s">
        <v>12</v>
      </c>
      <c r="E37" s="552" t="s">
        <v>508</v>
      </c>
      <c r="F37" s="318" t="s">
        <v>1097</v>
      </c>
      <c r="G37" s="462" t="s">
        <v>1150</v>
      </c>
      <c r="H37" s="550" t="s">
        <v>12</v>
      </c>
      <c r="I37" s="462" t="s">
        <v>13</v>
      </c>
      <c r="J37" s="462" t="s">
        <v>12</v>
      </c>
      <c r="K37" s="562"/>
    </row>
    <row r="38" spans="1:11" ht="120.75" customHeight="1" x14ac:dyDescent="0.25">
      <c r="A38" s="576"/>
      <c r="B38" s="560" t="s">
        <v>1151</v>
      </c>
      <c r="C38" s="462" t="s">
        <v>12</v>
      </c>
      <c r="D38" s="549" t="s">
        <v>12</v>
      </c>
      <c r="E38" s="552" t="s">
        <v>508</v>
      </c>
      <c r="F38" s="318" t="s">
        <v>1097</v>
      </c>
      <c r="G38" s="462" t="s">
        <v>1152</v>
      </c>
      <c r="H38" s="550" t="s">
        <v>12</v>
      </c>
      <c r="I38" s="462" t="s">
        <v>13</v>
      </c>
      <c r="J38" s="462" t="s">
        <v>12</v>
      </c>
      <c r="K38" s="562"/>
    </row>
    <row r="39" spans="1:11" ht="127.5" customHeight="1" x14ac:dyDescent="0.25">
      <c r="A39" s="576" t="s">
        <v>206</v>
      </c>
      <c r="B39" s="577" t="s">
        <v>1153</v>
      </c>
      <c r="C39" s="461" t="s">
        <v>1114</v>
      </c>
      <c r="D39" s="578" t="s">
        <v>1154</v>
      </c>
      <c r="E39" s="552" t="s">
        <v>13</v>
      </c>
      <c r="F39" s="552" t="s">
        <v>13</v>
      </c>
      <c r="G39" s="552" t="s">
        <v>13</v>
      </c>
      <c r="H39" s="579" t="s">
        <v>1143</v>
      </c>
      <c r="I39" s="580">
        <v>5100</v>
      </c>
      <c r="J39" s="580">
        <v>3640.0839999999998</v>
      </c>
      <c r="K39" s="552" t="s">
        <v>12</v>
      </c>
    </row>
    <row r="40" spans="1:11" s="122" customFormat="1" ht="87" customHeight="1" x14ac:dyDescent="0.25">
      <c r="A40" s="581"/>
      <c r="B40" s="566" t="s">
        <v>1155</v>
      </c>
      <c r="C40" s="462" t="s">
        <v>12</v>
      </c>
      <c r="D40" s="549" t="s">
        <v>12</v>
      </c>
      <c r="E40" s="552" t="s">
        <v>508</v>
      </c>
      <c r="F40" s="318" t="s">
        <v>1097</v>
      </c>
      <c r="G40" s="325" t="s">
        <v>1156</v>
      </c>
      <c r="H40" s="550" t="s">
        <v>13</v>
      </c>
      <c r="I40" s="462" t="s">
        <v>13</v>
      </c>
      <c r="J40" s="462" t="s">
        <v>12</v>
      </c>
      <c r="K40" s="567"/>
    </row>
    <row r="41" spans="1:11" s="122" customFormat="1" ht="130.5" customHeight="1" x14ac:dyDescent="0.25">
      <c r="A41" s="581"/>
      <c r="B41" s="560" t="s">
        <v>1157</v>
      </c>
      <c r="C41" s="462" t="s">
        <v>12</v>
      </c>
      <c r="D41" s="549" t="s">
        <v>12</v>
      </c>
      <c r="E41" s="552" t="s">
        <v>508</v>
      </c>
      <c r="F41" s="318" t="s">
        <v>1097</v>
      </c>
      <c r="G41" s="323" t="s">
        <v>1158</v>
      </c>
      <c r="H41" s="550" t="s">
        <v>13</v>
      </c>
      <c r="I41" s="462" t="s">
        <v>13</v>
      </c>
      <c r="J41" s="462" t="s">
        <v>13</v>
      </c>
      <c r="K41" s="567"/>
    </row>
    <row r="42" spans="1:11" s="122" customFormat="1" ht="120" customHeight="1" x14ac:dyDescent="0.25">
      <c r="A42" s="581" t="s">
        <v>211</v>
      </c>
      <c r="B42" s="582" t="s">
        <v>1159</v>
      </c>
      <c r="C42" s="318" t="s">
        <v>1147</v>
      </c>
      <c r="D42" s="549" t="s">
        <v>1160</v>
      </c>
      <c r="E42" s="552" t="s">
        <v>12</v>
      </c>
      <c r="F42" s="552" t="s">
        <v>12</v>
      </c>
      <c r="G42" s="552" t="s">
        <v>12</v>
      </c>
      <c r="H42" s="575" t="s">
        <v>1143</v>
      </c>
      <c r="I42" s="583">
        <v>23.6</v>
      </c>
      <c r="J42" s="583">
        <v>17.5</v>
      </c>
      <c r="K42" s="552" t="s">
        <v>12</v>
      </c>
    </row>
    <row r="43" spans="1:11" s="122" customFormat="1" ht="60" customHeight="1" x14ac:dyDescent="0.25">
      <c r="A43" s="581"/>
      <c r="B43" s="560" t="s">
        <v>1161</v>
      </c>
      <c r="C43" s="462" t="s">
        <v>12</v>
      </c>
      <c r="D43" s="549" t="s">
        <v>12</v>
      </c>
      <c r="E43" s="552" t="s">
        <v>508</v>
      </c>
      <c r="F43" s="318" t="s">
        <v>1097</v>
      </c>
      <c r="G43" s="323" t="s">
        <v>1162</v>
      </c>
      <c r="H43" s="550" t="s">
        <v>13</v>
      </c>
      <c r="I43" s="462" t="s">
        <v>13</v>
      </c>
      <c r="J43" s="462" t="s">
        <v>12</v>
      </c>
      <c r="K43" s="562"/>
    </row>
    <row r="44" spans="1:11" s="122" customFormat="1" ht="120" customHeight="1" x14ac:dyDescent="0.25">
      <c r="A44" s="581"/>
      <c r="B44" s="560" t="s">
        <v>1163</v>
      </c>
      <c r="C44" s="462" t="s">
        <v>12</v>
      </c>
      <c r="D44" s="549" t="s">
        <v>12</v>
      </c>
      <c r="E44" s="552" t="s">
        <v>508</v>
      </c>
      <c r="F44" s="318" t="s">
        <v>1097</v>
      </c>
      <c r="G44" s="462" t="s">
        <v>1152</v>
      </c>
      <c r="H44" s="550" t="s">
        <v>13</v>
      </c>
      <c r="I44" s="462" t="s">
        <v>13</v>
      </c>
      <c r="J44" s="462" t="s">
        <v>12</v>
      </c>
      <c r="K44" s="562"/>
    </row>
    <row r="45" spans="1:11" s="122" customFormat="1" ht="120" customHeight="1" x14ac:dyDescent="0.25">
      <c r="A45" s="581" t="s">
        <v>217</v>
      </c>
      <c r="B45" s="582" t="s">
        <v>1164</v>
      </c>
      <c r="C45" s="318" t="s">
        <v>1147</v>
      </c>
      <c r="D45" s="549" t="s">
        <v>1160</v>
      </c>
      <c r="E45" s="552" t="s">
        <v>12</v>
      </c>
      <c r="F45" s="552" t="s">
        <v>12</v>
      </c>
      <c r="G45" s="552" t="s">
        <v>12</v>
      </c>
      <c r="H45" s="575" t="s">
        <v>1143</v>
      </c>
      <c r="I45" s="583">
        <v>11.8</v>
      </c>
      <c r="J45" s="583">
        <v>0</v>
      </c>
      <c r="K45" s="552" t="s">
        <v>12</v>
      </c>
    </row>
    <row r="46" spans="1:11" s="122" customFormat="1" ht="60" customHeight="1" x14ac:dyDescent="0.25">
      <c r="A46" s="581"/>
      <c r="B46" s="560" t="s">
        <v>1165</v>
      </c>
      <c r="C46" s="318" t="s">
        <v>1166</v>
      </c>
      <c r="D46" s="549" t="s">
        <v>12</v>
      </c>
      <c r="E46" s="462" t="s">
        <v>774</v>
      </c>
      <c r="F46" s="318" t="s">
        <v>1097</v>
      </c>
      <c r="G46" s="229" t="s">
        <v>1167</v>
      </c>
      <c r="H46" s="550" t="s">
        <v>13</v>
      </c>
      <c r="I46" s="462" t="s">
        <v>13</v>
      </c>
      <c r="J46" s="462" t="s">
        <v>12</v>
      </c>
      <c r="K46" s="562"/>
    </row>
    <row r="47" spans="1:11" s="122" customFormat="1" ht="116.25" customHeight="1" x14ac:dyDescent="0.25">
      <c r="A47" s="581"/>
      <c r="B47" s="560" t="s">
        <v>1168</v>
      </c>
      <c r="C47" s="318" t="s">
        <v>1166</v>
      </c>
      <c r="D47" s="549" t="s">
        <v>12</v>
      </c>
      <c r="E47" s="462" t="s">
        <v>774</v>
      </c>
      <c r="F47" s="318" t="s">
        <v>1097</v>
      </c>
      <c r="G47" s="229" t="s">
        <v>1167</v>
      </c>
      <c r="H47" s="550" t="s">
        <v>13</v>
      </c>
      <c r="I47" s="462" t="s">
        <v>13</v>
      </c>
      <c r="J47" s="462" t="s">
        <v>12</v>
      </c>
      <c r="K47" s="562"/>
    </row>
    <row r="48" spans="1:11" s="211" customFormat="1" ht="24" customHeight="1" x14ac:dyDescent="0.3">
      <c r="A48" s="584"/>
      <c r="B48" s="585" t="s">
        <v>95</v>
      </c>
      <c r="C48" s="584" t="s">
        <v>12</v>
      </c>
      <c r="D48" s="586" t="s">
        <v>12</v>
      </c>
      <c r="E48" s="587" t="s">
        <v>12</v>
      </c>
      <c r="F48" s="584" t="s">
        <v>12</v>
      </c>
      <c r="G48" s="584" t="s">
        <v>12</v>
      </c>
      <c r="H48" s="584" t="s">
        <v>12</v>
      </c>
      <c r="I48" s="588">
        <f>SUM(I9,I16,I25,I30,I33,I34,I36,I39,I42,I45)</f>
        <v>21539.721649999999</v>
      </c>
      <c r="J48" s="588">
        <f>SUM(J9,J16,J25,J30,J33,J34,J36,J39,J42,J45)</f>
        <v>18293.256870000001</v>
      </c>
      <c r="K48" s="584" t="s">
        <v>12</v>
      </c>
    </row>
    <row r="49" spans="1:11" s="211" customFormat="1" ht="36" customHeight="1" x14ac:dyDescent="0.3">
      <c r="A49" s="897" t="s">
        <v>1169</v>
      </c>
      <c r="B49" s="898"/>
      <c r="C49" s="898"/>
      <c r="D49" s="898"/>
      <c r="E49" s="898"/>
      <c r="F49" s="898"/>
      <c r="G49" s="898"/>
      <c r="H49" s="898"/>
      <c r="I49" s="898"/>
      <c r="J49" s="898"/>
      <c r="K49" s="898"/>
    </row>
    <row r="50" spans="1:11" ht="82.5" customHeight="1" x14ac:dyDescent="0.25">
      <c r="A50" s="318">
        <v>10</v>
      </c>
      <c r="B50" s="589" t="s">
        <v>1170</v>
      </c>
      <c r="C50" s="590" t="s">
        <v>1171</v>
      </c>
      <c r="D50" s="549" t="s">
        <v>1172</v>
      </c>
      <c r="E50" s="591" t="s">
        <v>12</v>
      </c>
      <c r="F50" s="591" t="s">
        <v>12</v>
      </c>
      <c r="G50" s="591" t="s">
        <v>12</v>
      </c>
      <c r="H50" s="575" t="s">
        <v>1094</v>
      </c>
      <c r="I50" s="554">
        <v>0</v>
      </c>
      <c r="J50" s="554">
        <v>0</v>
      </c>
      <c r="K50" s="591" t="s">
        <v>12</v>
      </c>
    </row>
    <row r="51" spans="1:11" ht="44.25" customHeight="1" x14ac:dyDescent="0.25">
      <c r="A51" s="318"/>
      <c r="B51" s="560" t="s">
        <v>1173</v>
      </c>
      <c r="C51" s="462" t="s">
        <v>12</v>
      </c>
      <c r="D51" s="549" t="s">
        <v>12</v>
      </c>
      <c r="E51" s="552" t="s">
        <v>508</v>
      </c>
      <c r="F51" s="318" t="s">
        <v>1097</v>
      </c>
      <c r="G51" s="318" t="s">
        <v>1174</v>
      </c>
      <c r="H51" s="550" t="s">
        <v>12</v>
      </c>
      <c r="I51" s="462" t="s">
        <v>13</v>
      </c>
      <c r="J51" s="462" t="s">
        <v>12</v>
      </c>
      <c r="K51" s="562"/>
    </row>
    <row r="52" spans="1:11" ht="51" customHeight="1" x14ac:dyDescent="0.25">
      <c r="A52" s="318"/>
      <c r="B52" s="560" t="s">
        <v>1175</v>
      </c>
      <c r="C52" s="462" t="s">
        <v>12</v>
      </c>
      <c r="D52" s="549" t="s">
        <v>12</v>
      </c>
      <c r="E52" s="462" t="s">
        <v>774</v>
      </c>
      <c r="F52" s="318" t="s">
        <v>1097</v>
      </c>
      <c r="G52" s="318" t="s">
        <v>1176</v>
      </c>
      <c r="H52" s="550" t="s">
        <v>12</v>
      </c>
      <c r="I52" s="462" t="s">
        <v>13</v>
      </c>
      <c r="J52" s="462" t="s">
        <v>12</v>
      </c>
      <c r="K52" s="562"/>
    </row>
    <row r="53" spans="1:11" ht="56.25" customHeight="1" x14ac:dyDescent="0.25">
      <c r="A53" s="461">
        <v>11</v>
      </c>
      <c r="B53" s="592" t="s">
        <v>1177</v>
      </c>
      <c r="C53" s="303" t="s">
        <v>1178</v>
      </c>
      <c r="D53" s="578" t="s">
        <v>1179</v>
      </c>
      <c r="E53" s="593" t="s">
        <v>13</v>
      </c>
      <c r="F53" s="593" t="s">
        <v>13</v>
      </c>
      <c r="G53" s="593" t="s">
        <v>13</v>
      </c>
      <c r="H53" s="579" t="s">
        <v>1094</v>
      </c>
      <c r="I53" s="580">
        <v>0</v>
      </c>
      <c r="J53" s="580">
        <v>0</v>
      </c>
      <c r="K53" s="593" t="s">
        <v>13</v>
      </c>
    </row>
    <row r="54" spans="1:11" s="122" customFormat="1" ht="51" customHeight="1" x14ac:dyDescent="0.25">
      <c r="A54" s="550"/>
      <c r="B54" s="566" t="s">
        <v>1180</v>
      </c>
      <c r="C54" s="550" t="s">
        <v>12</v>
      </c>
      <c r="D54" s="549" t="s">
        <v>12</v>
      </c>
      <c r="E54" s="552" t="s">
        <v>508</v>
      </c>
      <c r="F54" s="318" t="s">
        <v>1097</v>
      </c>
      <c r="G54" s="318" t="s">
        <v>1181</v>
      </c>
      <c r="H54" s="550" t="s">
        <v>12</v>
      </c>
      <c r="I54" s="462" t="s">
        <v>13</v>
      </c>
      <c r="J54" s="462" t="s">
        <v>12</v>
      </c>
      <c r="K54" s="562"/>
    </row>
    <row r="55" spans="1:11" ht="48" customHeight="1" x14ac:dyDescent="0.25">
      <c r="A55" s="318">
        <v>12</v>
      </c>
      <c r="B55" s="589" t="s">
        <v>1182</v>
      </c>
      <c r="C55" s="304" t="s">
        <v>1183</v>
      </c>
      <c r="D55" s="549" t="s">
        <v>1184</v>
      </c>
      <c r="E55" s="593" t="s">
        <v>13</v>
      </c>
      <c r="F55" s="593" t="s">
        <v>13</v>
      </c>
      <c r="G55" s="593" t="s">
        <v>13</v>
      </c>
      <c r="H55" s="575">
        <f>SUM(I55:J55)</f>
        <v>0</v>
      </c>
      <c r="I55" s="554">
        <v>0</v>
      </c>
      <c r="J55" s="554">
        <v>0</v>
      </c>
      <c r="K55" s="593" t="s">
        <v>13</v>
      </c>
    </row>
    <row r="56" spans="1:11" ht="66.75" customHeight="1" x14ac:dyDescent="0.25">
      <c r="A56" s="318"/>
      <c r="B56" s="560" t="s">
        <v>1185</v>
      </c>
      <c r="C56" s="550" t="s">
        <v>12</v>
      </c>
      <c r="D56" s="549" t="s">
        <v>12</v>
      </c>
      <c r="E56" s="552" t="s">
        <v>508</v>
      </c>
      <c r="F56" s="318" t="s">
        <v>1097</v>
      </c>
      <c r="G56" s="318" t="s">
        <v>1186</v>
      </c>
      <c r="H56" s="550" t="s">
        <v>12</v>
      </c>
      <c r="I56" s="462" t="s">
        <v>13</v>
      </c>
      <c r="J56" s="462" t="s">
        <v>12</v>
      </c>
      <c r="K56" s="562"/>
    </row>
    <row r="57" spans="1:11" ht="51" customHeight="1" x14ac:dyDescent="0.25">
      <c r="A57" s="572" t="s">
        <v>248</v>
      </c>
      <c r="B57" s="589" t="s">
        <v>1187</v>
      </c>
      <c r="C57" s="304" t="s">
        <v>1109</v>
      </c>
      <c r="D57" s="549"/>
      <c r="E57" s="593" t="s">
        <v>13</v>
      </c>
      <c r="F57" s="593" t="s">
        <v>13</v>
      </c>
      <c r="G57" s="593" t="s">
        <v>13</v>
      </c>
      <c r="H57" s="579" t="s">
        <v>1094</v>
      </c>
      <c r="I57" s="580">
        <v>0</v>
      </c>
      <c r="J57" s="580">
        <v>0</v>
      </c>
      <c r="K57" s="593" t="s">
        <v>13</v>
      </c>
    </row>
    <row r="58" spans="1:11" ht="54" customHeight="1" x14ac:dyDescent="0.25">
      <c r="A58" s="318"/>
      <c r="B58" s="560" t="s">
        <v>1188</v>
      </c>
      <c r="C58" s="550" t="s">
        <v>12</v>
      </c>
      <c r="D58" s="549" t="s">
        <v>12</v>
      </c>
      <c r="E58" s="552" t="s">
        <v>508</v>
      </c>
      <c r="F58" s="318" t="s">
        <v>1097</v>
      </c>
      <c r="G58" s="318" t="s">
        <v>1181</v>
      </c>
      <c r="H58" s="550" t="s">
        <v>12</v>
      </c>
      <c r="I58" s="462" t="s">
        <v>13</v>
      </c>
      <c r="J58" s="462" t="s">
        <v>12</v>
      </c>
      <c r="K58" s="562"/>
    </row>
    <row r="59" spans="1:11" ht="50.25" customHeight="1" x14ac:dyDescent="0.25">
      <c r="A59" s="572" t="s">
        <v>254</v>
      </c>
      <c r="B59" s="589" t="s">
        <v>1189</v>
      </c>
      <c r="C59" s="304" t="s">
        <v>1190</v>
      </c>
      <c r="D59" s="549"/>
      <c r="E59" s="593" t="s">
        <v>13</v>
      </c>
      <c r="F59" s="593" t="s">
        <v>13</v>
      </c>
      <c r="G59" s="593" t="s">
        <v>13</v>
      </c>
      <c r="H59" s="579" t="s">
        <v>1094</v>
      </c>
      <c r="I59" s="580">
        <v>0</v>
      </c>
      <c r="J59" s="580">
        <v>0</v>
      </c>
      <c r="K59" s="593" t="s">
        <v>13</v>
      </c>
    </row>
    <row r="60" spans="1:11" ht="51" customHeight="1" x14ac:dyDescent="0.25">
      <c r="A60" s="318"/>
      <c r="B60" s="560" t="s">
        <v>1191</v>
      </c>
      <c r="C60" s="550" t="s">
        <v>12</v>
      </c>
      <c r="D60" s="549" t="s">
        <v>12</v>
      </c>
      <c r="E60" s="552" t="s">
        <v>508</v>
      </c>
      <c r="F60" s="318" t="s">
        <v>1097</v>
      </c>
      <c r="G60" s="318" t="s">
        <v>1181</v>
      </c>
      <c r="H60" s="550" t="s">
        <v>12</v>
      </c>
      <c r="I60" s="462" t="s">
        <v>13</v>
      </c>
      <c r="J60" s="462" t="s">
        <v>12</v>
      </c>
      <c r="K60" s="562"/>
    </row>
    <row r="61" spans="1:11" ht="71.25" customHeight="1" x14ac:dyDescent="0.25">
      <c r="A61" s="572" t="s">
        <v>259</v>
      </c>
      <c r="B61" s="589" t="s">
        <v>1192</v>
      </c>
      <c r="C61" s="318" t="s">
        <v>1193</v>
      </c>
      <c r="D61" s="549" t="s">
        <v>1194</v>
      </c>
      <c r="E61" s="552" t="s">
        <v>12</v>
      </c>
      <c r="F61" s="552" t="s">
        <v>12</v>
      </c>
      <c r="G61" s="552" t="s">
        <v>12</v>
      </c>
      <c r="H61" s="575" t="s">
        <v>1094</v>
      </c>
      <c r="I61" s="554">
        <v>0</v>
      </c>
      <c r="J61" s="554">
        <v>0</v>
      </c>
      <c r="K61" s="552" t="s">
        <v>12</v>
      </c>
    </row>
    <row r="62" spans="1:11" ht="113.25" customHeight="1" x14ac:dyDescent="0.25">
      <c r="A62" s="318"/>
      <c r="B62" s="560" t="s">
        <v>1195</v>
      </c>
      <c r="C62" s="462" t="s">
        <v>12</v>
      </c>
      <c r="D62" s="549" t="s">
        <v>12</v>
      </c>
      <c r="E62" s="304" t="s">
        <v>514</v>
      </c>
      <c r="F62" s="318" t="s">
        <v>1097</v>
      </c>
      <c r="G62" s="318" t="s">
        <v>1196</v>
      </c>
      <c r="H62" s="550" t="s">
        <v>13</v>
      </c>
      <c r="I62" s="462" t="s">
        <v>13</v>
      </c>
      <c r="J62" s="462" t="s">
        <v>12</v>
      </c>
      <c r="K62" s="562"/>
    </row>
    <row r="63" spans="1:11" ht="131.25" customHeight="1" x14ac:dyDescent="0.25">
      <c r="A63" s="318"/>
      <c r="B63" s="560" t="s">
        <v>1197</v>
      </c>
      <c r="C63" s="462" t="s">
        <v>12</v>
      </c>
      <c r="D63" s="549" t="s">
        <v>12</v>
      </c>
      <c r="E63" s="304" t="s">
        <v>514</v>
      </c>
      <c r="F63" s="318" t="s">
        <v>1097</v>
      </c>
      <c r="G63" s="462" t="s">
        <v>1198</v>
      </c>
      <c r="H63" s="550" t="s">
        <v>13</v>
      </c>
      <c r="I63" s="462" t="s">
        <v>13</v>
      </c>
      <c r="J63" s="462" t="s">
        <v>12</v>
      </c>
      <c r="K63" s="562"/>
    </row>
    <row r="64" spans="1:11" ht="50.25" customHeight="1" x14ac:dyDescent="0.25">
      <c r="A64" s="318"/>
      <c r="B64" s="560" t="s">
        <v>1199</v>
      </c>
      <c r="C64" s="462" t="s">
        <v>12</v>
      </c>
      <c r="D64" s="549" t="s">
        <v>12</v>
      </c>
      <c r="E64" s="304" t="s">
        <v>514</v>
      </c>
      <c r="F64" s="318" t="s">
        <v>1097</v>
      </c>
      <c r="G64" s="318" t="s">
        <v>1200</v>
      </c>
      <c r="H64" s="550" t="s">
        <v>13</v>
      </c>
      <c r="I64" s="462" t="s">
        <v>13</v>
      </c>
      <c r="J64" s="462" t="s">
        <v>12</v>
      </c>
      <c r="K64" s="562"/>
    </row>
    <row r="65" spans="1:11" ht="34.5" customHeight="1" x14ac:dyDescent="0.25">
      <c r="A65" s="878">
        <v>16</v>
      </c>
      <c r="B65" s="908" t="s">
        <v>1201</v>
      </c>
      <c r="C65" s="878" t="s">
        <v>1178</v>
      </c>
      <c r="D65" s="549"/>
      <c r="E65" s="906" t="s">
        <v>12</v>
      </c>
      <c r="F65" s="906" t="s">
        <v>12</v>
      </c>
      <c r="G65" s="906" t="s">
        <v>12</v>
      </c>
      <c r="H65" s="575" t="s">
        <v>1143</v>
      </c>
      <c r="I65" s="554">
        <f>I67</f>
        <v>1350</v>
      </c>
      <c r="J65" s="554">
        <f>J67</f>
        <v>1350</v>
      </c>
      <c r="K65" s="906" t="s">
        <v>13</v>
      </c>
    </row>
    <row r="66" spans="1:11" ht="31.5" customHeight="1" x14ac:dyDescent="0.25">
      <c r="A66" s="905"/>
      <c r="B66" s="909"/>
      <c r="C66" s="905"/>
      <c r="D66" s="549"/>
      <c r="E66" s="907"/>
      <c r="F66" s="907"/>
      <c r="G66" s="907"/>
      <c r="H66" s="575" t="s">
        <v>1094</v>
      </c>
      <c r="I66" s="554">
        <f>I68</f>
        <v>150</v>
      </c>
      <c r="J66" s="554">
        <f>J68</f>
        <v>150</v>
      </c>
      <c r="K66" s="907"/>
    </row>
    <row r="67" spans="1:11" ht="35.25" customHeight="1" x14ac:dyDescent="0.25">
      <c r="A67" s="901" t="s">
        <v>1202</v>
      </c>
      <c r="B67" s="903" t="s">
        <v>1203</v>
      </c>
      <c r="C67" s="878" t="s">
        <v>1178</v>
      </c>
      <c r="D67" s="549"/>
      <c r="E67" s="906" t="s">
        <v>12</v>
      </c>
      <c r="F67" s="906" t="s">
        <v>12</v>
      </c>
      <c r="G67" s="906" t="s">
        <v>12</v>
      </c>
      <c r="H67" s="594" t="s">
        <v>1143</v>
      </c>
      <c r="I67" s="573">
        <v>1350</v>
      </c>
      <c r="J67" s="573">
        <v>1350</v>
      </c>
      <c r="K67" s="895" t="s">
        <v>13</v>
      </c>
    </row>
    <row r="68" spans="1:11" ht="31.5" customHeight="1" x14ac:dyDescent="0.25">
      <c r="A68" s="902"/>
      <c r="B68" s="904"/>
      <c r="C68" s="905"/>
      <c r="D68" s="549"/>
      <c r="E68" s="907"/>
      <c r="F68" s="907"/>
      <c r="G68" s="907"/>
      <c r="H68" s="594" t="s">
        <v>1094</v>
      </c>
      <c r="I68" s="573">
        <v>150</v>
      </c>
      <c r="J68" s="573">
        <v>150</v>
      </c>
      <c r="K68" s="896"/>
    </row>
    <row r="69" spans="1:11" ht="197.25" customHeight="1" x14ac:dyDescent="0.25">
      <c r="A69" s="318"/>
      <c r="B69" s="560" t="s">
        <v>1204</v>
      </c>
      <c r="C69" s="462" t="s">
        <v>13</v>
      </c>
      <c r="D69" s="549"/>
      <c r="E69" s="304" t="s">
        <v>514</v>
      </c>
      <c r="F69" s="318" t="s">
        <v>1097</v>
      </c>
      <c r="G69" s="318" t="s">
        <v>1205</v>
      </c>
      <c r="H69" s="550" t="s">
        <v>13</v>
      </c>
      <c r="I69" s="462" t="s">
        <v>13</v>
      </c>
      <c r="J69" s="462" t="s">
        <v>13</v>
      </c>
      <c r="K69" s="562"/>
    </row>
    <row r="70" spans="1:11" s="211" customFormat="1" ht="20.25" customHeight="1" x14ac:dyDescent="0.3">
      <c r="A70" s="584"/>
      <c r="B70" s="585" t="s">
        <v>97</v>
      </c>
      <c r="C70" s="584" t="s">
        <v>12</v>
      </c>
      <c r="D70" s="586" t="s">
        <v>12</v>
      </c>
      <c r="E70" s="587" t="s">
        <v>12</v>
      </c>
      <c r="F70" s="584" t="s">
        <v>12</v>
      </c>
      <c r="G70" s="584" t="s">
        <v>12</v>
      </c>
      <c r="H70" s="584" t="s">
        <v>12</v>
      </c>
      <c r="I70" s="595">
        <f>SUM(I50,I53,I55,I57,I59,I61,I65,I66)</f>
        <v>1500</v>
      </c>
      <c r="J70" s="595">
        <f>SUM(J50,J53,J55,J57,J59,J61,J65,J66)</f>
        <v>1500</v>
      </c>
      <c r="K70" s="584" t="s">
        <v>12</v>
      </c>
    </row>
    <row r="71" spans="1:11" s="211" customFormat="1" ht="38.25" customHeight="1" x14ac:dyDescent="0.3">
      <c r="A71" s="897" t="s">
        <v>1206</v>
      </c>
      <c r="B71" s="898"/>
      <c r="C71" s="898"/>
      <c r="D71" s="898"/>
      <c r="E71" s="898"/>
      <c r="F71" s="898"/>
      <c r="G71" s="898"/>
      <c r="H71" s="898"/>
      <c r="I71" s="898"/>
      <c r="J71" s="898"/>
      <c r="K71" s="898"/>
    </row>
    <row r="72" spans="1:11" s="598" customFormat="1" ht="66" customHeight="1" x14ac:dyDescent="0.3">
      <c r="A72" s="576" t="s">
        <v>278</v>
      </c>
      <c r="B72" s="596" t="s">
        <v>1207</v>
      </c>
      <c r="C72" s="303" t="s">
        <v>1092</v>
      </c>
      <c r="D72" s="597" t="s">
        <v>1093</v>
      </c>
      <c r="E72" s="593" t="s">
        <v>13</v>
      </c>
      <c r="F72" s="593" t="s">
        <v>13</v>
      </c>
      <c r="G72" s="593" t="s">
        <v>13</v>
      </c>
      <c r="H72" s="579" t="s">
        <v>1094</v>
      </c>
      <c r="I72" s="580">
        <v>500</v>
      </c>
      <c r="J72" s="580">
        <v>500</v>
      </c>
      <c r="K72" s="593" t="s">
        <v>13</v>
      </c>
    </row>
    <row r="73" spans="1:11" s="598" customFormat="1" ht="79.5" customHeight="1" x14ac:dyDescent="0.3">
      <c r="A73" s="488"/>
      <c r="B73" s="560" t="s">
        <v>1208</v>
      </c>
      <c r="C73" s="462" t="s">
        <v>12</v>
      </c>
      <c r="D73" s="549" t="s">
        <v>1093</v>
      </c>
      <c r="E73" s="552" t="s">
        <v>702</v>
      </c>
      <c r="F73" s="318" t="s">
        <v>1209</v>
      </c>
      <c r="G73" s="462" t="s">
        <v>1210</v>
      </c>
      <c r="H73" s="550" t="s">
        <v>13</v>
      </c>
      <c r="I73" s="462" t="s">
        <v>13</v>
      </c>
      <c r="J73" s="462" t="s">
        <v>12</v>
      </c>
      <c r="K73" s="562"/>
    </row>
    <row r="74" spans="1:11" s="598" customFormat="1" ht="57" customHeight="1" x14ac:dyDescent="0.3">
      <c r="A74" s="488"/>
      <c r="B74" s="560" t="s">
        <v>1211</v>
      </c>
      <c r="C74" s="462" t="s">
        <v>12</v>
      </c>
      <c r="D74" s="549" t="s">
        <v>1093</v>
      </c>
      <c r="E74" s="552" t="s">
        <v>702</v>
      </c>
      <c r="F74" s="318" t="s">
        <v>1097</v>
      </c>
      <c r="G74" s="318" t="s">
        <v>1212</v>
      </c>
      <c r="H74" s="550" t="s">
        <v>13</v>
      </c>
      <c r="I74" s="462" t="s">
        <v>13</v>
      </c>
      <c r="J74" s="462" t="s">
        <v>12</v>
      </c>
      <c r="K74" s="562"/>
    </row>
    <row r="75" spans="1:11" s="598" customFormat="1" ht="57" customHeight="1" x14ac:dyDescent="0.3">
      <c r="A75" s="572" t="s">
        <v>289</v>
      </c>
      <c r="B75" s="551" t="s">
        <v>1213</v>
      </c>
      <c r="C75" s="304" t="s">
        <v>1214</v>
      </c>
      <c r="D75" s="599" t="s">
        <v>1215</v>
      </c>
      <c r="E75" s="593" t="s">
        <v>13</v>
      </c>
      <c r="F75" s="593" t="s">
        <v>13</v>
      </c>
      <c r="G75" s="593" t="s">
        <v>13</v>
      </c>
      <c r="H75" s="575">
        <f>SUM(I75:J75)</f>
        <v>0</v>
      </c>
      <c r="I75" s="554">
        <v>0</v>
      </c>
      <c r="J75" s="554">
        <v>0</v>
      </c>
      <c r="K75" s="593" t="s">
        <v>13</v>
      </c>
    </row>
    <row r="76" spans="1:11" s="598" customFormat="1" ht="76.5" customHeight="1" x14ac:dyDescent="0.3">
      <c r="A76" s="572"/>
      <c r="B76" s="600" t="s">
        <v>1216</v>
      </c>
      <c r="C76" s="462" t="s">
        <v>12</v>
      </c>
      <c r="D76" s="549" t="s">
        <v>1215</v>
      </c>
      <c r="E76" s="304" t="s">
        <v>514</v>
      </c>
      <c r="F76" s="318" t="s">
        <v>1097</v>
      </c>
      <c r="G76" s="318" t="s">
        <v>1217</v>
      </c>
      <c r="H76" s="550" t="s">
        <v>13</v>
      </c>
      <c r="I76" s="462" t="s">
        <v>13</v>
      </c>
      <c r="J76" s="462" t="s">
        <v>13</v>
      </c>
      <c r="K76" s="562"/>
    </row>
    <row r="77" spans="1:11" s="598" customFormat="1" ht="64.5" customHeight="1" x14ac:dyDescent="0.3">
      <c r="A77" s="572" t="s">
        <v>294</v>
      </c>
      <c r="B77" s="551" t="s">
        <v>1218</v>
      </c>
      <c r="C77" s="304" t="s">
        <v>1219</v>
      </c>
      <c r="D77" s="599" t="s">
        <v>1220</v>
      </c>
      <c r="E77" s="593" t="s">
        <v>13</v>
      </c>
      <c r="F77" s="593" t="s">
        <v>13</v>
      </c>
      <c r="G77" s="593" t="s">
        <v>13</v>
      </c>
      <c r="H77" s="575" t="s">
        <v>1094</v>
      </c>
      <c r="I77" s="554">
        <v>0</v>
      </c>
      <c r="J77" s="554">
        <v>0</v>
      </c>
      <c r="K77" s="593" t="s">
        <v>13</v>
      </c>
    </row>
    <row r="78" spans="1:11" s="598" customFormat="1" ht="89.25" customHeight="1" x14ac:dyDescent="0.3">
      <c r="A78" s="572"/>
      <c r="B78" s="600" t="s">
        <v>1221</v>
      </c>
      <c r="C78" s="601" t="s">
        <v>13</v>
      </c>
      <c r="D78" s="549" t="s">
        <v>1220</v>
      </c>
      <c r="E78" s="304" t="s">
        <v>508</v>
      </c>
      <c r="F78" s="318" t="s">
        <v>1097</v>
      </c>
      <c r="G78" s="318" t="s">
        <v>1222</v>
      </c>
      <c r="H78" s="550" t="s">
        <v>13</v>
      </c>
      <c r="I78" s="462" t="s">
        <v>13</v>
      </c>
      <c r="J78" s="462" t="s">
        <v>13</v>
      </c>
      <c r="K78" s="562"/>
    </row>
    <row r="79" spans="1:11" s="598" customFormat="1" ht="77.25" customHeight="1" x14ac:dyDescent="0.3">
      <c r="A79" s="572" t="s">
        <v>1223</v>
      </c>
      <c r="B79" s="551" t="s">
        <v>1224</v>
      </c>
      <c r="C79" s="304" t="s">
        <v>1225</v>
      </c>
      <c r="D79" s="599" t="s">
        <v>1226</v>
      </c>
      <c r="E79" s="593" t="s">
        <v>13</v>
      </c>
      <c r="F79" s="593" t="s">
        <v>13</v>
      </c>
      <c r="G79" s="593" t="s">
        <v>13</v>
      </c>
      <c r="H79" s="575" t="s">
        <v>1094</v>
      </c>
      <c r="I79" s="554">
        <v>0</v>
      </c>
      <c r="J79" s="554">
        <v>0</v>
      </c>
      <c r="K79" s="593" t="s">
        <v>13</v>
      </c>
    </row>
    <row r="80" spans="1:11" s="598" customFormat="1" ht="97.5" customHeight="1" x14ac:dyDescent="0.3">
      <c r="A80" s="572"/>
      <c r="B80" s="560" t="s">
        <v>1227</v>
      </c>
      <c r="C80" s="601" t="s">
        <v>13</v>
      </c>
      <c r="D80" s="549" t="s">
        <v>1226</v>
      </c>
      <c r="E80" s="304" t="s">
        <v>508</v>
      </c>
      <c r="F80" s="318" t="s">
        <v>1097</v>
      </c>
      <c r="G80" s="323" t="s">
        <v>1228</v>
      </c>
      <c r="H80" s="550" t="s">
        <v>13</v>
      </c>
      <c r="I80" s="462" t="s">
        <v>13</v>
      </c>
      <c r="J80" s="462" t="s">
        <v>13</v>
      </c>
      <c r="K80" s="562"/>
    </row>
    <row r="81" spans="1:13" s="598" customFormat="1" ht="20.25" customHeight="1" x14ac:dyDescent="0.3">
      <c r="A81" s="572"/>
      <c r="B81" s="585" t="s">
        <v>855</v>
      </c>
      <c r="C81" s="584" t="s">
        <v>12</v>
      </c>
      <c r="D81" s="586" t="s">
        <v>12</v>
      </c>
      <c r="E81" s="587" t="s">
        <v>12</v>
      </c>
      <c r="F81" s="584" t="s">
        <v>12</v>
      </c>
      <c r="G81" s="584" t="s">
        <v>12</v>
      </c>
      <c r="H81" s="584" t="s">
        <v>12</v>
      </c>
      <c r="I81" s="595">
        <f>I72+I75+I77+I79</f>
        <v>500</v>
      </c>
      <c r="J81" s="595">
        <f>J72+J75+J77+J79</f>
        <v>500</v>
      </c>
      <c r="K81" s="584" t="s">
        <v>12</v>
      </c>
    </row>
    <row r="82" spans="1:13" s="211" customFormat="1" ht="18.75" customHeight="1" x14ac:dyDescent="0.3">
      <c r="A82" s="572"/>
      <c r="B82" s="602" t="s">
        <v>1229</v>
      </c>
      <c r="C82" s="584" t="s">
        <v>12</v>
      </c>
      <c r="D82" s="586" t="s">
        <v>12</v>
      </c>
      <c r="E82" s="587" t="s">
        <v>12</v>
      </c>
      <c r="F82" s="584" t="s">
        <v>12</v>
      </c>
      <c r="G82" s="584" t="s">
        <v>12</v>
      </c>
      <c r="H82" s="584" t="s">
        <v>12</v>
      </c>
      <c r="I82" s="603">
        <f>SUM(I48,I70,I81)</f>
        <v>23539.721649999999</v>
      </c>
      <c r="J82" s="603">
        <f>SUM(J48,J70,J81)</f>
        <v>20293.256870000001</v>
      </c>
      <c r="K82" s="584" t="s">
        <v>12</v>
      </c>
    </row>
    <row r="83" spans="1:13" ht="74.25" customHeight="1" x14ac:dyDescent="0.25">
      <c r="A83" s="899" t="s">
        <v>1230</v>
      </c>
      <c r="B83" s="900"/>
      <c r="C83" s="900"/>
      <c r="D83" s="900"/>
      <c r="E83" s="900"/>
      <c r="F83" s="900"/>
      <c r="G83" s="900"/>
      <c r="H83" s="900"/>
      <c r="I83" s="900"/>
      <c r="J83" s="900"/>
      <c r="K83" s="900"/>
    </row>
    <row r="84" spans="1:13" ht="18.75" x14ac:dyDescent="0.3">
      <c r="B84" s="172"/>
      <c r="C84" s="598"/>
      <c r="D84" s="605"/>
      <c r="E84" s="606"/>
      <c r="F84" s="598"/>
      <c r="G84" s="598"/>
    </row>
    <row r="85" spans="1:13" ht="18.75" x14ac:dyDescent="0.3">
      <c r="B85" s="172"/>
      <c r="C85" s="598"/>
      <c r="D85" s="605"/>
      <c r="E85" s="606"/>
      <c r="F85" s="598"/>
      <c r="G85" s="598"/>
    </row>
    <row r="86" spans="1:13" ht="18.75" x14ac:dyDescent="0.3">
      <c r="B86" s="172"/>
      <c r="C86" s="598"/>
      <c r="D86" s="605"/>
      <c r="E86" s="606"/>
      <c r="F86" s="598"/>
      <c r="G86" s="598"/>
    </row>
    <row r="87" spans="1:13" ht="18.75" x14ac:dyDescent="0.25">
      <c r="B87" s="609" t="s">
        <v>1231</v>
      </c>
      <c r="C87" s="610"/>
      <c r="D87" s="611"/>
      <c r="E87" s="612"/>
      <c r="F87" s="610"/>
      <c r="G87" s="610"/>
      <c r="H87" s="613"/>
      <c r="I87" s="613"/>
      <c r="J87" s="613"/>
      <c r="K87" s="609" t="s">
        <v>1232</v>
      </c>
      <c r="M87" s="610"/>
    </row>
    <row r="88" spans="1:13" x14ac:dyDescent="0.25">
      <c r="B88" s="302" t="s">
        <v>1233</v>
      </c>
      <c r="H88" s="608"/>
    </row>
    <row r="89" spans="1:13" ht="18.75" x14ac:dyDescent="0.3">
      <c r="B89" s="172"/>
      <c r="C89" s="598"/>
      <c r="D89" s="605"/>
      <c r="E89" s="606"/>
      <c r="F89" s="598"/>
      <c r="G89" s="598"/>
    </row>
    <row r="90" spans="1:13" x14ac:dyDescent="0.25">
      <c r="B90" s="302"/>
    </row>
    <row r="91" spans="1:13" x14ac:dyDescent="0.25">
      <c r="B91" s="616"/>
    </row>
  </sheetData>
  <mergeCells count="41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J4"/>
    <mergeCell ref="K4:K6"/>
    <mergeCell ref="F5:F6"/>
    <mergeCell ref="G5:G6"/>
    <mergeCell ref="H5:H6"/>
    <mergeCell ref="I5:I6"/>
    <mergeCell ref="J5:J6"/>
    <mergeCell ref="B8:K8"/>
    <mergeCell ref="A33:A34"/>
    <mergeCell ref="B33:B34"/>
    <mergeCell ref="C33:C34"/>
    <mergeCell ref="E33:E34"/>
    <mergeCell ref="F33:F34"/>
    <mergeCell ref="G33:G34"/>
    <mergeCell ref="K33:K34"/>
    <mergeCell ref="A49:K49"/>
    <mergeCell ref="A65:A66"/>
    <mergeCell ref="B65:B66"/>
    <mergeCell ref="C65:C66"/>
    <mergeCell ref="E65:E66"/>
    <mergeCell ref="F65:F66"/>
    <mergeCell ref="G65:G66"/>
    <mergeCell ref="K65:K66"/>
    <mergeCell ref="K67:K68"/>
    <mergeCell ref="A71:K71"/>
    <mergeCell ref="A83:K83"/>
    <mergeCell ref="A67:A68"/>
    <mergeCell ref="B67:B68"/>
    <mergeCell ref="C67:C68"/>
    <mergeCell ref="E67:E68"/>
    <mergeCell ref="F67:F68"/>
    <mergeCell ref="G67:G68"/>
  </mergeCells>
  <pageMargins left="0.31496062992125984" right="0.31496062992125984" top="0.57999999999999996" bottom="0.19" header="0.31496062992125984" footer="0.15"/>
  <pageSetup paperSize="9" scale="69" fitToHeight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view="pageBreakPreview" zoomScale="40" zoomScaleNormal="40" zoomScaleSheetLayoutView="40" zoomScalePageLayoutView="55" workbookViewId="0">
      <selection activeCell="F38" sqref="F38"/>
    </sheetView>
  </sheetViews>
  <sheetFormatPr defaultRowHeight="15.75" x14ac:dyDescent="0.25"/>
  <cols>
    <col min="1" max="1" width="9.85546875" style="408" customWidth="1"/>
    <col min="2" max="2" width="70.140625" style="405" customWidth="1"/>
    <col min="3" max="3" width="72.140625" style="405" customWidth="1"/>
    <col min="4" max="4" width="51.85546875" style="409" customWidth="1"/>
    <col min="5" max="5" width="45.85546875" style="405" customWidth="1"/>
    <col min="6" max="6" width="53.85546875" style="405" customWidth="1"/>
    <col min="7" max="7" width="47.28515625" style="405" customWidth="1"/>
    <col min="8" max="8" width="24.7109375" style="405" customWidth="1"/>
    <col min="9" max="9" width="24.5703125" style="405" customWidth="1"/>
    <col min="10" max="10" width="48.5703125" style="405" customWidth="1"/>
    <col min="11" max="12" width="9.140625" style="50" hidden="1" customWidth="1"/>
    <col min="13" max="16384" width="9.140625" style="50"/>
  </cols>
  <sheetData>
    <row r="1" spans="1:12" s="351" customFormat="1" ht="20.25" x14ac:dyDescent="0.3">
      <c r="A1" s="348"/>
      <c r="B1" s="20"/>
      <c r="C1" s="349"/>
      <c r="D1" s="350"/>
      <c r="E1" s="20"/>
      <c r="F1" s="925"/>
      <c r="G1" s="20"/>
      <c r="H1" s="20"/>
      <c r="I1" s="20"/>
      <c r="J1" s="20"/>
    </row>
    <row r="2" spans="1:12" s="351" customFormat="1" ht="3.75" customHeight="1" x14ac:dyDescent="0.3">
      <c r="A2" s="348"/>
      <c r="B2" s="20"/>
      <c r="C2" s="349"/>
      <c r="D2" s="352"/>
      <c r="E2" s="353"/>
      <c r="F2" s="925"/>
      <c r="G2" s="349"/>
      <c r="H2" s="349"/>
      <c r="I2" s="349"/>
      <c r="J2" s="353"/>
    </row>
    <row r="3" spans="1:12" s="351" customFormat="1" ht="20.25" x14ac:dyDescent="0.3">
      <c r="A3" s="349"/>
      <c r="B3" s="349"/>
      <c r="C3" s="349"/>
      <c r="D3" s="350"/>
      <c r="E3" s="20"/>
      <c r="F3" s="925"/>
      <c r="G3" s="20"/>
      <c r="H3" s="20"/>
      <c r="I3" s="20"/>
      <c r="J3" s="20"/>
    </row>
    <row r="4" spans="1:12" s="351" customFormat="1" ht="20.25" x14ac:dyDescent="0.3">
      <c r="A4" s="348"/>
      <c r="B4" s="20"/>
      <c r="C4" s="20"/>
      <c r="D4" s="350"/>
      <c r="E4" s="20"/>
      <c r="F4" s="925"/>
      <c r="G4" s="20"/>
      <c r="H4" s="20"/>
      <c r="I4" s="20"/>
      <c r="J4" s="20"/>
    </row>
    <row r="5" spans="1:12" s="351" customFormat="1" ht="20.25" x14ac:dyDescent="0.3">
      <c r="A5" s="926" t="s">
        <v>681</v>
      </c>
      <c r="B5" s="926"/>
      <c r="C5" s="926"/>
      <c r="D5" s="926"/>
      <c r="E5" s="926"/>
      <c r="F5" s="926"/>
      <c r="G5" s="926"/>
      <c r="H5" s="926"/>
      <c r="I5" s="926"/>
      <c r="J5" s="926"/>
    </row>
    <row r="6" spans="1:12" s="351" customFormat="1" ht="39" customHeight="1" x14ac:dyDescent="0.3">
      <c r="A6" s="927" t="s">
        <v>682</v>
      </c>
      <c r="B6" s="927"/>
      <c r="C6" s="927"/>
      <c r="D6" s="927"/>
      <c r="E6" s="927"/>
      <c r="F6" s="927"/>
      <c r="G6" s="927"/>
      <c r="H6" s="927"/>
      <c r="I6" s="927"/>
      <c r="J6" s="927"/>
    </row>
    <row r="7" spans="1:12" s="351" customFormat="1" ht="72" customHeight="1" x14ac:dyDescent="0.3">
      <c r="A7" s="928" t="str">
        <f>'[1]2023'!A9</f>
        <v>№</v>
      </c>
      <c r="B7" s="928" t="str">
        <f>'[1]2023'!B9</f>
        <v>Наименование муниципальной программы,  основного мероприятия, мероприятия, контрольного события муниципальное программы (подпрограммы муниципальной программы)</v>
      </c>
      <c r="C7" s="928" t="str">
        <f>'[1]2023'!C9</f>
        <v>Ответственный исполнитель</v>
      </c>
      <c r="D7" s="931" t="s">
        <v>30</v>
      </c>
      <c r="E7" s="934" t="s">
        <v>31</v>
      </c>
      <c r="F7" s="934"/>
      <c r="G7" s="935" t="s">
        <v>683</v>
      </c>
      <c r="H7" s="935"/>
      <c r="I7" s="936"/>
      <c r="J7" s="937" t="s">
        <v>23</v>
      </c>
      <c r="K7" s="938"/>
      <c r="L7" s="354"/>
    </row>
    <row r="8" spans="1:12" s="351" customFormat="1" ht="79.5" customHeight="1" x14ac:dyDescent="0.3">
      <c r="A8" s="929"/>
      <c r="B8" s="929"/>
      <c r="C8" s="929"/>
      <c r="D8" s="932"/>
      <c r="E8" s="931" t="str">
        <f>'[1]2023'!E10</f>
        <v>План</v>
      </c>
      <c r="F8" s="928" t="str">
        <f>'[1]2023'!F10</f>
        <v>Факт</v>
      </c>
      <c r="G8" s="928" t="str">
        <f>'[1]2023'!G10</f>
        <v xml:space="preserve"> Источник финансирования</v>
      </c>
      <c r="H8" s="928" t="str">
        <f>'[1]2023'!H10</f>
        <v>План на отчетную дату</v>
      </c>
      <c r="I8" s="928" t="str">
        <f>'[1]2023'!I10</f>
        <v>Кассовое исполнение на отчетную дату</v>
      </c>
      <c r="J8" s="939"/>
      <c r="K8" s="940"/>
      <c r="L8" s="354"/>
    </row>
    <row r="9" spans="1:12" s="351" customFormat="1" ht="20.25" customHeight="1" x14ac:dyDescent="0.3">
      <c r="A9" s="929"/>
      <c r="B9" s="929"/>
      <c r="C9" s="929"/>
      <c r="D9" s="932"/>
      <c r="E9" s="932"/>
      <c r="F9" s="929"/>
      <c r="G9" s="929"/>
      <c r="H9" s="929"/>
      <c r="I9" s="929"/>
      <c r="J9" s="939"/>
      <c r="K9" s="940"/>
      <c r="L9" s="354"/>
    </row>
    <row r="10" spans="1:12" s="351" customFormat="1" ht="84.75" customHeight="1" x14ac:dyDescent="0.3">
      <c r="A10" s="930"/>
      <c r="B10" s="930"/>
      <c r="C10" s="930"/>
      <c r="D10" s="933"/>
      <c r="E10" s="933"/>
      <c r="F10" s="930"/>
      <c r="G10" s="930"/>
      <c r="H10" s="930"/>
      <c r="I10" s="930"/>
      <c r="J10" s="941"/>
      <c r="K10" s="942"/>
      <c r="L10" s="354"/>
    </row>
    <row r="11" spans="1:12" s="351" customFormat="1" ht="23.25" x14ac:dyDescent="0.3">
      <c r="A11" s="355">
        <v>1</v>
      </c>
      <c r="B11" s="355">
        <v>2</v>
      </c>
      <c r="C11" s="355">
        <v>3</v>
      </c>
      <c r="D11" s="355">
        <v>4</v>
      </c>
      <c r="E11" s="355">
        <v>5</v>
      </c>
      <c r="F11" s="355">
        <v>6</v>
      </c>
      <c r="G11" s="355">
        <v>7</v>
      </c>
      <c r="H11" s="355">
        <v>8</v>
      </c>
      <c r="I11" s="355">
        <v>9</v>
      </c>
      <c r="J11" s="356">
        <v>10</v>
      </c>
      <c r="K11" s="350"/>
    </row>
    <row r="12" spans="1:12" s="20" customFormat="1" ht="118.5" hidden="1" customHeight="1" x14ac:dyDescent="0.3">
      <c r="A12" s="357" t="s">
        <v>402</v>
      </c>
      <c r="B12" s="358" t="s">
        <v>684</v>
      </c>
      <c r="C12" s="358" t="s">
        <v>28</v>
      </c>
      <c r="D12" s="359"/>
      <c r="E12" s="359" t="s">
        <v>13</v>
      </c>
      <c r="F12" s="359">
        <v>43831</v>
      </c>
      <c r="G12" s="359">
        <v>44196</v>
      </c>
      <c r="H12" s="359">
        <v>43938</v>
      </c>
      <c r="I12" s="359">
        <v>44135</v>
      </c>
      <c r="J12" s="945" t="s">
        <v>13</v>
      </c>
      <c r="K12" s="350"/>
    </row>
    <row r="13" spans="1:12" s="351" customFormat="1" ht="84.75" hidden="1" customHeight="1" x14ac:dyDescent="0.3">
      <c r="A13" s="357"/>
      <c r="B13" s="360" t="s">
        <v>685</v>
      </c>
      <c r="C13" s="359" t="s">
        <v>13</v>
      </c>
      <c r="D13" s="358"/>
      <c r="E13" s="358" t="s">
        <v>686</v>
      </c>
      <c r="F13" s="359" t="s">
        <v>13</v>
      </c>
      <c r="G13" s="359">
        <v>44196</v>
      </c>
      <c r="H13" s="359" t="s">
        <v>13</v>
      </c>
      <c r="I13" s="359">
        <v>44135</v>
      </c>
      <c r="J13" s="946"/>
      <c r="K13" s="350"/>
    </row>
    <row r="14" spans="1:12" s="20" customFormat="1" ht="145.5" hidden="1" customHeight="1" x14ac:dyDescent="0.3">
      <c r="A14" s="357" t="s">
        <v>410</v>
      </c>
      <c r="B14" s="358" t="s">
        <v>687</v>
      </c>
      <c r="C14" s="358" t="s">
        <v>28</v>
      </c>
      <c r="D14" s="359"/>
      <c r="E14" s="359" t="s">
        <v>13</v>
      </c>
      <c r="F14" s="359">
        <v>43831</v>
      </c>
      <c r="G14" s="359">
        <v>44196</v>
      </c>
      <c r="H14" s="359">
        <v>43938</v>
      </c>
      <c r="I14" s="359">
        <v>44135</v>
      </c>
      <c r="J14" s="945" t="s">
        <v>13</v>
      </c>
      <c r="K14" s="350"/>
    </row>
    <row r="15" spans="1:12" s="351" customFormat="1" ht="109.5" hidden="1" customHeight="1" x14ac:dyDescent="0.3">
      <c r="A15" s="357"/>
      <c r="B15" s="360" t="s">
        <v>688</v>
      </c>
      <c r="C15" s="359" t="s">
        <v>13</v>
      </c>
      <c r="D15" s="358"/>
      <c r="E15" s="358" t="s">
        <v>686</v>
      </c>
      <c r="F15" s="359" t="s">
        <v>13</v>
      </c>
      <c r="G15" s="359">
        <v>44196</v>
      </c>
      <c r="H15" s="359" t="s">
        <v>13</v>
      </c>
      <c r="I15" s="359">
        <v>44135</v>
      </c>
      <c r="J15" s="946"/>
      <c r="K15" s="350"/>
    </row>
    <row r="16" spans="1:12" s="20" customFormat="1" ht="126.75" hidden="1" customHeight="1" x14ac:dyDescent="0.3">
      <c r="A16" s="357" t="s">
        <v>416</v>
      </c>
      <c r="B16" s="358" t="s">
        <v>689</v>
      </c>
      <c r="C16" s="358" t="s">
        <v>28</v>
      </c>
      <c r="D16" s="359"/>
      <c r="E16" s="359" t="s">
        <v>13</v>
      </c>
      <c r="F16" s="359">
        <v>43831</v>
      </c>
      <c r="G16" s="359">
        <v>44196</v>
      </c>
      <c r="H16" s="359">
        <v>43938</v>
      </c>
      <c r="I16" s="359">
        <v>44135</v>
      </c>
      <c r="J16" s="945" t="s">
        <v>13</v>
      </c>
      <c r="K16" s="350"/>
    </row>
    <row r="17" spans="1:11" s="351" customFormat="1" ht="109.5" hidden="1" customHeight="1" x14ac:dyDescent="0.3">
      <c r="A17" s="357"/>
      <c r="B17" s="360" t="s">
        <v>690</v>
      </c>
      <c r="C17" s="359" t="s">
        <v>13</v>
      </c>
      <c r="D17" s="358"/>
      <c r="E17" s="358" t="s">
        <v>686</v>
      </c>
      <c r="F17" s="359" t="s">
        <v>13</v>
      </c>
      <c r="G17" s="359">
        <v>44196</v>
      </c>
      <c r="H17" s="359" t="s">
        <v>13</v>
      </c>
      <c r="I17" s="359">
        <v>44135</v>
      </c>
      <c r="J17" s="946"/>
      <c r="K17" s="350"/>
    </row>
    <row r="18" spans="1:11" s="351" customFormat="1" ht="83.25" hidden="1" customHeight="1" x14ac:dyDescent="0.3">
      <c r="A18" s="357" t="s">
        <v>419</v>
      </c>
      <c r="B18" s="358" t="s">
        <v>691</v>
      </c>
      <c r="C18" s="358" t="s">
        <v>28</v>
      </c>
      <c r="D18" s="359"/>
      <c r="E18" s="359" t="s">
        <v>13</v>
      </c>
      <c r="F18" s="359">
        <v>44197</v>
      </c>
      <c r="G18" s="359">
        <v>44561</v>
      </c>
      <c r="H18" s="359"/>
      <c r="I18" s="359"/>
      <c r="J18" s="945" t="s">
        <v>13</v>
      </c>
      <c r="K18" s="350"/>
    </row>
    <row r="19" spans="1:11" s="351" customFormat="1" ht="102.75" hidden="1" customHeight="1" x14ac:dyDescent="0.3">
      <c r="A19" s="357"/>
      <c r="B19" s="360" t="s">
        <v>692</v>
      </c>
      <c r="C19" s="358" t="s">
        <v>28</v>
      </c>
      <c r="D19" s="358"/>
      <c r="E19" s="361" t="s">
        <v>693</v>
      </c>
      <c r="F19" s="359" t="s">
        <v>13</v>
      </c>
      <c r="G19" s="359">
        <v>44561</v>
      </c>
      <c r="H19" s="359"/>
      <c r="I19" s="359"/>
      <c r="J19" s="946"/>
      <c r="K19" s="350"/>
    </row>
    <row r="20" spans="1:11" s="351" customFormat="1" ht="90.75" hidden="1" customHeight="1" x14ac:dyDescent="0.3">
      <c r="A20" s="357" t="s">
        <v>424</v>
      </c>
      <c r="B20" s="358" t="s">
        <v>694</v>
      </c>
      <c r="C20" s="358" t="s">
        <v>28</v>
      </c>
      <c r="D20" s="359"/>
      <c r="E20" s="359" t="s">
        <v>13</v>
      </c>
      <c r="F20" s="359">
        <v>44197</v>
      </c>
      <c r="G20" s="359">
        <v>44561</v>
      </c>
      <c r="H20" s="359"/>
      <c r="I20" s="359"/>
      <c r="J20" s="945" t="s">
        <v>13</v>
      </c>
      <c r="K20" s="350"/>
    </row>
    <row r="21" spans="1:11" s="351" customFormat="1" ht="109.5" hidden="1" customHeight="1" x14ac:dyDescent="0.3">
      <c r="A21" s="357"/>
      <c r="B21" s="360" t="s">
        <v>695</v>
      </c>
      <c r="C21" s="358" t="s">
        <v>28</v>
      </c>
      <c r="D21" s="358"/>
      <c r="E21" s="361" t="s">
        <v>696</v>
      </c>
      <c r="F21" s="359" t="s">
        <v>13</v>
      </c>
      <c r="G21" s="359">
        <v>44561</v>
      </c>
      <c r="H21" s="359"/>
      <c r="I21" s="359"/>
      <c r="J21" s="946"/>
      <c r="K21" s="350"/>
    </row>
    <row r="22" spans="1:11" s="351" customFormat="1" ht="55.5" customHeight="1" x14ac:dyDescent="0.3">
      <c r="A22" s="947" t="s">
        <v>697</v>
      </c>
      <c r="B22" s="948"/>
      <c r="C22" s="948"/>
      <c r="D22" s="948"/>
      <c r="E22" s="948"/>
      <c r="F22" s="948"/>
      <c r="G22" s="948"/>
      <c r="H22" s="948"/>
      <c r="I22" s="948"/>
      <c r="J22" s="949"/>
      <c r="K22" s="350"/>
    </row>
    <row r="23" spans="1:11" s="351" customFormat="1" ht="101.25" customHeight="1" x14ac:dyDescent="0.3">
      <c r="A23" s="362" t="s">
        <v>38</v>
      </c>
      <c r="B23" s="363" t="s">
        <v>698</v>
      </c>
      <c r="C23" s="355" t="s">
        <v>699</v>
      </c>
      <c r="D23" s="357" t="s">
        <v>13</v>
      </c>
      <c r="E23" s="357" t="s">
        <v>13</v>
      </c>
      <c r="F23" s="357" t="s">
        <v>13</v>
      </c>
      <c r="G23" s="357" t="s">
        <v>149</v>
      </c>
      <c r="H23" s="364">
        <v>1072.9000000000001</v>
      </c>
      <c r="I23" s="365">
        <v>0</v>
      </c>
      <c r="J23" s="357" t="s">
        <v>13</v>
      </c>
      <c r="K23" s="350"/>
    </row>
    <row r="24" spans="1:11" s="351" customFormat="1" ht="89.25" hidden="1" customHeight="1" x14ac:dyDescent="0.3">
      <c r="A24" s="366" t="s">
        <v>700</v>
      </c>
      <c r="B24" s="358" t="s">
        <v>701</v>
      </c>
      <c r="C24" s="355" t="s">
        <v>28</v>
      </c>
      <c r="D24" s="367" t="s">
        <v>702</v>
      </c>
      <c r="E24" s="359" t="s">
        <v>13</v>
      </c>
      <c r="F24" s="357">
        <v>43191</v>
      </c>
      <c r="G24" s="357">
        <v>43373</v>
      </c>
      <c r="H24" s="364">
        <v>43312</v>
      </c>
      <c r="I24" s="364">
        <v>43432</v>
      </c>
      <c r="J24" s="943" t="s">
        <v>13</v>
      </c>
      <c r="K24" s="350"/>
    </row>
    <row r="25" spans="1:11" s="351" customFormat="1" ht="85.5" hidden="1" customHeight="1" x14ac:dyDescent="0.3">
      <c r="A25" s="366"/>
      <c r="B25" s="360" t="s">
        <v>703</v>
      </c>
      <c r="C25" s="359" t="s">
        <v>13</v>
      </c>
      <c r="D25" s="368"/>
      <c r="E25" s="358" t="s">
        <v>704</v>
      </c>
      <c r="F25" s="357" t="s">
        <v>13</v>
      </c>
      <c r="G25" s="357">
        <v>43373</v>
      </c>
      <c r="H25" s="364" t="s">
        <v>13</v>
      </c>
      <c r="I25" s="364">
        <v>43432</v>
      </c>
      <c r="J25" s="944"/>
      <c r="K25" s="350"/>
    </row>
    <row r="26" spans="1:11" s="351" customFormat="1" ht="87" hidden="1" customHeight="1" x14ac:dyDescent="0.3">
      <c r="A26" s="357" t="s">
        <v>705</v>
      </c>
      <c r="B26" s="358" t="s">
        <v>706</v>
      </c>
      <c r="C26" s="355" t="s">
        <v>28</v>
      </c>
      <c r="D26" s="367"/>
      <c r="E26" s="359" t="s">
        <v>13</v>
      </c>
      <c r="F26" s="357">
        <v>43556</v>
      </c>
      <c r="G26" s="357">
        <v>43738</v>
      </c>
      <c r="H26" s="364">
        <v>43608</v>
      </c>
      <c r="I26" s="364">
        <v>43763</v>
      </c>
      <c r="J26" s="943" t="s">
        <v>13</v>
      </c>
      <c r="K26" s="350"/>
    </row>
    <row r="27" spans="1:11" s="351" customFormat="1" ht="85.5" hidden="1" customHeight="1" x14ac:dyDescent="0.3">
      <c r="A27" s="357"/>
      <c r="B27" s="360" t="s">
        <v>707</v>
      </c>
      <c r="C27" s="359" t="s">
        <v>13</v>
      </c>
      <c r="D27" s="368"/>
      <c r="E27" s="358" t="s">
        <v>708</v>
      </c>
      <c r="F27" s="357" t="s">
        <v>13</v>
      </c>
      <c r="G27" s="357">
        <v>43738</v>
      </c>
      <c r="H27" s="364" t="s">
        <v>13</v>
      </c>
      <c r="I27" s="364">
        <v>43763</v>
      </c>
      <c r="J27" s="944"/>
      <c r="K27" s="350"/>
    </row>
    <row r="28" spans="1:11" s="20" customFormat="1" ht="101.25" hidden="1" customHeight="1" x14ac:dyDescent="0.3">
      <c r="A28" s="357" t="s">
        <v>709</v>
      </c>
      <c r="B28" s="358" t="s">
        <v>710</v>
      </c>
      <c r="C28" s="355" t="s">
        <v>28</v>
      </c>
      <c r="D28" s="367"/>
      <c r="E28" s="359" t="s">
        <v>13</v>
      </c>
      <c r="F28" s="357">
        <v>43922</v>
      </c>
      <c r="G28" s="357">
        <v>44104</v>
      </c>
      <c r="H28" s="364">
        <v>43928</v>
      </c>
      <c r="I28" s="364">
        <v>44135</v>
      </c>
      <c r="J28" s="943" t="s">
        <v>13</v>
      </c>
      <c r="K28" s="350"/>
    </row>
    <row r="29" spans="1:11" s="351" customFormat="1" ht="98.25" hidden="1" customHeight="1" x14ac:dyDescent="0.3">
      <c r="A29" s="357"/>
      <c r="B29" s="360" t="s">
        <v>711</v>
      </c>
      <c r="C29" s="359" t="s">
        <v>13</v>
      </c>
      <c r="D29" s="368"/>
      <c r="E29" s="358" t="s">
        <v>712</v>
      </c>
      <c r="F29" s="357" t="s">
        <v>13</v>
      </c>
      <c r="G29" s="357">
        <v>44104</v>
      </c>
      <c r="H29" s="364" t="s">
        <v>13</v>
      </c>
      <c r="I29" s="364">
        <v>44135</v>
      </c>
      <c r="J29" s="944"/>
      <c r="K29" s="350"/>
    </row>
    <row r="30" spans="1:11" s="20" customFormat="1" ht="101.25" hidden="1" customHeight="1" x14ac:dyDescent="0.3">
      <c r="A30" s="357" t="s">
        <v>713</v>
      </c>
      <c r="B30" s="358" t="s">
        <v>714</v>
      </c>
      <c r="C30" s="355" t="s">
        <v>28</v>
      </c>
      <c r="D30" s="367"/>
      <c r="E30" s="359" t="s">
        <v>13</v>
      </c>
      <c r="F30" s="357">
        <v>43922</v>
      </c>
      <c r="G30" s="357">
        <v>44104</v>
      </c>
      <c r="H30" s="364">
        <v>43923</v>
      </c>
      <c r="I30" s="364">
        <v>44135</v>
      </c>
      <c r="J30" s="943" t="s">
        <v>13</v>
      </c>
      <c r="K30" s="350"/>
    </row>
    <row r="31" spans="1:11" s="351" customFormat="1" ht="99.75" hidden="1" customHeight="1" x14ac:dyDescent="0.3">
      <c r="A31" s="357"/>
      <c r="B31" s="360" t="s">
        <v>715</v>
      </c>
      <c r="C31" s="359" t="s">
        <v>13</v>
      </c>
      <c r="D31" s="369"/>
      <c r="E31" s="358" t="s">
        <v>712</v>
      </c>
      <c r="F31" s="357" t="s">
        <v>13</v>
      </c>
      <c r="G31" s="357">
        <v>44104</v>
      </c>
      <c r="H31" s="364" t="s">
        <v>13</v>
      </c>
      <c r="I31" s="364">
        <v>44135</v>
      </c>
      <c r="J31" s="944"/>
      <c r="K31" s="350"/>
    </row>
    <row r="32" spans="1:11" s="20" customFormat="1" ht="114.75" hidden="1" customHeight="1" x14ac:dyDescent="0.3">
      <c r="A32" s="357" t="s">
        <v>716</v>
      </c>
      <c r="B32" s="358" t="s">
        <v>717</v>
      </c>
      <c r="C32" s="355" t="s">
        <v>28</v>
      </c>
      <c r="D32" s="359"/>
      <c r="E32" s="359" t="s">
        <v>13</v>
      </c>
      <c r="F32" s="357">
        <v>43922</v>
      </c>
      <c r="G32" s="357">
        <v>44104</v>
      </c>
      <c r="H32" s="364">
        <v>43928</v>
      </c>
      <c r="I32" s="364">
        <v>44135</v>
      </c>
      <c r="J32" s="943" t="s">
        <v>13</v>
      </c>
      <c r="K32" s="350"/>
    </row>
    <row r="33" spans="1:11" s="351" customFormat="1" ht="66.75" hidden="1" customHeight="1" x14ac:dyDescent="0.3">
      <c r="A33" s="357"/>
      <c r="B33" s="360" t="s">
        <v>718</v>
      </c>
      <c r="C33" s="359" t="s">
        <v>13</v>
      </c>
      <c r="D33" s="367"/>
      <c r="E33" s="358" t="s">
        <v>712</v>
      </c>
      <c r="F33" s="357" t="s">
        <v>13</v>
      </c>
      <c r="G33" s="357">
        <v>44104</v>
      </c>
      <c r="H33" s="364" t="s">
        <v>13</v>
      </c>
      <c r="I33" s="364">
        <v>44135</v>
      </c>
      <c r="J33" s="944"/>
      <c r="K33" s="350"/>
    </row>
    <row r="34" spans="1:11" s="351" customFormat="1" ht="95.25" hidden="1" customHeight="1" x14ac:dyDescent="0.3">
      <c r="A34" s="357" t="s">
        <v>719</v>
      </c>
      <c r="B34" s="358" t="s">
        <v>720</v>
      </c>
      <c r="C34" s="355" t="s">
        <v>28</v>
      </c>
      <c r="D34" s="368"/>
      <c r="E34" s="359" t="s">
        <v>13</v>
      </c>
      <c r="F34" s="370">
        <v>44046</v>
      </c>
      <c r="G34" s="357">
        <v>44104</v>
      </c>
      <c r="H34" s="371">
        <v>44053</v>
      </c>
      <c r="I34" s="364">
        <v>44159</v>
      </c>
      <c r="J34" s="943" t="s">
        <v>13</v>
      </c>
      <c r="K34" s="350"/>
    </row>
    <row r="35" spans="1:11" s="351" customFormat="1" ht="33" hidden="1" customHeight="1" x14ac:dyDescent="0.3">
      <c r="A35" s="357"/>
      <c r="B35" s="360" t="s">
        <v>721</v>
      </c>
      <c r="C35" s="359"/>
      <c r="D35" s="367"/>
      <c r="E35" s="358" t="s">
        <v>712</v>
      </c>
      <c r="F35" s="357" t="s">
        <v>13</v>
      </c>
      <c r="G35" s="357">
        <v>44104</v>
      </c>
      <c r="H35" s="364" t="s">
        <v>13</v>
      </c>
      <c r="I35" s="364">
        <v>44159</v>
      </c>
      <c r="J35" s="944"/>
      <c r="K35" s="350"/>
    </row>
    <row r="36" spans="1:11" s="351" customFormat="1" ht="289.5" customHeight="1" x14ac:dyDescent="0.3">
      <c r="A36" s="357"/>
      <c r="B36" s="360" t="s">
        <v>722</v>
      </c>
      <c r="C36" s="359" t="s">
        <v>13</v>
      </c>
      <c r="D36" s="372" t="s">
        <v>508</v>
      </c>
      <c r="E36" s="355" t="s">
        <v>723</v>
      </c>
      <c r="F36" s="373" t="s">
        <v>724</v>
      </c>
      <c r="G36" s="357" t="s">
        <v>13</v>
      </c>
      <c r="H36" s="364" t="s">
        <v>13</v>
      </c>
      <c r="I36" s="364" t="s">
        <v>13</v>
      </c>
      <c r="J36" s="374"/>
      <c r="K36" s="350"/>
    </row>
    <row r="37" spans="1:11" s="351" customFormat="1" ht="117.75" customHeight="1" x14ac:dyDescent="0.3">
      <c r="A37" s="362" t="s">
        <v>14</v>
      </c>
      <c r="B37" s="363" t="s">
        <v>725</v>
      </c>
      <c r="C37" s="355" t="s">
        <v>699</v>
      </c>
      <c r="D37" s="357" t="s">
        <v>13</v>
      </c>
      <c r="E37" s="357" t="s">
        <v>13</v>
      </c>
      <c r="F37" s="357" t="s">
        <v>13</v>
      </c>
      <c r="G37" s="357" t="s">
        <v>149</v>
      </c>
      <c r="H37" s="364">
        <v>4167.57</v>
      </c>
      <c r="I37" s="365">
        <v>1133.413</v>
      </c>
      <c r="J37" s="357" t="s">
        <v>13</v>
      </c>
      <c r="K37" s="350"/>
    </row>
    <row r="38" spans="1:11" s="351" customFormat="1" ht="327.75" customHeight="1" x14ac:dyDescent="0.3">
      <c r="A38" s="357"/>
      <c r="B38" s="360" t="s">
        <v>726</v>
      </c>
      <c r="C38" s="355" t="s">
        <v>13</v>
      </c>
      <c r="D38" s="372" t="s">
        <v>508</v>
      </c>
      <c r="E38" s="355" t="s">
        <v>727</v>
      </c>
      <c r="F38" s="357" t="s">
        <v>728</v>
      </c>
      <c r="G38" s="357" t="s">
        <v>13</v>
      </c>
      <c r="H38" s="364" t="s">
        <v>13</v>
      </c>
      <c r="I38" s="364" t="s">
        <v>13</v>
      </c>
      <c r="J38" s="374"/>
      <c r="K38" s="350"/>
    </row>
    <row r="39" spans="1:11" s="351" customFormat="1" ht="235.5" customHeight="1" x14ac:dyDescent="0.3">
      <c r="A39" s="357"/>
      <c r="B39" s="360" t="s">
        <v>729</v>
      </c>
      <c r="C39" s="355" t="s">
        <v>13</v>
      </c>
      <c r="D39" s="372" t="s">
        <v>508</v>
      </c>
      <c r="E39" s="355" t="s">
        <v>730</v>
      </c>
      <c r="F39" s="357" t="s">
        <v>731</v>
      </c>
      <c r="G39" s="357" t="s">
        <v>13</v>
      </c>
      <c r="H39" s="364" t="s">
        <v>13</v>
      </c>
      <c r="I39" s="364" t="s">
        <v>13</v>
      </c>
      <c r="J39" s="374"/>
      <c r="K39" s="350"/>
    </row>
    <row r="40" spans="1:11" s="351" customFormat="1" ht="158.25" customHeight="1" x14ac:dyDescent="0.3">
      <c r="A40" s="362" t="s">
        <v>54</v>
      </c>
      <c r="B40" s="363" t="s">
        <v>732</v>
      </c>
      <c r="C40" s="355" t="s">
        <v>733</v>
      </c>
      <c r="D40" s="357" t="s">
        <v>13</v>
      </c>
      <c r="E40" s="357" t="s">
        <v>13</v>
      </c>
      <c r="F40" s="357" t="s">
        <v>13</v>
      </c>
      <c r="G40" s="357" t="s">
        <v>149</v>
      </c>
      <c r="H40" s="364">
        <v>200</v>
      </c>
      <c r="I40" s="365">
        <v>77.400000000000006</v>
      </c>
      <c r="J40" s="357" t="s">
        <v>13</v>
      </c>
      <c r="K40" s="350"/>
    </row>
    <row r="41" spans="1:11" s="351" customFormat="1" ht="198.75" customHeight="1" x14ac:dyDescent="0.3">
      <c r="A41" s="362"/>
      <c r="B41" s="360" t="s">
        <v>734</v>
      </c>
      <c r="C41" s="355" t="s">
        <v>13</v>
      </c>
      <c r="D41" s="372" t="s">
        <v>508</v>
      </c>
      <c r="E41" s="355" t="s">
        <v>735</v>
      </c>
      <c r="F41" s="357" t="s">
        <v>736</v>
      </c>
      <c r="G41" s="357" t="s">
        <v>13</v>
      </c>
      <c r="H41" s="364" t="s">
        <v>13</v>
      </c>
      <c r="I41" s="364" t="s">
        <v>13</v>
      </c>
      <c r="J41" s="357"/>
      <c r="K41" s="350"/>
    </row>
    <row r="42" spans="1:11" s="351" customFormat="1" ht="352.5" customHeight="1" x14ac:dyDescent="0.3">
      <c r="A42" s="362"/>
      <c r="B42" s="360" t="s">
        <v>737</v>
      </c>
      <c r="C42" s="355" t="s">
        <v>13</v>
      </c>
      <c r="D42" s="372" t="s">
        <v>508</v>
      </c>
      <c r="E42" s="355" t="s">
        <v>738</v>
      </c>
      <c r="F42" s="373" t="s">
        <v>739</v>
      </c>
      <c r="G42" s="357" t="s">
        <v>13</v>
      </c>
      <c r="H42" s="364" t="s">
        <v>13</v>
      </c>
      <c r="I42" s="364" t="s">
        <v>13</v>
      </c>
      <c r="J42" s="357"/>
      <c r="K42" s="350"/>
    </row>
    <row r="43" spans="1:11" s="351" customFormat="1" ht="99" customHeight="1" x14ac:dyDescent="0.3">
      <c r="A43" s="362" t="s">
        <v>55</v>
      </c>
      <c r="B43" s="363" t="s">
        <v>740</v>
      </c>
      <c r="C43" s="355" t="s">
        <v>699</v>
      </c>
      <c r="D43" s="357" t="s">
        <v>13</v>
      </c>
      <c r="E43" s="357" t="s">
        <v>13</v>
      </c>
      <c r="F43" s="357" t="s">
        <v>13</v>
      </c>
      <c r="G43" s="357" t="s">
        <v>149</v>
      </c>
      <c r="H43" s="364">
        <v>29223.13</v>
      </c>
      <c r="I43" s="365">
        <v>20469.762999999999</v>
      </c>
      <c r="J43" s="357" t="s">
        <v>13</v>
      </c>
      <c r="K43" s="350"/>
    </row>
    <row r="44" spans="1:11" s="351" customFormat="1" ht="237" customHeight="1" x14ac:dyDescent="0.3">
      <c r="A44" s="362"/>
      <c r="B44" s="360" t="s">
        <v>741</v>
      </c>
      <c r="C44" s="355" t="s">
        <v>13</v>
      </c>
      <c r="D44" s="372" t="s">
        <v>508</v>
      </c>
      <c r="E44" s="355" t="s">
        <v>742</v>
      </c>
      <c r="F44" s="373" t="s">
        <v>743</v>
      </c>
      <c r="G44" s="357" t="s">
        <v>13</v>
      </c>
      <c r="H44" s="364" t="s">
        <v>13</v>
      </c>
      <c r="I44" s="364" t="s">
        <v>13</v>
      </c>
      <c r="J44" s="374"/>
      <c r="K44" s="350"/>
    </row>
    <row r="45" spans="1:11" s="351" customFormat="1" ht="217.5" customHeight="1" x14ac:dyDescent="0.3">
      <c r="A45" s="362"/>
      <c r="B45" s="360" t="s">
        <v>744</v>
      </c>
      <c r="C45" s="355" t="s">
        <v>13</v>
      </c>
      <c r="D45" s="372" t="s">
        <v>508</v>
      </c>
      <c r="E45" s="355" t="s">
        <v>742</v>
      </c>
      <c r="F45" s="373" t="s">
        <v>745</v>
      </c>
      <c r="G45" s="357" t="s">
        <v>13</v>
      </c>
      <c r="H45" s="364" t="s">
        <v>13</v>
      </c>
      <c r="I45" s="364" t="s">
        <v>13</v>
      </c>
      <c r="J45" s="374"/>
      <c r="K45" s="350"/>
    </row>
    <row r="46" spans="1:11" s="351" customFormat="1" ht="103.5" customHeight="1" x14ac:dyDescent="0.3">
      <c r="A46" s="362" t="s">
        <v>56</v>
      </c>
      <c r="B46" s="363" t="s">
        <v>746</v>
      </c>
      <c r="C46" s="355" t="s">
        <v>699</v>
      </c>
      <c r="D46" s="357" t="s">
        <v>13</v>
      </c>
      <c r="E46" s="357" t="s">
        <v>13</v>
      </c>
      <c r="F46" s="357" t="s">
        <v>13</v>
      </c>
      <c r="G46" s="357" t="s">
        <v>149</v>
      </c>
      <c r="H46" s="364">
        <v>6691.8</v>
      </c>
      <c r="I46" s="365">
        <v>4108.76</v>
      </c>
      <c r="J46" s="357" t="s">
        <v>13</v>
      </c>
      <c r="K46" s="350"/>
    </row>
    <row r="47" spans="1:11" s="351" customFormat="1" ht="321.75" customHeight="1" x14ac:dyDescent="0.3">
      <c r="A47" s="362"/>
      <c r="B47" s="360" t="s">
        <v>747</v>
      </c>
      <c r="C47" s="355" t="s">
        <v>13</v>
      </c>
      <c r="D47" s="372" t="s">
        <v>508</v>
      </c>
      <c r="E47" s="355" t="s">
        <v>748</v>
      </c>
      <c r="F47" s="373" t="s">
        <v>749</v>
      </c>
      <c r="G47" s="357" t="s">
        <v>13</v>
      </c>
      <c r="H47" s="364" t="s">
        <v>13</v>
      </c>
      <c r="I47" s="364" t="s">
        <v>13</v>
      </c>
      <c r="J47" s="357"/>
      <c r="K47" s="350"/>
    </row>
    <row r="48" spans="1:11" s="351" customFormat="1" ht="130.5" customHeight="1" x14ac:dyDescent="0.3">
      <c r="A48" s="362" t="s">
        <v>57</v>
      </c>
      <c r="B48" s="363" t="s">
        <v>750</v>
      </c>
      <c r="C48" s="355" t="s">
        <v>751</v>
      </c>
      <c r="D48" s="357" t="s">
        <v>13</v>
      </c>
      <c r="E48" s="357" t="s">
        <v>13</v>
      </c>
      <c r="F48" s="357" t="s">
        <v>13</v>
      </c>
      <c r="G48" s="357"/>
      <c r="H48" s="364">
        <v>595</v>
      </c>
      <c r="I48" s="364">
        <v>0</v>
      </c>
      <c r="J48" s="357" t="s">
        <v>13</v>
      </c>
      <c r="K48" s="350"/>
    </row>
    <row r="49" spans="1:11" s="351" customFormat="1" ht="237.75" customHeight="1" x14ac:dyDescent="0.3">
      <c r="A49" s="953"/>
      <c r="B49" s="955" t="s">
        <v>752</v>
      </c>
      <c r="C49" s="928" t="s">
        <v>13</v>
      </c>
      <c r="D49" s="957" t="s">
        <v>702</v>
      </c>
      <c r="E49" s="945" t="s">
        <v>753</v>
      </c>
      <c r="F49" s="943" t="s">
        <v>754</v>
      </c>
      <c r="G49" s="943" t="s">
        <v>13</v>
      </c>
      <c r="H49" s="943" t="s">
        <v>13</v>
      </c>
      <c r="I49" s="943" t="s">
        <v>13</v>
      </c>
      <c r="J49" s="943"/>
      <c r="K49" s="350"/>
    </row>
    <row r="50" spans="1:11" s="351" customFormat="1" ht="73.5" customHeight="1" x14ac:dyDescent="0.3">
      <c r="A50" s="954"/>
      <c r="B50" s="956"/>
      <c r="C50" s="930"/>
      <c r="D50" s="958"/>
      <c r="E50" s="930"/>
      <c r="F50" s="944"/>
      <c r="G50" s="944"/>
      <c r="H50" s="944"/>
      <c r="I50" s="944"/>
      <c r="J50" s="944"/>
      <c r="K50" s="350"/>
    </row>
    <row r="51" spans="1:11" s="351" customFormat="1" ht="264.75" customHeight="1" x14ac:dyDescent="0.3">
      <c r="A51" s="362"/>
      <c r="B51" s="375" t="s">
        <v>755</v>
      </c>
      <c r="C51" s="355" t="s">
        <v>13</v>
      </c>
      <c r="D51" s="376" t="s">
        <v>756</v>
      </c>
      <c r="E51" s="359" t="s">
        <v>757</v>
      </c>
      <c r="F51" s="357" t="s">
        <v>758</v>
      </c>
      <c r="G51" s="357" t="s">
        <v>13</v>
      </c>
      <c r="H51" s="357" t="s">
        <v>13</v>
      </c>
      <c r="I51" s="357" t="s">
        <v>13</v>
      </c>
      <c r="J51" s="374" t="s">
        <v>759</v>
      </c>
      <c r="K51" s="350"/>
    </row>
    <row r="52" spans="1:11" s="351" customFormat="1" ht="246.75" customHeight="1" x14ac:dyDescent="0.3">
      <c r="A52" s="362"/>
      <c r="B52" s="375" t="s">
        <v>760</v>
      </c>
      <c r="C52" s="355" t="s">
        <v>13</v>
      </c>
      <c r="D52" s="376" t="s">
        <v>756</v>
      </c>
      <c r="E52" s="359" t="s">
        <v>761</v>
      </c>
      <c r="F52" s="357"/>
      <c r="G52" s="357" t="s">
        <v>13</v>
      </c>
      <c r="H52" s="357" t="s">
        <v>13</v>
      </c>
      <c r="I52" s="357" t="s">
        <v>13</v>
      </c>
      <c r="J52" s="374" t="s">
        <v>762</v>
      </c>
      <c r="K52" s="350"/>
    </row>
    <row r="53" spans="1:11" s="351" customFormat="1" ht="234.75" customHeight="1" x14ac:dyDescent="0.3">
      <c r="A53" s="362"/>
      <c r="B53" s="375" t="s">
        <v>763</v>
      </c>
      <c r="C53" s="355" t="s">
        <v>13</v>
      </c>
      <c r="D53" s="376" t="s">
        <v>756</v>
      </c>
      <c r="E53" s="359" t="s">
        <v>764</v>
      </c>
      <c r="F53" s="357"/>
      <c r="G53" s="357" t="s">
        <v>13</v>
      </c>
      <c r="H53" s="357" t="s">
        <v>13</v>
      </c>
      <c r="I53" s="357" t="s">
        <v>13</v>
      </c>
      <c r="J53" s="374" t="s">
        <v>765</v>
      </c>
      <c r="K53" s="350"/>
    </row>
    <row r="54" spans="1:11" s="351" customFormat="1" ht="66.75" customHeight="1" x14ac:dyDescent="0.3">
      <c r="A54" s="950"/>
      <c r="B54" s="951" t="s">
        <v>95</v>
      </c>
      <c r="C54" s="951"/>
      <c r="D54" s="951"/>
      <c r="E54" s="951"/>
      <c r="F54" s="951"/>
      <c r="G54" s="377" t="s">
        <v>766</v>
      </c>
      <c r="H54" s="364">
        <f>H23+H37+H40+H43+H46+H48</f>
        <v>41950.400000000001</v>
      </c>
      <c r="I54" s="364">
        <f>I23+I37+I40+I43+I46+I48</f>
        <v>25789.336000000003</v>
      </c>
      <c r="J54" s="952" t="s">
        <v>13</v>
      </c>
      <c r="K54" s="350"/>
    </row>
    <row r="55" spans="1:11" s="351" customFormat="1" ht="54.75" customHeight="1" x14ac:dyDescent="0.3">
      <c r="A55" s="950"/>
      <c r="B55" s="951"/>
      <c r="C55" s="951"/>
      <c r="D55" s="951"/>
      <c r="E55" s="951"/>
      <c r="F55" s="951"/>
      <c r="G55" s="377" t="s">
        <v>767</v>
      </c>
      <c r="H55" s="364">
        <v>0</v>
      </c>
      <c r="I55" s="364">
        <v>0</v>
      </c>
      <c r="J55" s="952"/>
      <c r="K55" s="350"/>
    </row>
    <row r="56" spans="1:11" s="351" customFormat="1" ht="55.5" customHeight="1" x14ac:dyDescent="0.3">
      <c r="A56" s="950"/>
      <c r="B56" s="951"/>
      <c r="C56" s="951"/>
      <c r="D56" s="951"/>
      <c r="E56" s="951"/>
      <c r="F56" s="951"/>
      <c r="G56" s="377" t="s">
        <v>768</v>
      </c>
      <c r="H56" s="364">
        <v>0</v>
      </c>
      <c r="I56" s="364">
        <v>0</v>
      </c>
      <c r="J56" s="952"/>
      <c r="K56" s="350"/>
    </row>
    <row r="57" spans="1:11" s="351" customFormat="1" ht="33" customHeight="1" x14ac:dyDescent="0.3">
      <c r="A57" s="950"/>
      <c r="B57" s="951"/>
      <c r="C57" s="951"/>
      <c r="D57" s="951"/>
      <c r="E57" s="951"/>
      <c r="F57" s="951"/>
      <c r="G57" s="377" t="s">
        <v>44</v>
      </c>
      <c r="H57" s="364">
        <f>H54</f>
        <v>41950.400000000001</v>
      </c>
      <c r="I57" s="364">
        <f>I54</f>
        <v>25789.336000000003</v>
      </c>
      <c r="J57" s="952"/>
      <c r="K57" s="350"/>
    </row>
    <row r="58" spans="1:11" s="351" customFormat="1" ht="33" customHeight="1" x14ac:dyDescent="0.3">
      <c r="A58" s="950"/>
      <c r="B58" s="951"/>
      <c r="C58" s="951"/>
      <c r="D58" s="951"/>
      <c r="E58" s="951"/>
      <c r="F58" s="951"/>
      <c r="G58" s="377" t="s">
        <v>769</v>
      </c>
      <c r="H58" s="364">
        <v>0</v>
      </c>
      <c r="I58" s="364">
        <v>0</v>
      </c>
      <c r="J58" s="952"/>
      <c r="K58" s="350"/>
    </row>
    <row r="59" spans="1:11" s="351" customFormat="1" ht="27.75" customHeight="1" x14ac:dyDescent="0.3">
      <c r="A59" s="963" t="s">
        <v>770</v>
      </c>
      <c r="B59" s="964"/>
      <c r="C59" s="964"/>
      <c r="D59" s="964"/>
      <c r="E59" s="964"/>
      <c r="F59" s="964"/>
      <c r="G59" s="964"/>
      <c r="H59" s="964"/>
      <c r="I59" s="964"/>
      <c r="J59" s="965"/>
      <c r="K59" s="350"/>
    </row>
    <row r="60" spans="1:11" s="351" customFormat="1" ht="110.25" customHeight="1" x14ac:dyDescent="0.3">
      <c r="A60" s="362" t="s">
        <v>15</v>
      </c>
      <c r="B60" s="363" t="s">
        <v>771</v>
      </c>
      <c r="C60" s="355" t="s">
        <v>772</v>
      </c>
      <c r="D60" s="357" t="s">
        <v>13</v>
      </c>
      <c r="E60" s="357" t="s">
        <v>13</v>
      </c>
      <c r="F60" s="359" t="s">
        <v>13</v>
      </c>
      <c r="G60" s="359" t="s">
        <v>13</v>
      </c>
      <c r="H60" s="364" t="s">
        <v>13</v>
      </c>
      <c r="I60" s="378" t="s">
        <v>13</v>
      </c>
      <c r="J60" s="355" t="s">
        <v>13</v>
      </c>
      <c r="K60" s="350"/>
    </row>
    <row r="61" spans="1:11" s="351" customFormat="1" ht="360.75" customHeight="1" x14ac:dyDescent="0.3">
      <c r="A61" s="362"/>
      <c r="B61" s="360" t="s">
        <v>773</v>
      </c>
      <c r="C61" s="355" t="s">
        <v>13</v>
      </c>
      <c r="D61" s="360" t="s">
        <v>774</v>
      </c>
      <c r="E61" s="355" t="s">
        <v>775</v>
      </c>
      <c r="F61" s="359" t="s">
        <v>776</v>
      </c>
      <c r="G61" s="359" t="s">
        <v>13</v>
      </c>
      <c r="H61" s="364" t="s">
        <v>13</v>
      </c>
      <c r="I61" s="364" t="s">
        <v>13</v>
      </c>
      <c r="J61" s="359"/>
      <c r="K61" s="350"/>
    </row>
    <row r="62" spans="1:11" s="351" customFormat="1" ht="86.25" customHeight="1" x14ac:dyDescent="0.3">
      <c r="A62" s="362" t="s">
        <v>777</v>
      </c>
      <c r="B62" s="363" t="s">
        <v>778</v>
      </c>
      <c r="C62" s="355" t="s">
        <v>772</v>
      </c>
      <c r="D62" s="357" t="s">
        <v>13</v>
      </c>
      <c r="E62" s="357" t="s">
        <v>13</v>
      </c>
      <c r="F62" s="359" t="s">
        <v>13</v>
      </c>
      <c r="G62" s="359" t="s">
        <v>13</v>
      </c>
      <c r="H62" s="359" t="s">
        <v>13</v>
      </c>
      <c r="I62" s="359" t="s">
        <v>13</v>
      </c>
      <c r="J62" s="355" t="s">
        <v>13</v>
      </c>
      <c r="K62" s="350"/>
    </row>
    <row r="63" spans="1:11" s="351" customFormat="1" ht="313.5" customHeight="1" x14ac:dyDescent="0.3">
      <c r="A63" s="362"/>
      <c r="B63" s="360" t="s">
        <v>779</v>
      </c>
      <c r="C63" s="355" t="s">
        <v>13</v>
      </c>
      <c r="D63" s="360" t="s">
        <v>774</v>
      </c>
      <c r="E63" s="355" t="s">
        <v>780</v>
      </c>
      <c r="F63" s="359" t="s">
        <v>781</v>
      </c>
      <c r="G63" s="359" t="s">
        <v>13</v>
      </c>
      <c r="H63" s="364" t="s">
        <v>13</v>
      </c>
      <c r="I63" s="364" t="s">
        <v>13</v>
      </c>
      <c r="J63" s="359"/>
      <c r="K63" s="350"/>
    </row>
    <row r="64" spans="1:11" s="351" customFormat="1" ht="167.25" customHeight="1" x14ac:dyDescent="0.3">
      <c r="A64" s="362" t="s">
        <v>782</v>
      </c>
      <c r="B64" s="363" t="s">
        <v>783</v>
      </c>
      <c r="C64" s="355" t="s">
        <v>784</v>
      </c>
      <c r="D64" s="357" t="s">
        <v>13</v>
      </c>
      <c r="E64" s="357" t="s">
        <v>13</v>
      </c>
      <c r="F64" s="359" t="s">
        <v>13</v>
      </c>
      <c r="G64" s="359" t="s">
        <v>149</v>
      </c>
      <c r="H64" s="364">
        <v>36711</v>
      </c>
      <c r="I64" s="365">
        <v>3527.37</v>
      </c>
      <c r="J64" s="355" t="s">
        <v>13</v>
      </c>
      <c r="K64" s="350"/>
    </row>
    <row r="65" spans="1:11" s="351" customFormat="1" ht="286.5" customHeight="1" x14ac:dyDescent="0.3">
      <c r="A65" s="362"/>
      <c r="B65" s="360" t="s">
        <v>785</v>
      </c>
      <c r="C65" s="355" t="s">
        <v>13</v>
      </c>
      <c r="D65" s="360" t="s">
        <v>508</v>
      </c>
      <c r="E65" s="355" t="s">
        <v>786</v>
      </c>
      <c r="F65" s="359" t="s">
        <v>787</v>
      </c>
      <c r="G65" s="359" t="s">
        <v>13</v>
      </c>
      <c r="H65" s="364" t="s">
        <v>13</v>
      </c>
      <c r="I65" s="364" t="s">
        <v>13</v>
      </c>
      <c r="J65" s="379"/>
      <c r="K65" s="350"/>
    </row>
    <row r="66" spans="1:11" s="351" customFormat="1" ht="192" customHeight="1" x14ac:dyDescent="0.3">
      <c r="A66" s="362" t="s">
        <v>788</v>
      </c>
      <c r="B66" s="363" t="s">
        <v>789</v>
      </c>
      <c r="C66" s="355" t="s">
        <v>772</v>
      </c>
      <c r="D66" s="357" t="s">
        <v>13</v>
      </c>
      <c r="E66" s="357" t="s">
        <v>13</v>
      </c>
      <c r="F66" s="359" t="s">
        <v>13</v>
      </c>
      <c r="G66" s="359" t="s">
        <v>149</v>
      </c>
      <c r="H66" s="364">
        <v>37408.92</v>
      </c>
      <c r="I66" s="365">
        <v>27800.68</v>
      </c>
      <c r="J66" s="355" t="s">
        <v>13</v>
      </c>
      <c r="K66" s="350"/>
    </row>
    <row r="67" spans="1:11" s="351" customFormat="1" ht="174" customHeight="1" x14ac:dyDescent="0.3">
      <c r="A67" s="362"/>
      <c r="B67" s="360" t="s">
        <v>790</v>
      </c>
      <c r="C67" s="355" t="s">
        <v>13</v>
      </c>
      <c r="D67" s="372" t="s">
        <v>508</v>
      </c>
      <c r="E67" s="355" t="s">
        <v>791</v>
      </c>
      <c r="F67" s="359" t="s">
        <v>792</v>
      </c>
      <c r="G67" s="359" t="s">
        <v>13</v>
      </c>
      <c r="H67" s="364" t="s">
        <v>13</v>
      </c>
      <c r="I67" s="364" t="s">
        <v>13</v>
      </c>
      <c r="J67" s="379"/>
      <c r="K67" s="350"/>
    </row>
    <row r="68" spans="1:11" s="351" customFormat="1" ht="61.5" customHeight="1" x14ac:dyDescent="0.3">
      <c r="A68" s="950"/>
      <c r="B68" s="951" t="s">
        <v>97</v>
      </c>
      <c r="C68" s="951"/>
      <c r="D68" s="951"/>
      <c r="E68" s="951"/>
      <c r="F68" s="951"/>
      <c r="G68" s="377" t="s">
        <v>766</v>
      </c>
      <c r="H68" s="364">
        <f>H69+H70+H71+H72</f>
        <v>74119.92</v>
      </c>
      <c r="I68" s="364">
        <f>I69+I70+I71+I72</f>
        <v>31328.05</v>
      </c>
      <c r="J68" s="943" t="s">
        <v>13</v>
      </c>
      <c r="K68" s="350"/>
    </row>
    <row r="69" spans="1:11" s="351" customFormat="1" ht="36" customHeight="1" x14ac:dyDescent="0.3">
      <c r="A69" s="950"/>
      <c r="B69" s="951"/>
      <c r="C69" s="951"/>
      <c r="D69" s="951"/>
      <c r="E69" s="951"/>
      <c r="F69" s="951"/>
      <c r="G69" s="377" t="s">
        <v>767</v>
      </c>
      <c r="H69" s="364">
        <v>0</v>
      </c>
      <c r="I69" s="364">
        <v>0</v>
      </c>
      <c r="J69" s="966"/>
      <c r="K69" s="350"/>
    </row>
    <row r="70" spans="1:11" s="351" customFormat="1" ht="60" customHeight="1" x14ac:dyDescent="0.3">
      <c r="A70" s="950"/>
      <c r="B70" s="951"/>
      <c r="C70" s="951"/>
      <c r="D70" s="951"/>
      <c r="E70" s="951"/>
      <c r="F70" s="951"/>
      <c r="G70" s="377" t="s">
        <v>768</v>
      </c>
      <c r="H70" s="364">
        <v>0</v>
      </c>
      <c r="I70" s="364">
        <v>0</v>
      </c>
      <c r="J70" s="966"/>
      <c r="K70" s="350"/>
    </row>
    <row r="71" spans="1:11" s="351" customFormat="1" ht="38.25" customHeight="1" x14ac:dyDescent="0.3">
      <c r="A71" s="950"/>
      <c r="B71" s="951"/>
      <c r="C71" s="951"/>
      <c r="D71" s="951"/>
      <c r="E71" s="951"/>
      <c r="F71" s="951"/>
      <c r="G71" s="377" t="s">
        <v>44</v>
      </c>
      <c r="H71" s="364">
        <f>H66+H64</f>
        <v>74119.92</v>
      </c>
      <c r="I71" s="364">
        <f>I66+I64</f>
        <v>31328.05</v>
      </c>
      <c r="J71" s="966"/>
      <c r="K71" s="350"/>
    </row>
    <row r="72" spans="1:11" s="351" customFormat="1" ht="37.5" customHeight="1" x14ac:dyDescent="0.3">
      <c r="A72" s="950"/>
      <c r="B72" s="951"/>
      <c r="C72" s="951"/>
      <c r="D72" s="951"/>
      <c r="E72" s="951"/>
      <c r="F72" s="951"/>
      <c r="G72" s="377" t="s">
        <v>769</v>
      </c>
      <c r="H72" s="364">
        <v>0</v>
      </c>
      <c r="I72" s="364">
        <v>0</v>
      </c>
      <c r="J72" s="944"/>
      <c r="K72" s="350"/>
    </row>
    <row r="73" spans="1:11" s="351" customFormat="1" ht="27.75" customHeight="1" x14ac:dyDescent="0.3">
      <c r="A73" s="963" t="s">
        <v>793</v>
      </c>
      <c r="B73" s="964"/>
      <c r="C73" s="964"/>
      <c r="D73" s="964"/>
      <c r="E73" s="964"/>
      <c r="F73" s="964"/>
      <c r="G73" s="964"/>
      <c r="H73" s="964"/>
      <c r="I73" s="965"/>
      <c r="J73" s="359"/>
      <c r="K73" s="350"/>
    </row>
    <row r="74" spans="1:11" s="351" customFormat="1" ht="154.5" customHeight="1" x14ac:dyDescent="0.3">
      <c r="A74" s="362" t="s">
        <v>794</v>
      </c>
      <c r="B74" s="363" t="s">
        <v>795</v>
      </c>
      <c r="C74" s="355" t="s">
        <v>796</v>
      </c>
      <c r="D74" s="357" t="s">
        <v>13</v>
      </c>
      <c r="E74" s="357" t="s">
        <v>13</v>
      </c>
      <c r="F74" s="359" t="s">
        <v>13</v>
      </c>
      <c r="G74" s="359"/>
      <c r="H74" s="364">
        <v>168726.28599999999</v>
      </c>
      <c r="I74" s="365">
        <v>128134.86</v>
      </c>
      <c r="J74" s="355" t="s">
        <v>13</v>
      </c>
      <c r="K74" s="350"/>
    </row>
    <row r="75" spans="1:11" s="351" customFormat="1" ht="380.25" customHeight="1" x14ac:dyDescent="0.3">
      <c r="A75" s="362"/>
      <c r="B75" s="360" t="s">
        <v>797</v>
      </c>
      <c r="C75" s="355" t="s">
        <v>13</v>
      </c>
      <c r="D75" s="372" t="s">
        <v>508</v>
      </c>
      <c r="E75" s="355" t="s">
        <v>798</v>
      </c>
      <c r="F75" s="380" t="s">
        <v>799</v>
      </c>
      <c r="G75" s="359" t="s">
        <v>13</v>
      </c>
      <c r="H75" s="364" t="s">
        <v>13</v>
      </c>
      <c r="I75" s="364" t="s">
        <v>13</v>
      </c>
      <c r="J75" s="379"/>
      <c r="K75" s="350"/>
    </row>
    <row r="76" spans="1:11" s="351" customFormat="1" ht="127.5" customHeight="1" x14ac:dyDescent="0.3">
      <c r="A76" s="953" t="s">
        <v>800</v>
      </c>
      <c r="B76" s="960" t="s">
        <v>801</v>
      </c>
      <c r="C76" s="355" t="s">
        <v>802</v>
      </c>
      <c r="D76" s="357" t="s">
        <v>13</v>
      </c>
      <c r="E76" s="357" t="s">
        <v>13</v>
      </c>
      <c r="F76" s="359" t="s">
        <v>13</v>
      </c>
      <c r="G76" s="359" t="s">
        <v>149</v>
      </c>
      <c r="H76" s="364">
        <f>SUM(H77:H82)</f>
        <v>53913.474000000002</v>
      </c>
      <c r="I76" s="381">
        <f>SUM(I77:I82)</f>
        <v>38475.665000000001</v>
      </c>
      <c r="J76" s="355" t="s">
        <v>13</v>
      </c>
      <c r="K76" s="350"/>
    </row>
    <row r="77" spans="1:11" s="351" customFormat="1" ht="27.75" customHeight="1" x14ac:dyDescent="0.3">
      <c r="A77" s="959"/>
      <c r="B77" s="961"/>
      <c r="C77" s="355" t="s">
        <v>803</v>
      </c>
      <c r="D77" s="357" t="s">
        <v>13</v>
      </c>
      <c r="E77" s="357" t="s">
        <v>13</v>
      </c>
      <c r="F77" s="359" t="s">
        <v>13</v>
      </c>
      <c r="G77" s="359" t="s">
        <v>149</v>
      </c>
      <c r="H77" s="364">
        <v>10383.146000000001</v>
      </c>
      <c r="I77" s="381">
        <v>7839.02</v>
      </c>
      <c r="J77" s="355" t="s">
        <v>13</v>
      </c>
      <c r="K77" s="350"/>
    </row>
    <row r="78" spans="1:11" s="351" customFormat="1" ht="27.75" customHeight="1" x14ac:dyDescent="0.3">
      <c r="A78" s="959"/>
      <c r="B78" s="961"/>
      <c r="C78" s="355" t="s">
        <v>804</v>
      </c>
      <c r="D78" s="357" t="s">
        <v>13</v>
      </c>
      <c r="E78" s="357" t="s">
        <v>13</v>
      </c>
      <c r="F78" s="359" t="s">
        <v>13</v>
      </c>
      <c r="G78" s="359" t="s">
        <v>149</v>
      </c>
      <c r="H78" s="364">
        <v>10563.3</v>
      </c>
      <c r="I78" s="381">
        <v>7589.66</v>
      </c>
      <c r="J78" s="355" t="s">
        <v>13</v>
      </c>
      <c r="K78" s="350"/>
    </row>
    <row r="79" spans="1:11" s="351" customFormat="1" ht="27.75" customHeight="1" x14ac:dyDescent="0.3">
      <c r="A79" s="959"/>
      <c r="B79" s="961"/>
      <c r="C79" s="355" t="s">
        <v>805</v>
      </c>
      <c r="D79" s="357" t="s">
        <v>13</v>
      </c>
      <c r="E79" s="357" t="s">
        <v>13</v>
      </c>
      <c r="F79" s="359" t="s">
        <v>13</v>
      </c>
      <c r="G79" s="359" t="s">
        <v>149</v>
      </c>
      <c r="H79" s="364">
        <v>7441.8680000000004</v>
      </c>
      <c r="I79" s="381">
        <v>5308.51</v>
      </c>
      <c r="J79" s="355" t="s">
        <v>13</v>
      </c>
      <c r="K79" s="350"/>
    </row>
    <row r="80" spans="1:11" s="351" customFormat="1" ht="27.75" customHeight="1" x14ac:dyDescent="0.3">
      <c r="A80" s="959"/>
      <c r="B80" s="961"/>
      <c r="C80" s="355" t="s">
        <v>806</v>
      </c>
      <c r="D80" s="357" t="s">
        <v>13</v>
      </c>
      <c r="E80" s="357" t="s">
        <v>13</v>
      </c>
      <c r="F80" s="359" t="s">
        <v>13</v>
      </c>
      <c r="G80" s="359" t="s">
        <v>149</v>
      </c>
      <c r="H80" s="364">
        <v>9091.2900000000009</v>
      </c>
      <c r="I80" s="381">
        <v>6847.3429999999998</v>
      </c>
      <c r="J80" s="355" t="s">
        <v>13</v>
      </c>
      <c r="K80" s="350"/>
    </row>
    <row r="81" spans="1:11" s="351" customFormat="1" ht="27.75" customHeight="1" x14ac:dyDescent="0.3">
      <c r="A81" s="959"/>
      <c r="B81" s="961"/>
      <c r="C81" s="355" t="s">
        <v>807</v>
      </c>
      <c r="D81" s="357" t="s">
        <v>13</v>
      </c>
      <c r="E81" s="357" t="s">
        <v>13</v>
      </c>
      <c r="F81" s="359" t="s">
        <v>13</v>
      </c>
      <c r="G81" s="359" t="s">
        <v>149</v>
      </c>
      <c r="H81" s="364">
        <v>6765</v>
      </c>
      <c r="I81" s="381">
        <v>3922.6819999999998</v>
      </c>
      <c r="J81" s="355" t="s">
        <v>13</v>
      </c>
      <c r="K81" s="350"/>
    </row>
    <row r="82" spans="1:11" s="351" customFormat="1" ht="27.75" customHeight="1" x14ac:dyDescent="0.3">
      <c r="A82" s="954"/>
      <c r="B82" s="962"/>
      <c r="C82" s="355" t="s">
        <v>808</v>
      </c>
      <c r="D82" s="357" t="s">
        <v>13</v>
      </c>
      <c r="E82" s="357" t="s">
        <v>13</v>
      </c>
      <c r="F82" s="359" t="s">
        <v>13</v>
      </c>
      <c r="G82" s="359" t="s">
        <v>149</v>
      </c>
      <c r="H82" s="364">
        <v>9668.8700000000008</v>
      </c>
      <c r="I82" s="381">
        <v>6968.45</v>
      </c>
      <c r="J82" s="355" t="s">
        <v>13</v>
      </c>
      <c r="K82" s="350"/>
    </row>
    <row r="83" spans="1:11" s="351" customFormat="1" ht="203.25" customHeight="1" x14ac:dyDescent="0.3">
      <c r="A83" s="362"/>
      <c r="B83" s="360" t="s">
        <v>809</v>
      </c>
      <c r="C83" s="355" t="s">
        <v>13</v>
      </c>
      <c r="D83" s="372" t="s">
        <v>508</v>
      </c>
      <c r="E83" s="355" t="s">
        <v>810</v>
      </c>
      <c r="F83" s="359" t="s">
        <v>811</v>
      </c>
      <c r="G83" s="359" t="s">
        <v>13</v>
      </c>
      <c r="H83" s="364" t="s">
        <v>13</v>
      </c>
      <c r="I83" s="364" t="s">
        <v>13</v>
      </c>
      <c r="J83" s="379"/>
      <c r="K83" s="350"/>
    </row>
    <row r="84" spans="1:11" s="351" customFormat="1" ht="78" customHeight="1" x14ac:dyDescent="0.3">
      <c r="A84" s="362" t="s">
        <v>812</v>
      </c>
      <c r="B84" s="363" t="s">
        <v>813</v>
      </c>
      <c r="C84" s="355" t="s">
        <v>814</v>
      </c>
      <c r="D84" s="357" t="s">
        <v>13</v>
      </c>
      <c r="E84" s="357" t="s">
        <v>13</v>
      </c>
      <c r="F84" s="359" t="s">
        <v>13</v>
      </c>
      <c r="G84" s="359" t="s">
        <v>149</v>
      </c>
      <c r="H84" s="364">
        <v>11547.8</v>
      </c>
      <c r="I84" s="365">
        <v>8435.98</v>
      </c>
      <c r="J84" s="355" t="s">
        <v>13</v>
      </c>
      <c r="K84" s="350"/>
    </row>
    <row r="85" spans="1:11" s="351" customFormat="1" ht="153" customHeight="1" x14ac:dyDescent="0.3">
      <c r="A85" s="362"/>
      <c r="B85" s="360" t="s">
        <v>815</v>
      </c>
      <c r="C85" s="355" t="s">
        <v>13</v>
      </c>
      <c r="D85" s="372" t="s">
        <v>508</v>
      </c>
      <c r="E85" s="355" t="s">
        <v>816</v>
      </c>
      <c r="F85" s="359" t="s">
        <v>817</v>
      </c>
      <c r="G85" s="359" t="s">
        <v>13</v>
      </c>
      <c r="H85" s="364" t="s">
        <v>13</v>
      </c>
      <c r="I85" s="364" t="s">
        <v>13</v>
      </c>
      <c r="J85" s="379"/>
      <c r="K85" s="350"/>
    </row>
    <row r="86" spans="1:11" s="351" customFormat="1" ht="95.25" customHeight="1" x14ac:dyDescent="0.3">
      <c r="A86" s="362" t="s">
        <v>818</v>
      </c>
      <c r="B86" s="363" t="s">
        <v>819</v>
      </c>
      <c r="C86" s="355" t="s">
        <v>814</v>
      </c>
      <c r="D86" s="357" t="s">
        <v>13</v>
      </c>
      <c r="E86" s="357" t="s">
        <v>13</v>
      </c>
      <c r="F86" s="359" t="s">
        <v>13</v>
      </c>
      <c r="G86" s="359" t="s">
        <v>149</v>
      </c>
      <c r="H86" s="364">
        <v>43624.7</v>
      </c>
      <c r="I86" s="365">
        <v>18106.46</v>
      </c>
      <c r="J86" s="355" t="s">
        <v>13</v>
      </c>
      <c r="K86" s="350"/>
    </row>
    <row r="87" spans="1:11" s="351" customFormat="1" ht="151.5" customHeight="1" x14ac:dyDescent="0.3">
      <c r="A87" s="362"/>
      <c r="B87" s="360" t="s">
        <v>820</v>
      </c>
      <c r="C87" s="355" t="s">
        <v>13</v>
      </c>
      <c r="D87" s="372" t="s">
        <v>508</v>
      </c>
      <c r="E87" s="355" t="s">
        <v>821</v>
      </c>
      <c r="F87" s="359" t="s">
        <v>822</v>
      </c>
      <c r="G87" s="359" t="s">
        <v>13</v>
      </c>
      <c r="H87" s="364" t="s">
        <v>13</v>
      </c>
      <c r="I87" s="364" t="s">
        <v>13</v>
      </c>
      <c r="J87" s="379"/>
      <c r="K87" s="350"/>
    </row>
    <row r="88" spans="1:11" s="351" customFormat="1" ht="72.75" customHeight="1" x14ac:dyDescent="0.3">
      <c r="A88" s="362" t="s">
        <v>823</v>
      </c>
      <c r="B88" s="363" t="s">
        <v>824</v>
      </c>
      <c r="C88" s="355" t="s">
        <v>825</v>
      </c>
      <c r="D88" s="357" t="s">
        <v>13</v>
      </c>
      <c r="E88" s="357" t="s">
        <v>13</v>
      </c>
      <c r="F88" s="359" t="s">
        <v>13</v>
      </c>
      <c r="G88" s="359" t="s">
        <v>149</v>
      </c>
      <c r="H88" s="364">
        <v>1105.2570000000001</v>
      </c>
      <c r="I88" s="365">
        <v>887.09</v>
      </c>
      <c r="J88" s="355" t="s">
        <v>13</v>
      </c>
      <c r="K88" s="350"/>
    </row>
    <row r="89" spans="1:11" s="351" customFormat="1" ht="118.5" customHeight="1" x14ac:dyDescent="0.3">
      <c r="A89" s="362"/>
      <c r="B89" s="360" t="s">
        <v>826</v>
      </c>
      <c r="C89" s="355" t="s">
        <v>13</v>
      </c>
      <c r="D89" s="372" t="s">
        <v>508</v>
      </c>
      <c r="E89" s="355" t="s">
        <v>827</v>
      </c>
      <c r="F89" s="359" t="s">
        <v>828</v>
      </c>
      <c r="G89" s="359" t="s">
        <v>13</v>
      </c>
      <c r="H89" s="364" t="s">
        <v>13</v>
      </c>
      <c r="I89" s="364" t="s">
        <v>13</v>
      </c>
      <c r="J89" s="379"/>
      <c r="K89" s="350"/>
    </row>
    <row r="90" spans="1:11" s="351" customFormat="1" ht="408.75" customHeight="1" x14ac:dyDescent="0.3">
      <c r="A90" s="953"/>
      <c r="B90" s="973" t="s">
        <v>829</v>
      </c>
      <c r="C90" s="928" t="s">
        <v>13</v>
      </c>
      <c r="D90" s="957" t="s">
        <v>508</v>
      </c>
      <c r="E90" s="928" t="s">
        <v>827</v>
      </c>
      <c r="F90" s="945" t="s">
        <v>830</v>
      </c>
      <c r="G90" s="945" t="s">
        <v>13</v>
      </c>
      <c r="H90" s="968" t="s">
        <v>13</v>
      </c>
      <c r="I90" s="970" t="s">
        <v>13</v>
      </c>
      <c r="J90" s="971"/>
      <c r="K90" s="350"/>
    </row>
    <row r="91" spans="1:11" s="351" customFormat="1" ht="114" customHeight="1" x14ac:dyDescent="0.3">
      <c r="A91" s="954"/>
      <c r="B91" s="974"/>
      <c r="C91" s="930"/>
      <c r="D91" s="958"/>
      <c r="E91" s="930"/>
      <c r="F91" s="946"/>
      <c r="G91" s="946"/>
      <c r="H91" s="969"/>
      <c r="I91" s="970"/>
      <c r="J91" s="972"/>
      <c r="K91" s="350"/>
    </row>
    <row r="92" spans="1:11" s="351" customFormat="1" ht="107.25" customHeight="1" x14ac:dyDescent="0.3">
      <c r="A92" s="362" t="s">
        <v>831</v>
      </c>
      <c r="B92" s="363" t="s">
        <v>832</v>
      </c>
      <c r="C92" s="355" t="s">
        <v>833</v>
      </c>
      <c r="D92" s="357" t="s">
        <v>13</v>
      </c>
      <c r="E92" s="357" t="s">
        <v>13</v>
      </c>
      <c r="F92" s="359" t="s">
        <v>13</v>
      </c>
      <c r="G92" s="359" t="s">
        <v>148</v>
      </c>
      <c r="H92" s="364">
        <v>1562.29</v>
      </c>
      <c r="I92" s="381">
        <v>1068.58</v>
      </c>
      <c r="J92" s="355" t="s">
        <v>13</v>
      </c>
      <c r="K92" s="350"/>
    </row>
    <row r="93" spans="1:11" s="351" customFormat="1" ht="163.5" customHeight="1" x14ac:dyDescent="0.3">
      <c r="A93" s="362"/>
      <c r="B93" s="360" t="s">
        <v>834</v>
      </c>
      <c r="C93" s="355" t="s">
        <v>13</v>
      </c>
      <c r="D93" s="372" t="s">
        <v>508</v>
      </c>
      <c r="E93" s="355" t="s">
        <v>835</v>
      </c>
      <c r="F93" s="359" t="s">
        <v>836</v>
      </c>
      <c r="G93" s="359" t="s">
        <v>13</v>
      </c>
      <c r="H93" s="364" t="s">
        <v>13</v>
      </c>
      <c r="I93" s="364" t="s">
        <v>13</v>
      </c>
      <c r="J93" s="379"/>
      <c r="K93" s="350"/>
    </row>
    <row r="94" spans="1:11" s="351" customFormat="1" ht="213" customHeight="1" x14ac:dyDescent="0.3">
      <c r="A94" s="362"/>
      <c r="B94" s="360" t="s">
        <v>837</v>
      </c>
      <c r="C94" s="355" t="s">
        <v>13</v>
      </c>
      <c r="D94" s="372" t="s">
        <v>508</v>
      </c>
      <c r="E94" s="355" t="s">
        <v>835</v>
      </c>
      <c r="F94" s="359" t="s">
        <v>838</v>
      </c>
      <c r="G94" s="359" t="s">
        <v>13</v>
      </c>
      <c r="H94" s="364" t="s">
        <v>13</v>
      </c>
      <c r="I94" s="364" t="s">
        <v>13</v>
      </c>
      <c r="J94" s="379"/>
      <c r="K94" s="350"/>
    </row>
    <row r="95" spans="1:11" s="351" customFormat="1" ht="188.25" customHeight="1" x14ac:dyDescent="0.3">
      <c r="A95" s="362" t="s">
        <v>839</v>
      </c>
      <c r="B95" s="363" t="s">
        <v>840</v>
      </c>
      <c r="C95" s="355" t="s">
        <v>814</v>
      </c>
      <c r="D95" s="357" t="s">
        <v>13</v>
      </c>
      <c r="E95" s="357" t="s">
        <v>13</v>
      </c>
      <c r="F95" s="359" t="s">
        <v>13</v>
      </c>
      <c r="G95" s="359" t="s">
        <v>147</v>
      </c>
      <c r="H95" s="364">
        <v>30.007999999999999</v>
      </c>
      <c r="I95" s="365">
        <v>0</v>
      </c>
      <c r="J95" s="355" t="s">
        <v>13</v>
      </c>
      <c r="K95" s="350"/>
    </row>
    <row r="96" spans="1:11" s="351" customFormat="1" ht="158.25" customHeight="1" x14ac:dyDescent="0.3">
      <c r="A96" s="362"/>
      <c r="B96" s="360" t="s">
        <v>841</v>
      </c>
      <c r="C96" s="355" t="s">
        <v>13</v>
      </c>
      <c r="D96" s="372" t="s">
        <v>508</v>
      </c>
      <c r="E96" s="355" t="s">
        <v>835</v>
      </c>
      <c r="F96" s="359" t="s">
        <v>842</v>
      </c>
      <c r="G96" s="359" t="s">
        <v>13</v>
      </c>
      <c r="H96" s="364" t="s">
        <v>13</v>
      </c>
      <c r="I96" s="364" t="s">
        <v>13</v>
      </c>
      <c r="J96" s="379"/>
      <c r="K96" s="350"/>
    </row>
    <row r="97" spans="1:11" s="351" customFormat="1" ht="220.5" customHeight="1" x14ac:dyDescent="0.3">
      <c r="A97" s="362" t="s">
        <v>843</v>
      </c>
      <c r="B97" s="363" t="s">
        <v>844</v>
      </c>
      <c r="C97" s="355" t="s">
        <v>814</v>
      </c>
      <c r="D97" s="357" t="s">
        <v>13</v>
      </c>
      <c r="E97" s="357" t="s">
        <v>13</v>
      </c>
      <c r="F97" s="359" t="s">
        <v>13</v>
      </c>
      <c r="G97" s="359" t="s">
        <v>148</v>
      </c>
      <c r="H97" s="364">
        <v>694.4</v>
      </c>
      <c r="I97" s="365">
        <v>441.1</v>
      </c>
      <c r="J97" s="355" t="s">
        <v>13</v>
      </c>
      <c r="K97" s="350"/>
    </row>
    <row r="98" spans="1:11" s="351" customFormat="1" ht="245.25" customHeight="1" x14ac:dyDescent="0.3">
      <c r="A98" s="362"/>
      <c r="B98" s="360" t="s">
        <v>845</v>
      </c>
      <c r="C98" s="355" t="s">
        <v>13</v>
      </c>
      <c r="D98" s="372" t="s">
        <v>508</v>
      </c>
      <c r="E98" s="355" t="s">
        <v>835</v>
      </c>
      <c r="F98" s="359" t="s">
        <v>842</v>
      </c>
      <c r="G98" s="359" t="s">
        <v>13</v>
      </c>
      <c r="H98" s="364" t="s">
        <v>13</v>
      </c>
      <c r="I98" s="364" t="s">
        <v>13</v>
      </c>
      <c r="J98" s="379"/>
      <c r="K98" s="350"/>
    </row>
    <row r="99" spans="1:11" s="351" customFormat="1" ht="212.25" customHeight="1" x14ac:dyDescent="0.3">
      <c r="A99" s="362" t="s">
        <v>846</v>
      </c>
      <c r="B99" s="363" t="s">
        <v>847</v>
      </c>
      <c r="C99" s="355" t="s">
        <v>814</v>
      </c>
      <c r="D99" s="357" t="s">
        <v>13</v>
      </c>
      <c r="E99" s="357" t="s">
        <v>13</v>
      </c>
      <c r="F99" s="359" t="s">
        <v>13</v>
      </c>
      <c r="G99" s="359" t="s">
        <v>148</v>
      </c>
      <c r="H99" s="364">
        <v>6509.4</v>
      </c>
      <c r="I99" s="365">
        <v>3632.81</v>
      </c>
      <c r="J99" s="355" t="s">
        <v>13</v>
      </c>
      <c r="K99" s="350"/>
    </row>
    <row r="100" spans="1:11" s="351" customFormat="1" ht="247.5" customHeight="1" x14ac:dyDescent="0.3">
      <c r="A100" s="362"/>
      <c r="B100" s="360" t="s">
        <v>848</v>
      </c>
      <c r="C100" s="355" t="s">
        <v>13</v>
      </c>
      <c r="D100" s="372" t="s">
        <v>508</v>
      </c>
      <c r="E100" s="355" t="s">
        <v>835</v>
      </c>
      <c r="F100" s="359" t="s">
        <v>842</v>
      </c>
      <c r="G100" s="359" t="s">
        <v>13</v>
      </c>
      <c r="H100" s="364" t="s">
        <v>13</v>
      </c>
      <c r="I100" s="364" t="s">
        <v>13</v>
      </c>
      <c r="J100" s="379"/>
      <c r="K100" s="350"/>
    </row>
    <row r="101" spans="1:11" s="351" customFormat="1" ht="96" customHeight="1" x14ac:dyDescent="0.3">
      <c r="A101" s="362" t="s">
        <v>849</v>
      </c>
      <c r="B101" s="363" t="s">
        <v>850</v>
      </c>
      <c r="C101" s="355" t="s">
        <v>851</v>
      </c>
      <c r="D101" s="357" t="s">
        <v>13</v>
      </c>
      <c r="E101" s="357" t="s">
        <v>13</v>
      </c>
      <c r="F101" s="359" t="s">
        <v>13</v>
      </c>
      <c r="G101" s="359" t="s">
        <v>149</v>
      </c>
      <c r="H101" s="364">
        <v>2392.2489999999998</v>
      </c>
      <c r="I101" s="365">
        <v>1520.76</v>
      </c>
      <c r="J101" s="355" t="s">
        <v>13</v>
      </c>
      <c r="K101" s="350"/>
    </row>
    <row r="102" spans="1:11" s="351" customFormat="1" ht="125.25" customHeight="1" x14ac:dyDescent="0.3">
      <c r="A102" s="362"/>
      <c r="B102" s="360" t="s">
        <v>852</v>
      </c>
      <c r="C102" s="355" t="s">
        <v>13</v>
      </c>
      <c r="D102" s="372" t="s">
        <v>508</v>
      </c>
      <c r="E102" s="355" t="s">
        <v>853</v>
      </c>
      <c r="F102" s="359" t="s">
        <v>854</v>
      </c>
      <c r="G102" s="359" t="s">
        <v>13</v>
      </c>
      <c r="H102" s="364" t="s">
        <v>13</v>
      </c>
      <c r="I102" s="364" t="s">
        <v>13</v>
      </c>
      <c r="J102" s="379"/>
      <c r="K102" s="350"/>
    </row>
    <row r="103" spans="1:11" s="351" customFormat="1" ht="48.75" customHeight="1" x14ac:dyDescent="0.3">
      <c r="A103" s="950"/>
      <c r="B103" s="951" t="s">
        <v>855</v>
      </c>
      <c r="C103" s="951"/>
      <c r="D103" s="951"/>
      <c r="E103" s="951"/>
      <c r="F103" s="951"/>
      <c r="G103" s="377" t="s">
        <v>766</v>
      </c>
      <c r="H103" s="382">
        <f>H104+H105+H106+H107</f>
        <v>290105.864</v>
      </c>
      <c r="I103" s="364">
        <f>I104+I105+I106+I107</f>
        <v>200703.30499999999</v>
      </c>
      <c r="J103" s="943" t="s">
        <v>13</v>
      </c>
      <c r="K103" s="350"/>
    </row>
    <row r="104" spans="1:11" s="351" customFormat="1" ht="35.25" customHeight="1" x14ac:dyDescent="0.3">
      <c r="A104" s="950"/>
      <c r="B104" s="951"/>
      <c r="C104" s="951"/>
      <c r="D104" s="951"/>
      <c r="E104" s="951"/>
      <c r="F104" s="951"/>
      <c r="G104" s="377" t="s">
        <v>767</v>
      </c>
      <c r="H104" s="382">
        <f>H95</f>
        <v>30.007999999999999</v>
      </c>
      <c r="I104" s="364">
        <f>I95</f>
        <v>0</v>
      </c>
      <c r="J104" s="966"/>
      <c r="K104" s="350"/>
    </row>
    <row r="105" spans="1:11" s="351" customFormat="1" ht="51.75" customHeight="1" x14ac:dyDescent="0.3">
      <c r="A105" s="950"/>
      <c r="B105" s="951"/>
      <c r="C105" s="951"/>
      <c r="D105" s="951"/>
      <c r="E105" s="951"/>
      <c r="F105" s="951"/>
      <c r="G105" s="377" t="s">
        <v>768</v>
      </c>
      <c r="H105" s="382">
        <f>H99+H97+H92</f>
        <v>8766.09</v>
      </c>
      <c r="I105" s="364">
        <f>I99+I97+I92</f>
        <v>5142.49</v>
      </c>
      <c r="J105" s="966"/>
      <c r="K105" s="350"/>
    </row>
    <row r="106" spans="1:11" s="351" customFormat="1" ht="39" customHeight="1" x14ac:dyDescent="0.3">
      <c r="A106" s="950"/>
      <c r="B106" s="951"/>
      <c r="C106" s="951"/>
      <c r="D106" s="951"/>
      <c r="E106" s="951"/>
      <c r="F106" s="951"/>
      <c r="G106" s="377" t="s">
        <v>44</v>
      </c>
      <c r="H106" s="382">
        <f>H101+H88+H86+H84+H76+H74</f>
        <v>281309.766</v>
      </c>
      <c r="I106" s="364">
        <f>I101+I88+I86+I84+I76+I74</f>
        <v>195560.815</v>
      </c>
      <c r="J106" s="966"/>
      <c r="K106" s="350"/>
    </row>
    <row r="107" spans="1:11" s="351" customFormat="1" ht="36.75" customHeight="1" x14ac:dyDescent="0.3">
      <c r="A107" s="950"/>
      <c r="B107" s="951"/>
      <c r="C107" s="951"/>
      <c r="D107" s="951"/>
      <c r="E107" s="951"/>
      <c r="F107" s="951"/>
      <c r="G107" s="377" t="s">
        <v>769</v>
      </c>
      <c r="H107" s="382">
        <v>0</v>
      </c>
      <c r="I107" s="364">
        <v>0</v>
      </c>
      <c r="J107" s="944"/>
      <c r="K107" s="350"/>
    </row>
    <row r="108" spans="1:11" s="351" customFormat="1" ht="27.75" customHeight="1" x14ac:dyDescent="0.3">
      <c r="A108" s="963" t="s">
        <v>856</v>
      </c>
      <c r="B108" s="964"/>
      <c r="C108" s="964"/>
      <c r="D108" s="964"/>
      <c r="E108" s="964"/>
      <c r="F108" s="964"/>
      <c r="G108" s="964"/>
      <c r="H108" s="964"/>
      <c r="I108" s="965"/>
      <c r="J108" s="359"/>
      <c r="K108" s="350"/>
    </row>
    <row r="109" spans="1:11" s="351" customFormat="1" ht="99" customHeight="1" x14ac:dyDescent="0.3">
      <c r="A109" s="362" t="s">
        <v>857</v>
      </c>
      <c r="B109" s="363" t="s">
        <v>858</v>
      </c>
      <c r="C109" s="355" t="s">
        <v>859</v>
      </c>
      <c r="D109" s="357" t="s">
        <v>13</v>
      </c>
      <c r="E109" s="357" t="s">
        <v>13</v>
      </c>
      <c r="F109" s="359" t="s">
        <v>13</v>
      </c>
      <c r="G109" s="359" t="s">
        <v>149</v>
      </c>
      <c r="H109" s="364">
        <v>166.42</v>
      </c>
      <c r="I109" s="365">
        <v>0</v>
      </c>
      <c r="J109" s="355" t="s">
        <v>13</v>
      </c>
      <c r="K109" s="350"/>
    </row>
    <row r="110" spans="1:11" s="351" customFormat="1" ht="200.25" customHeight="1" x14ac:dyDescent="0.3">
      <c r="A110" s="362"/>
      <c r="B110" s="360" t="s">
        <v>860</v>
      </c>
      <c r="C110" s="355" t="s">
        <v>13</v>
      </c>
      <c r="D110" s="372" t="s">
        <v>774</v>
      </c>
      <c r="E110" s="355" t="s">
        <v>861</v>
      </c>
      <c r="F110" s="359" t="s">
        <v>862</v>
      </c>
      <c r="G110" s="359" t="s">
        <v>13</v>
      </c>
      <c r="H110" s="364" t="s">
        <v>13</v>
      </c>
      <c r="I110" s="364" t="s">
        <v>13</v>
      </c>
      <c r="J110" s="379"/>
      <c r="K110" s="350"/>
    </row>
    <row r="111" spans="1:11" s="351" customFormat="1" ht="105" customHeight="1" x14ac:dyDescent="0.3">
      <c r="A111" s="362" t="s">
        <v>863</v>
      </c>
      <c r="B111" s="363" t="s">
        <v>864</v>
      </c>
      <c r="C111" s="355" t="s">
        <v>859</v>
      </c>
      <c r="D111" s="357" t="s">
        <v>13</v>
      </c>
      <c r="E111" s="357" t="s">
        <v>13</v>
      </c>
      <c r="F111" s="359" t="s">
        <v>13</v>
      </c>
      <c r="G111" s="359" t="s">
        <v>149</v>
      </c>
      <c r="H111" s="364">
        <v>330.5</v>
      </c>
      <c r="I111" s="365">
        <v>220</v>
      </c>
      <c r="J111" s="355" t="s">
        <v>13</v>
      </c>
      <c r="K111" s="350"/>
    </row>
    <row r="112" spans="1:11" s="351" customFormat="1" ht="167.25" customHeight="1" x14ac:dyDescent="0.3">
      <c r="A112" s="362"/>
      <c r="B112" s="360" t="s">
        <v>865</v>
      </c>
      <c r="C112" s="355" t="s">
        <v>13</v>
      </c>
      <c r="D112" s="372" t="s">
        <v>514</v>
      </c>
      <c r="E112" s="355" t="s">
        <v>866</v>
      </c>
      <c r="F112" s="359" t="s">
        <v>867</v>
      </c>
      <c r="G112" s="359" t="s">
        <v>13</v>
      </c>
      <c r="H112" s="364" t="s">
        <v>13</v>
      </c>
      <c r="I112" s="364" t="s">
        <v>13</v>
      </c>
      <c r="J112" s="359"/>
      <c r="K112" s="350"/>
    </row>
    <row r="113" spans="1:11" s="351" customFormat="1" ht="119.25" customHeight="1" x14ac:dyDescent="0.3">
      <c r="A113" s="362" t="s">
        <v>868</v>
      </c>
      <c r="B113" s="363" t="s">
        <v>869</v>
      </c>
      <c r="C113" s="355" t="s">
        <v>859</v>
      </c>
      <c r="D113" s="357" t="s">
        <v>13</v>
      </c>
      <c r="E113" s="357" t="s">
        <v>13</v>
      </c>
      <c r="F113" s="359" t="s">
        <v>13</v>
      </c>
      <c r="G113" s="359" t="s">
        <v>149</v>
      </c>
      <c r="H113" s="364">
        <v>3509.54</v>
      </c>
      <c r="I113" s="365">
        <v>3010.89</v>
      </c>
      <c r="J113" s="355" t="s">
        <v>13</v>
      </c>
      <c r="K113" s="350"/>
    </row>
    <row r="114" spans="1:11" s="351" customFormat="1" ht="408.75" customHeight="1" x14ac:dyDescent="0.3">
      <c r="A114" s="362"/>
      <c r="B114" s="360" t="s">
        <v>870</v>
      </c>
      <c r="C114" s="355" t="s">
        <v>13</v>
      </c>
      <c r="D114" s="372" t="s">
        <v>514</v>
      </c>
      <c r="E114" s="355" t="s">
        <v>871</v>
      </c>
      <c r="F114" s="359" t="s">
        <v>872</v>
      </c>
      <c r="G114" s="359" t="s">
        <v>13</v>
      </c>
      <c r="H114" s="364" t="s">
        <v>13</v>
      </c>
      <c r="I114" s="364" t="s">
        <v>13</v>
      </c>
      <c r="J114" s="359"/>
      <c r="K114" s="350"/>
    </row>
    <row r="115" spans="1:11" s="351" customFormat="1" ht="192.75" customHeight="1" x14ac:dyDescent="0.3">
      <c r="A115" s="362"/>
      <c r="B115" s="360" t="s">
        <v>873</v>
      </c>
      <c r="C115" s="355" t="s">
        <v>13</v>
      </c>
      <c r="D115" s="372" t="s">
        <v>514</v>
      </c>
      <c r="E115" s="355" t="s">
        <v>874</v>
      </c>
      <c r="F115" s="359" t="s">
        <v>875</v>
      </c>
      <c r="G115" s="359" t="s">
        <v>13</v>
      </c>
      <c r="H115" s="364" t="s">
        <v>13</v>
      </c>
      <c r="I115" s="364" t="s">
        <v>13</v>
      </c>
      <c r="J115" s="359"/>
      <c r="K115" s="350"/>
    </row>
    <row r="116" spans="1:11" s="351" customFormat="1" ht="324" customHeight="1" x14ac:dyDescent="0.3">
      <c r="A116" s="362"/>
      <c r="B116" s="360" t="s">
        <v>876</v>
      </c>
      <c r="C116" s="355" t="s">
        <v>13</v>
      </c>
      <c r="D116" s="372" t="s">
        <v>514</v>
      </c>
      <c r="E116" s="355" t="s">
        <v>877</v>
      </c>
      <c r="F116" s="359" t="s">
        <v>878</v>
      </c>
      <c r="G116" s="359" t="s">
        <v>13</v>
      </c>
      <c r="H116" s="364" t="s">
        <v>13</v>
      </c>
      <c r="I116" s="364" t="s">
        <v>13</v>
      </c>
      <c r="J116" s="359"/>
      <c r="K116" s="350"/>
    </row>
    <row r="117" spans="1:11" s="351" customFormat="1" ht="143.25" customHeight="1" x14ac:dyDescent="0.3">
      <c r="A117" s="362" t="s">
        <v>879</v>
      </c>
      <c r="B117" s="363" t="s">
        <v>880</v>
      </c>
      <c r="C117" s="355" t="s">
        <v>881</v>
      </c>
      <c r="D117" s="357" t="s">
        <v>13</v>
      </c>
      <c r="E117" s="357" t="s">
        <v>13</v>
      </c>
      <c r="F117" s="359" t="s">
        <v>13</v>
      </c>
      <c r="G117" s="359" t="s">
        <v>149</v>
      </c>
      <c r="H117" s="364">
        <v>6519.4</v>
      </c>
      <c r="I117" s="365">
        <v>4735.2139999999999</v>
      </c>
      <c r="J117" s="355" t="s">
        <v>13</v>
      </c>
      <c r="K117" s="350"/>
    </row>
    <row r="118" spans="1:11" s="351" customFormat="1" ht="198.75" customHeight="1" x14ac:dyDescent="0.3">
      <c r="A118" s="362"/>
      <c r="B118" s="360" t="s">
        <v>882</v>
      </c>
      <c r="C118" s="355" t="s">
        <v>13</v>
      </c>
      <c r="D118" s="372" t="s">
        <v>508</v>
      </c>
      <c r="E118" s="355" t="s">
        <v>883</v>
      </c>
      <c r="F118" s="359" t="s">
        <v>884</v>
      </c>
      <c r="G118" s="359" t="s">
        <v>13</v>
      </c>
      <c r="H118" s="364" t="s">
        <v>13</v>
      </c>
      <c r="I118" s="364" t="s">
        <v>13</v>
      </c>
      <c r="J118" s="379"/>
      <c r="K118" s="350"/>
    </row>
    <row r="119" spans="1:11" s="351" customFormat="1" ht="96.75" customHeight="1" x14ac:dyDescent="0.3">
      <c r="A119" s="362" t="s">
        <v>885</v>
      </c>
      <c r="B119" s="363" t="s">
        <v>886</v>
      </c>
      <c r="C119" s="355" t="s">
        <v>887</v>
      </c>
      <c r="D119" s="357" t="s">
        <v>13</v>
      </c>
      <c r="E119" s="357" t="s">
        <v>13</v>
      </c>
      <c r="F119" s="359" t="s">
        <v>13</v>
      </c>
      <c r="G119" s="359" t="s">
        <v>13</v>
      </c>
      <c r="H119" s="359" t="s">
        <v>13</v>
      </c>
      <c r="I119" s="359" t="s">
        <v>13</v>
      </c>
      <c r="J119" s="355" t="s">
        <v>13</v>
      </c>
      <c r="K119" s="350"/>
    </row>
    <row r="120" spans="1:11" s="351" customFormat="1" ht="151.5" customHeight="1" x14ac:dyDescent="0.3">
      <c r="A120" s="362"/>
      <c r="B120" s="360" t="s">
        <v>888</v>
      </c>
      <c r="C120" s="355" t="s">
        <v>13</v>
      </c>
      <c r="D120" s="372" t="s">
        <v>508</v>
      </c>
      <c r="E120" s="355" t="s">
        <v>889</v>
      </c>
      <c r="F120" s="359" t="s">
        <v>890</v>
      </c>
      <c r="G120" s="359" t="s">
        <v>13</v>
      </c>
      <c r="H120" s="364" t="s">
        <v>13</v>
      </c>
      <c r="I120" s="364" t="s">
        <v>13</v>
      </c>
      <c r="J120" s="379"/>
      <c r="K120" s="350"/>
    </row>
    <row r="121" spans="1:11" s="351" customFormat="1" ht="101.25" customHeight="1" x14ac:dyDescent="0.3">
      <c r="A121" s="362" t="s">
        <v>891</v>
      </c>
      <c r="B121" s="363" t="s">
        <v>892</v>
      </c>
      <c r="C121" s="355" t="s">
        <v>893</v>
      </c>
      <c r="D121" s="357" t="s">
        <v>13</v>
      </c>
      <c r="E121" s="357" t="s">
        <v>13</v>
      </c>
      <c r="F121" s="359" t="s">
        <v>13</v>
      </c>
      <c r="G121" s="359" t="s">
        <v>13</v>
      </c>
      <c r="H121" s="359" t="s">
        <v>13</v>
      </c>
      <c r="I121" s="359" t="s">
        <v>13</v>
      </c>
      <c r="J121" s="355" t="s">
        <v>13</v>
      </c>
      <c r="K121" s="350"/>
    </row>
    <row r="122" spans="1:11" s="351" customFormat="1" ht="144" customHeight="1" x14ac:dyDescent="0.3">
      <c r="A122" s="362"/>
      <c r="B122" s="360" t="s">
        <v>894</v>
      </c>
      <c r="C122" s="355" t="s">
        <v>13</v>
      </c>
      <c r="D122" s="372" t="s">
        <v>508</v>
      </c>
      <c r="E122" s="355" t="s">
        <v>895</v>
      </c>
      <c r="F122" s="355" t="s">
        <v>896</v>
      </c>
      <c r="G122" s="359" t="s">
        <v>13</v>
      </c>
      <c r="H122" s="364" t="s">
        <v>13</v>
      </c>
      <c r="I122" s="364" t="s">
        <v>13</v>
      </c>
      <c r="J122" s="379"/>
      <c r="K122" s="350"/>
    </row>
    <row r="123" spans="1:11" s="351" customFormat="1" ht="63" hidden="1" customHeight="1" x14ac:dyDescent="0.3">
      <c r="A123" s="975" t="s">
        <v>897</v>
      </c>
      <c r="B123" s="976"/>
      <c r="C123" s="976"/>
      <c r="D123" s="976"/>
      <c r="E123" s="976"/>
      <c r="F123" s="976"/>
      <c r="G123" s="976"/>
      <c r="H123" s="976"/>
      <c r="I123" s="976"/>
      <c r="J123" s="977"/>
      <c r="K123" s="350"/>
    </row>
    <row r="124" spans="1:11" s="351" customFormat="1" ht="114" hidden="1" customHeight="1" x14ac:dyDescent="0.3">
      <c r="A124" s="383">
        <v>6</v>
      </c>
      <c r="B124" s="384" t="s">
        <v>898</v>
      </c>
      <c r="C124" s="385"/>
      <c r="D124" s="385"/>
      <c r="E124" s="385"/>
      <c r="F124" s="386"/>
      <c r="G124" s="386"/>
      <c r="H124" s="387"/>
      <c r="I124" s="387"/>
      <c r="J124" s="385"/>
      <c r="K124" s="350"/>
    </row>
    <row r="125" spans="1:11" s="351" customFormat="1" ht="144.75" hidden="1" customHeight="1" x14ac:dyDescent="0.3">
      <c r="A125" s="388" t="s">
        <v>899</v>
      </c>
      <c r="B125" s="389" t="s">
        <v>900</v>
      </c>
      <c r="C125" s="385" t="s">
        <v>28</v>
      </c>
      <c r="D125" s="385" t="s">
        <v>901</v>
      </c>
      <c r="E125" s="387" t="s">
        <v>13</v>
      </c>
      <c r="F125" s="387">
        <v>43998</v>
      </c>
      <c r="G125" s="387">
        <v>44196</v>
      </c>
      <c r="H125" s="387">
        <v>44019</v>
      </c>
      <c r="I125" s="387">
        <v>44119</v>
      </c>
      <c r="J125" s="387" t="s">
        <v>13</v>
      </c>
      <c r="K125" s="350"/>
    </row>
    <row r="126" spans="1:11" s="351" customFormat="1" ht="9.75" hidden="1" customHeight="1" x14ac:dyDescent="0.3">
      <c r="A126" s="383"/>
      <c r="B126" s="390" t="s">
        <v>902</v>
      </c>
      <c r="C126" s="387" t="s">
        <v>13</v>
      </c>
      <c r="D126" s="387" t="s">
        <v>13</v>
      </c>
      <c r="E126" s="391" t="s">
        <v>903</v>
      </c>
      <c r="F126" s="387" t="s">
        <v>13</v>
      </c>
      <c r="G126" s="387">
        <v>44196</v>
      </c>
      <c r="H126" s="387" t="s">
        <v>13</v>
      </c>
      <c r="I126" s="387">
        <v>44119</v>
      </c>
      <c r="J126" s="387" t="s">
        <v>13</v>
      </c>
      <c r="K126" s="350"/>
    </row>
    <row r="127" spans="1:11" s="351" customFormat="1" ht="141" customHeight="1" x14ac:dyDescent="0.3">
      <c r="A127" s="362" t="s">
        <v>904</v>
      </c>
      <c r="B127" s="363" t="s">
        <v>905</v>
      </c>
      <c r="C127" s="355" t="s">
        <v>906</v>
      </c>
      <c r="D127" s="357" t="s">
        <v>13</v>
      </c>
      <c r="E127" s="357" t="s">
        <v>13</v>
      </c>
      <c r="F127" s="359" t="s">
        <v>13</v>
      </c>
      <c r="G127" s="359" t="s">
        <v>149</v>
      </c>
      <c r="H127" s="364">
        <v>1308.5999999999999</v>
      </c>
      <c r="I127" s="365">
        <v>1038.27</v>
      </c>
      <c r="J127" s="355" t="s">
        <v>13</v>
      </c>
      <c r="K127" s="350"/>
    </row>
    <row r="128" spans="1:11" s="351" customFormat="1" ht="300" customHeight="1" x14ac:dyDescent="0.3">
      <c r="A128" s="362"/>
      <c r="B128" s="360" t="s">
        <v>907</v>
      </c>
      <c r="C128" s="355" t="s">
        <v>13</v>
      </c>
      <c r="D128" s="372" t="s">
        <v>702</v>
      </c>
      <c r="E128" s="355" t="s">
        <v>908</v>
      </c>
      <c r="F128" s="392" t="s">
        <v>909</v>
      </c>
      <c r="G128" s="359" t="s">
        <v>13</v>
      </c>
      <c r="H128" s="364" t="s">
        <v>13</v>
      </c>
      <c r="I128" s="364" t="s">
        <v>13</v>
      </c>
      <c r="J128" s="379"/>
      <c r="K128" s="350"/>
    </row>
    <row r="129" spans="1:11" s="351" customFormat="1" ht="49.5" customHeight="1" x14ac:dyDescent="0.3">
      <c r="A129" s="950"/>
      <c r="B129" s="951" t="s">
        <v>910</v>
      </c>
      <c r="C129" s="951"/>
      <c r="D129" s="951"/>
      <c r="E129" s="951"/>
      <c r="F129" s="951"/>
      <c r="G129" s="377" t="s">
        <v>766</v>
      </c>
      <c r="H129" s="364">
        <f>H130+H131+H132+H133</f>
        <v>11834.460000000001</v>
      </c>
      <c r="I129" s="364">
        <f>I130+I131+I132+I133</f>
        <v>9004.3739999999998</v>
      </c>
      <c r="J129" s="943" t="s">
        <v>13</v>
      </c>
      <c r="K129" s="350"/>
    </row>
    <row r="130" spans="1:11" s="351" customFormat="1" ht="39" customHeight="1" x14ac:dyDescent="0.3">
      <c r="A130" s="950"/>
      <c r="B130" s="951"/>
      <c r="C130" s="951"/>
      <c r="D130" s="951"/>
      <c r="E130" s="951"/>
      <c r="F130" s="951"/>
      <c r="G130" s="377" t="s">
        <v>767</v>
      </c>
      <c r="H130" s="364">
        <v>0</v>
      </c>
      <c r="I130" s="364">
        <v>0</v>
      </c>
      <c r="J130" s="966"/>
      <c r="K130" s="350"/>
    </row>
    <row r="131" spans="1:11" s="351" customFormat="1" ht="53.25" customHeight="1" x14ac:dyDescent="0.3">
      <c r="A131" s="950"/>
      <c r="B131" s="951"/>
      <c r="C131" s="951"/>
      <c r="D131" s="951"/>
      <c r="E131" s="951"/>
      <c r="F131" s="951"/>
      <c r="G131" s="377" t="s">
        <v>768</v>
      </c>
      <c r="H131" s="364">
        <v>0</v>
      </c>
      <c r="I131" s="364">
        <v>0</v>
      </c>
      <c r="J131" s="966"/>
      <c r="K131" s="350"/>
    </row>
    <row r="132" spans="1:11" s="351" customFormat="1" ht="31.5" customHeight="1" x14ac:dyDescent="0.3">
      <c r="A132" s="950"/>
      <c r="B132" s="951"/>
      <c r="C132" s="951"/>
      <c r="D132" s="951"/>
      <c r="E132" s="951"/>
      <c r="F132" s="951"/>
      <c r="G132" s="377" t="s">
        <v>44</v>
      </c>
      <c r="H132" s="364">
        <f>H127+H117+H113+H111+H109</f>
        <v>11834.460000000001</v>
      </c>
      <c r="I132" s="364">
        <f>I127+I117+I113+I111+I109</f>
        <v>9004.3739999999998</v>
      </c>
      <c r="J132" s="966"/>
      <c r="K132" s="350"/>
    </row>
    <row r="133" spans="1:11" s="351" customFormat="1" ht="33.75" customHeight="1" x14ac:dyDescent="0.3">
      <c r="A133" s="950"/>
      <c r="B133" s="951"/>
      <c r="C133" s="951"/>
      <c r="D133" s="951"/>
      <c r="E133" s="951"/>
      <c r="F133" s="951"/>
      <c r="G133" s="377" t="s">
        <v>769</v>
      </c>
      <c r="H133" s="364">
        <v>0</v>
      </c>
      <c r="I133" s="364">
        <v>0</v>
      </c>
      <c r="J133" s="944"/>
      <c r="K133" s="350"/>
    </row>
    <row r="134" spans="1:11" s="351" customFormat="1" ht="48.75" customHeight="1" x14ac:dyDescent="0.3">
      <c r="A134" s="950"/>
      <c r="B134" s="967" t="s">
        <v>911</v>
      </c>
      <c r="C134" s="967"/>
      <c r="D134" s="967"/>
      <c r="E134" s="967"/>
      <c r="F134" s="967"/>
      <c r="G134" s="377" t="s">
        <v>766</v>
      </c>
      <c r="H134" s="364">
        <f>H129+H103+H68+H54</f>
        <v>418010.64400000003</v>
      </c>
      <c r="I134" s="364">
        <f>I129+I103+I68+I54</f>
        <v>266825.065</v>
      </c>
      <c r="J134" s="943" t="s">
        <v>13</v>
      </c>
      <c r="K134" s="350"/>
    </row>
    <row r="135" spans="1:11" s="351" customFormat="1" ht="33.75" customHeight="1" x14ac:dyDescent="0.3">
      <c r="A135" s="950"/>
      <c r="B135" s="967"/>
      <c r="C135" s="967"/>
      <c r="D135" s="967"/>
      <c r="E135" s="967"/>
      <c r="F135" s="967"/>
      <c r="G135" s="377" t="s">
        <v>767</v>
      </c>
      <c r="H135" s="364">
        <f>H104</f>
        <v>30.007999999999999</v>
      </c>
      <c r="I135" s="364">
        <f>I130+I104+I69+I55</f>
        <v>0</v>
      </c>
      <c r="J135" s="966"/>
      <c r="K135" s="350"/>
    </row>
    <row r="136" spans="1:11" s="351" customFormat="1" ht="48.75" customHeight="1" x14ac:dyDescent="0.3">
      <c r="A136" s="950"/>
      <c r="B136" s="967"/>
      <c r="C136" s="967"/>
      <c r="D136" s="967"/>
      <c r="E136" s="967"/>
      <c r="F136" s="967"/>
      <c r="G136" s="377" t="s">
        <v>768</v>
      </c>
      <c r="H136" s="364">
        <f>H105</f>
        <v>8766.09</v>
      </c>
      <c r="I136" s="364">
        <f>I131+I105+I70+I56</f>
        <v>5142.49</v>
      </c>
      <c r="J136" s="966"/>
      <c r="K136" s="350"/>
    </row>
    <row r="137" spans="1:11" s="351" customFormat="1" ht="33.75" customHeight="1" x14ac:dyDescent="0.3">
      <c r="A137" s="950"/>
      <c r="B137" s="967"/>
      <c r="C137" s="967"/>
      <c r="D137" s="967"/>
      <c r="E137" s="967"/>
      <c r="F137" s="967"/>
      <c r="G137" s="377" t="s">
        <v>44</v>
      </c>
      <c r="H137" s="364">
        <f>H132+H106+H71+H57</f>
        <v>409214.54600000003</v>
      </c>
      <c r="I137" s="364">
        <f>I132+I106+I71+I57</f>
        <v>261682.57500000001</v>
      </c>
      <c r="J137" s="966"/>
      <c r="K137" s="350"/>
    </row>
    <row r="138" spans="1:11" s="351" customFormat="1" ht="33.75" customHeight="1" x14ac:dyDescent="0.3">
      <c r="A138" s="950"/>
      <c r="B138" s="967"/>
      <c r="C138" s="967"/>
      <c r="D138" s="967"/>
      <c r="E138" s="967"/>
      <c r="F138" s="967"/>
      <c r="G138" s="377" t="s">
        <v>769</v>
      </c>
      <c r="H138" s="364">
        <f>H133+H107+H72+H58</f>
        <v>0</v>
      </c>
      <c r="I138" s="364">
        <f>I133+I107+I72+I58</f>
        <v>0</v>
      </c>
      <c r="J138" s="944"/>
      <c r="K138" s="350"/>
    </row>
    <row r="139" spans="1:11" ht="51.75" customHeight="1" x14ac:dyDescent="0.35">
      <c r="A139" s="393"/>
      <c r="B139" s="979" t="s">
        <v>912</v>
      </c>
      <c r="C139" s="979"/>
      <c r="D139" s="979"/>
      <c r="E139" s="979"/>
      <c r="F139" s="979"/>
      <c r="G139" s="979"/>
      <c r="H139" s="979"/>
      <c r="I139" s="979"/>
      <c r="J139" s="980"/>
    </row>
    <row r="140" spans="1:11" ht="20.25" x14ac:dyDescent="0.3">
      <c r="A140" s="348"/>
      <c r="B140" s="20"/>
      <c r="C140" s="20"/>
      <c r="D140" s="350"/>
      <c r="E140" s="20"/>
      <c r="F140" s="20"/>
      <c r="G140" s="20"/>
      <c r="H140" s="20"/>
      <c r="I140" s="20"/>
      <c r="J140" s="20"/>
    </row>
    <row r="141" spans="1:11" ht="18.75" customHeight="1" x14ac:dyDescent="0.3">
      <c r="A141" s="348"/>
      <c r="B141" s="20"/>
      <c r="C141" s="20"/>
      <c r="D141" s="350"/>
      <c r="E141" s="20"/>
      <c r="F141" s="20"/>
      <c r="G141" s="20"/>
      <c r="H141" s="20"/>
      <c r="I141" s="20"/>
      <c r="J141" s="20"/>
    </row>
    <row r="142" spans="1:11" ht="5.25" hidden="1" customHeight="1" x14ac:dyDescent="0.3">
      <c r="A142" s="348"/>
      <c r="B142" s="20"/>
      <c r="C142" s="20"/>
      <c r="D142" s="350"/>
      <c r="E142" s="20"/>
      <c r="F142" s="20"/>
      <c r="G142" s="20"/>
      <c r="H142" s="20"/>
      <c r="I142" s="20"/>
      <c r="J142" s="20"/>
    </row>
    <row r="143" spans="1:11" ht="23.25" x14ac:dyDescent="0.35">
      <c r="A143" s="394"/>
      <c r="B143" s="981" t="s">
        <v>913</v>
      </c>
      <c r="C143" s="981"/>
      <c r="D143" s="50"/>
      <c r="E143" s="50"/>
      <c r="F143" s="50"/>
      <c r="G143" s="395"/>
      <c r="H143" s="395"/>
      <c r="I143" s="395"/>
      <c r="J143" s="395"/>
    </row>
    <row r="144" spans="1:11" ht="29.25" customHeight="1" x14ac:dyDescent="0.35">
      <c r="A144" s="394"/>
      <c r="B144" s="981" t="s">
        <v>914</v>
      </c>
      <c r="C144" s="981"/>
      <c r="D144" s="396"/>
      <c r="E144" s="982" t="s">
        <v>915</v>
      </c>
      <c r="F144" s="982"/>
      <c r="G144" s="395"/>
      <c r="H144" s="395"/>
      <c r="I144" s="395"/>
      <c r="J144" s="395"/>
    </row>
    <row r="145" spans="1:10" ht="23.25" x14ac:dyDescent="0.35">
      <c r="A145" s="394"/>
      <c r="B145" s="397" t="s">
        <v>916</v>
      </c>
      <c r="C145" s="398"/>
      <c r="D145" s="399"/>
      <c r="E145" s="399"/>
      <c r="F145" s="399"/>
      <c r="G145" s="395"/>
      <c r="H145" s="395"/>
      <c r="I145" s="395"/>
      <c r="J145" s="395"/>
    </row>
    <row r="146" spans="1:10" ht="23.25" x14ac:dyDescent="0.35">
      <c r="A146" s="400"/>
      <c r="B146" s="400"/>
      <c r="C146" s="400"/>
      <c r="D146" s="400"/>
      <c r="E146" s="400"/>
      <c r="F146" s="400"/>
      <c r="G146" s="395"/>
      <c r="H146" s="395"/>
      <c r="I146" s="395"/>
      <c r="J146" s="395"/>
    </row>
    <row r="147" spans="1:10" ht="20.25" x14ac:dyDescent="0.3">
      <c r="A147" s="395"/>
      <c r="B147" s="395"/>
      <c r="C147" s="395"/>
      <c r="D147" s="395"/>
      <c r="E147" s="395"/>
      <c r="F147" s="395"/>
      <c r="G147" s="395"/>
      <c r="H147" s="395"/>
      <c r="I147" s="395"/>
      <c r="J147" s="395"/>
    </row>
    <row r="148" spans="1:10" ht="23.25" x14ac:dyDescent="0.35">
      <c r="A148" s="401"/>
      <c r="B148" s="402" t="s">
        <v>917</v>
      </c>
      <c r="C148" s="401"/>
      <c r="D148" s="403"/>
      <c r="E148" s="401"/>
      <c r="F148" s="404"/>
      <c r="H148" s="404"/>
      <c r="J148" s="401"/>
    </row>
    <row r="149" spans="1:10" ht="23.25" x14ac:dyDescent="0.35">
      <c r="A149" s="401"/>
      <c r="B149" s="406" t="s">
        <v>918</v>
      </c>
      <c r="C149" s="401"/>
      <c r="D149" s="403"/>
      <c r="E149" s="401"/>
      <c r="F149" s="404"/>
      <c r="H149" s="404"/>
      <c r="J149" s="401"/>
    </row>
    <row r="150" spans="1:10" ht="20.25" x14ac:dyDescent="0.25">
      <c r="A150" s="983"/>
      <c r="B150" s="983"/>
      <c r="C150" s="983"/>
      <c r="D150" s="983"/>
      <c r="E150" s="983"/>
      <c r="F150" s="983"/>
      <c r="H150" s="50"/>
      <c r="J150" s="122"/>
    </row>
    <row r="151" spans="1:10" ht="21" x14ac:dyDescent="0.35">
      <c r="A151" s="407"/>
      <c r="B151" s="401"/>
      <c r="C151" s="401"/>
      <c r="D151" s="403"/>
      <c r="E151" s="401"/>
      <c r="F151" s="401"/>
      <c r="H151" s="401"/>
      <c r="J151" s="401"/>
    </row>
    <row r="152" spans="1:10" ht="20.25" x14ac:dyDescent="0.25">
      <c r="A152" s="983"/>
      <c r="B152" s="983"/>
      <c r="C152" s="983"/>
      <c r="D152" s="983"/>
      <c r="E152" s="983"/>
      <c r="F152" s="983"/>
      <c r="H152" s="50"/>
      <c r="J152" s="122"/>
    </row>
    <row r="153" spans="1:10" ht="21" x14ac:dyDescent="0.35">
      <c r="A153" s="407"/>
      <c r="B153" s="401"/>
      <c r="C153" s="401"/>
      <c r="D153" s="403"/>
      <c r="E153" s="401"/>
      <c r="F153" s="401"/>
      <c r="H153" s="401"/>
      <c r="J153" s="401"/>
    </row>
    <row r="154" spans="1:10" ht="21" x14ac:dyDescent="0.35">
      <c r="A154" s="407"/>
      <c r="B154" s="401"/>
      <c r="C154" s="401"/>
      <c r="D154" s="403"/>
      <c r="E154" s="401"/>
      <c r="F154" s="401"/>
      <c r="H154" s="401"/>
      <c r="J154" s="401"/>
    </row>
    <row r="155" spans="1:10" x14ac:dyDescent="0.25">
      <c r="A155" s="978"/>
      <c r="B155" s="978"/>
      <c r="C155" s="978"/>
      <c r="D155" s="978"/>
      <c r="E155" s="978"/>
      <c r="F155" s="978"/>
      <c r="H155" s="50"/>
      <c r="J155" s="122"/>
    </row>
    <row r="157" spans="1:10" x14ac:dyDescent="0.25">
      <c r="A157" s="978"/>
      <c r="B157" s="978"/>
      <c r="C157" s="978"/>
      <c r="D157" s="978"/>
      <c r="E157" s="978"/>
      <c r="F157" s="978"/>
      <c r="H157" s="50"/>
      <c r="J157" s="122"/>
    </row>
  </sheetData>
  <mergeCells count="76">
    <mergeCell ref="A155:F155"/>
    <mergeCell ref="A157:F157"/>
    <mergeCell ref="B139:J139"/>
    <mergeCell ref="B143:C143"/>
    <mergeCell ref="B144:C144"/>
    <mergeCell ref="E144:F144"/>
    <mergeCell ref="A150:F150"/>
    <mergeCell ref="A152:F152"/>
    <mergeCell ref="A108:I108"/>
    <mergeCell ref="A123:J123"/>
    <mergeCell ref="A129:A133"/>
    <mergeCell ref="B129:F133"/>
    <mergeCell ref="J129:J133"/>
    <mergeCell ref="A134:A138"/>
    <mergeCell ref="B134:F138"/>
    <mergeCell ref="J134:J138"/>
    <mergeCell ref="G90:G91"/>
    <mergeCell ref="H90:H91"/>
    <mergeCell ref="I90:I91"/>
    <mergeCell ref="J90:J91"/>
    <mergeCell ref="A103:A107"/>
    <mergeCell ref="B103:F107"/>
    <mergeCell ref="J103:J107"/>
    <mergeCell ref="A90:A91"/>
    <mergeCell ref="B90:B91"/>
    <mergeCell ref="C90:C91"/>
    <mergeCell ref="D90:D91"/>
    <mergeCell ref="E90:E91"/>
    <mergeCell ref="F90:F91"/>
    <mergeCell ref="A76:A82"/>
    <mergeCell ref="B76:B82"/>
    <mergeCell ref="F49:F50"/>
    <mergeCell ref="G49:G50"/>
    <mergeCell ref="H49:H50"/>
    <mergeCell ref="A59:J59"/>
    <mergeCell ref="A68:A72"/>
    <mergeCell ref="B68:F72"/>
    <mergeCell ref="J68:J72"/>
    <mergeCell ref="A73:I73"/>
    <mergeCell ref="I49:I50"/>
    <mergeCell ref="J49:J50"/>
    <mergeCell ref="A54:A58"/>
    <mergeCell ref="B54:F58"/>
    <mergeCell ref="J54:J58"/>
    <mergeCell ref="A49:A50"/>
    <mergeCell ref="B49:B50"/>
    <mergeCell ref="C49:C50"/>
    <mergeCell ref="D49:D50"/>
    <mergeCell ref="E49:E50"/>
    <mergeCell ref="J26:J27"/>
    <mergeCell ref="J28:J29"/>
    <mergeCell ref="J30:J31"/>
    <mergeCell ref="J32:J33"/>
    <mergeCell ref="J34:J35"/>
    <mergeCell ref="J24:J25"/>
    <mergeCell ref="E8:E10"/>
    <mergeCell ref="F8:F10"/>
    <mergeCell ref="G8:G10"/>
    <mergeCell ref="H8:H10"/>
    <mergeCell ref="I8:I10"/>
    <mergeCell ref="J12:J13"/>
    <mergeCell ref="J14:J15"/>
    <mergeCell ref="J16:J17"/>
    <mergeCell ref="J18:J19"/>
    <mergeCell ref="J20:J21"/>
    <mergeCell ref="A22:J22"/>
    <mergeCell ref="F1:F4"/>
    <mergeCell ref="A5:J5"/>
    <mergeCell ref="A6:J6"/>
    <mergeCell ref="A7:A10"/>
    <mergeCell ref="B7:B10"/>
    <mergeCell ref="C7:C10"/>
    <mergeCell ref="D7:D10"/>
    <mergeCell ref="E7:F7"/>
    <mergeCell ref="G7:I7"/>
    <mergeCell ref="J7:K10"/>
  </mergeCell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rowBreaks count="6" manualBreakCount="6">
    <brk id="40" max="9" man="1"/>
    <brk id="47" max="9" man="1"/>
    <brk id="110" max="9" man="1"/>
    <brk id="116" max="9" man="1"/>
    <brk id="126" max="9" man="1"/>
    <brk id="1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1 Экономика</vt:lpstr>
      <vt:lpstr>2. Жильё</vt:lpstr>
      <vt:lpstr>3. Транспорт</vt:lpstr>
      <vt:lpstr>4. Сёла</vt:lpstr>
      <vt:lpstr>5. Образование</vt:lpstr>
      <vt:lpstr>6. Культура</vt:lpstr>
      <vt:lpstr>7. Физкультура</vt:lpstr>
      <vt:lpstr>8. Соц.защита</vt:lpstr>
      <vt:lpstr>9. Мунуправление</vt:lpstr>
      <vt:lpstr>10. ОБЖ</vt:lpstr>
      <vt:lpstr>11. Комфортная среда</vt:lpstr>
      <vt:lpstr>12. Правонарушения</vt:lpstr>
      <vt:lpstr>14. Энергосбережение</vt:lpstr>
      <vt:lpstr>'1 Экономика'!Заголовки_для_печати</vt:lpstr>
      <vt:lpstr>'11. Комфортная среда'!Заголовки_для_печати</vt:lpstr>
      <vt:lpstr>'12. Правонарушения'!Заголовки_для_печати</vt:lpstr>
      <vt:lpstr>'14. Энергосбережение'!Заголовки_для_печати</vt:lpstr>
      <vt:lpstr>'2. Жильё'!Заголовки_для_печати</vt:lpstr>
      <vt:lpstr>'3. Транспорт'!Заголовки_для_печати</vt:lpstr>
      <vt:lpstr>'5. Образование'!Заголовки_для_печати</vt:lpstr>
      <vt:lpstr>'7. Физкультура'!Заголовки_для_печати</vt:lpstr>
      <vt:lpstr>'8. Соц.защита'!Заголовки_для_печати</vt:lpstr>
      <vt:lpstr>'9. Мунуправление'!Заголовки_для_печати</vt:lpstr>
      <vt:lpstr>'1 Экономика'!Область_печати</vt:lpstr>
      <vt:lpstr>'11. Комфортная среда'!Область_печати</vt:lpstr>
      <vt:lpstr>'12. Правонарушения'!Область_печати</vt:lpstr>
      <vt:lpstr>'14. Энергосбережение'!Область_печати</vt:lpstr>
      <vt:lpstr>'2. Жильё'!Область_печати</vt:lpstr>
      <vt:lpstr>'3. Транспорт'!Область_печати</vt:lpstr>
      <vt:lpstr>'5. Образование'!Область_печати</vt:lpstr>
      <vt:lpstr>'6. Культура'!Область_печати</vt:lpstr>
      <vt:lpstr>'7. Физкультура'!Область_печати</vt:lpstr>
      <vt:lpstr>'9. Мунуправление'!Область_печати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2024-10-22T13:54:34Z</dcterms:modified>
</cp:coreProperties>
</file>