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85" activeTab="1"/>
  </bookViews>
  <sheets>
    <sheet name="Таблица 6" sheetId="10" r:id="rId1"/>
    <sheet name="Таблица 7" sheetId="11" r:id="rId2"/>
    <sheet name="таблица 8 новая" sheetId="5" r:id="rId3"/>
    <sheet name="таблица 9" sheetId="6" r:id="rId4"/>
    <sheet name="Пояснительная записка" sheetId="7" r:id="rId5"/>
    <sheet name="Анкета для оценки эф-ти" sheetId="8" r:id="rId6"/>
    <sheet name="Анализ соответствия баллов" sheetId="9" r:id="rId7"/>
  </sheets>
  <externalReferences>
    <externalReference r:id="rId8"/>
  </externalReferences>
  <definedNames>
    <definedName name="_xlnm._FilterDatabase" localSheetId="2" hidden="1">'таблица 8 новая'!$A$7:$R$139</definedName>
    <definedName name="_xlnm._FilterDatabase" localSheetId="3" hidden="1">'таблица 9'!$A$9:$AA$23</definedName>
    <definedName name="_xlnm.Print_Titles" localSheetId="2">'таблица 8 новая'!#REF!</definedName>
    <definedName name="кп" localSheetId="5">#REF!</definedName>
    <definedName name="кп">#REF!</definedName>
    <definedName name="_xlnm.Print_Area" localSheetId="6">'Анализ соответствия баллов'!$A$1:$F$13</definedName>
    <definedName name="_xlnm.Print_Area" localSheetId="0">'Таблица 6'!$A$1:$H$55</definedName>
    <definedName name="_xlnm.Print_Area" localSheetId="1">'Таблица 7'!$A$1:$J$37</definedName>
    <definedName name="_xlnm.Print_Area" localSheetId="3">'таблица 9'!$A$1:$H$23</definedName>
    <definedName name="округлить" localSheetId="6">#REF!</definedName>
    <definedName name="округлить" localSheetId="5">#REF!</definedName>
    <definedName name="округлить" localSheetId="2">#REF!</definedName>
    <definedName name="округлить" localSheetId="3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F27" i="8" l="1"/>
  <c r="G27" i="8" s="1"/>
  <c r="H27" i="8" s="1"/>
  <c r="G26" i="8"/>
  <c r="H26" i="8" s="1"/>
  <c r="G25" i="8"/>
  <c r="H25" i="8" s="1"/>
  <c r="H23" i="8"/>
  <c r="G23" i="8"/>
  <c r="H22" i="8"/>
  <c r="G22" i="8"/>
  <c r="H21" i="8"/>
  <c r="H20" i="8" s="1"/>
  <c r="G21" i="8"/>
  <c r="G20" i="8" s="1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H9" i="8" s="1"/>
  <c r="G10" i="8"/>
  <c r="G9" i="8" s="1"/>
  <c r="G24" i="8" l="1"/>
  <c r="G31" i="8" s="1"/>
  <c r="H24" i="8"/>
  <c r="H31" i="8" s="1"/>
  <c r="F36" i="8" s="1"/>
  <c r="F134" i="5" l="1"/>
  <c r="E134" i="5"/>
  <c r="D134" i="5"/>
  <c r="F128" i="5"/>
  <c r="E128" i="5"/>
  <c r="D128" i="5"/>
  <c r="F122" i="5"/>
  <c r="E122" i="5"/>
  <c r="D122" i="5"/>
  <c r="F116" i="5"/>
  <c r="E116" i="5"/>
  <c r="D116" i="5"/>
  <c r="F110" i="5"/>
  <c r="E110" i="5"/>
  <c r="D110" i="5"/>
  <c r="F104" i="5"/>
  <c r="E104" i="5"/>
  <c r="D104" i="5"/>
  <c r="F98" i="5"/>
  <c r="E98" i="5"/>
  <c r="D98" i="5"/>
  <c r="F92" i="5"/>
  <c r="E92" i="5"/>
  <c r="D92" i="5"/>
  <c r="F86" i="5"/>
  <c r="E86" i="5"/>
  <c r="D86" i="5"/>
  <c r="F80" i="5"/>
  <c r="E80" i="5"/>
  <c r="D80" i="5"/>
  <c r="F74" i="5"/>
  <c r="E74" i="5"/>
  <c r="D74" i="5"/>
  <c r="F68" i="5"/>
  <c r="E68" i="5"/>
  <c r="D68" i="5"/>
  <c r="F62" i="5"/>
  <c r="E62" i="5"/>
  <c r="D62" i="5"/>
  <c r="F56" i="5"/>
  <c r="E56" i="5"/>
  <c r="D56" i="5"/>
  <c r="F50" i="5"/>
  <c r="E50" i="5"/>
  <c r="D50" i="5"/>
  <c r="F44" i="5"/>
  <c r="E44" i="5"/>
  <c r="D44" i="5"/>
  <c r="F38" i="5"/>
  <c r="E38" i="5"/>
  <c r="D38" i="5"/>
  <c r="F32" i="5"/>
  <c r="E32" i="5"/>
  <c r="D32" i="5"/>
  <c r="F26" i="5"/>
  <c r="E26" i="5"/>
  <c r="D26" i="5"/>
  <c r="F20" i="5"/>
  <c r="F8" i="5" s="1"/>
  <c r="E20" i="5"/>
  <c r="D20" i="5"/>
  <c r="F14" i="5"/>
  <c r="E14" i="5"/>
  <c r="E8" i="5" s="1"/>
  <c r="D14" i="5"/>
  <c r="D8" i="5" s="1"/>
  <c r="F13" i="5"/>
  <c r="E13" i="5"/>
  <c r="D13" i="5"/>
  <c r="F12" i="5"/>
  <c r="E12" i="5"/>
  <c r="D12" i="5"/>
  <c r="F11" i="5"/>
  <c r="E11" i="5"/>
  <c r="D11" i="5"/>
  <c r="F10" i="5"/>
  <c r="E10" i="5"/>
  <c r="D10" i="5"/>
</calcChain>
</file>

<file path=xl/sharedStrings.xml><?xml version="1.0" encoding="utf-8"?>
<sst xmlns="http://schemas.openxmlformats.org/spreadsheetml/2006/main" count="607" uniqueCount="339">
  <si>
    <t>№ п/п</t>
  </si>
  <si>
    <t xml:space="preserve">Наименование целевого показателя (индикатора) </t>
  </si>
  <si>
    <t>Ед. измерения</t>
  </si>
  <si>
    <t>Отчетный год</t>
  </si>
  <si>
    <t>%</t>
  </si>
  <si>
    <t xml:space="preserve">Муниципальная программа "Развитие культуры и туризма" </t>
  </si>
  <si>
    <t>Обеспечение организациями культурно-досугового типа на 1000 человек населения</t>
  </si>
  <si>
    <t>единиц</t>
  </si>
  <si>
    <t>Задача 5. Обеспечение эффективной реализации муниципальной программы</t>
  </si>
  <si>
    <t>Задача 8. Создание условий для эффективного освоения субсидий из республиканского и федерального бюджетов</t>
  </si>
  <si>
    <t>Задача  10. Поддержка деятельности добровольческих (волонтерских)  и некоммерческих организаций по реализации социокультурных проектов в сельской местности</t>
  </si>
  <si>
    <t>Удельный вес населения, участвующего в платных культурно-досуговых мероприятиях, проводимых муниципальными учреждениями культуры, в год</t>
  </si>
  <si>
    <t>Средняя численность участников клубных формирований в расчете на 1 тыс. человек</t>
  </si>
  <si>
    <t>Доля детей, привлекаемых к участию в творческих мероприятиях, от общего числа детей</t>
  </si>
  <si>
    <t>Уровень ежегодного достижения показателей Программы (%)</t>
  </si>
  <si>
    <t>Доля муниципальных учреждений культуры, состояние которых является удовлетворительным, в общем объеме зданий</t>
  </si>
  <si>
    <t>Доля реализованных народных проектов</t>
  </si>
  <si>
    <t>Уровень ежегодного освоения субсидий</t>
  </si>
  <si>
    <t>Эффективное и рациональное использование бюджетных средств.</t>
  </si>
  <si>
    <t>Доля жителей сельских населённых пунктов, вовлеченных в добровольческую (волонтерскую) деятельность</t>
  </si>
  <si>
    <t>человек на 1000 человек населения</t>
  </si>
  <si>
    <t>% от числа респондентов</t>
  </si>
  <si>
    <t>% от численности населения сельского населённого пункта</t>
  </si>
  <si>
    <t>Задача 3. Привлечение детей муниципалитета к изучению и овладению знаниями и навыками из области классической культуры и искусства</t>
  </si>
  <si>
    <t xml:space="preserve">Сведения о достижении значений целевых показателей  </t>
  </si>
  <si>
    <t>Направленность</t>
  </si>
  <si>
    <t>Обоснование отклонений значений целевого показателя (индикатора) на конец отчётного года (при наличии)</t>
  </si>
  <si>
    <t>á</t>
  </si>
  <si>
    <t>â</t>
  </si>
  <si>
    <t>Значения целевых показателей (индикаторов) муниципальной программы, подпрограммы муниципальной программы</t>
  </si>
  <si>
    <t xml:space="preserve">Указом Президента РФ от 21.07.2020 № 474 установлен целевой показатель, характеризующий достижение национальной цели «Возможности для самореализации и развития талантов» к 2030 году: «Увеличение числа посещений культурных мероприятий в три раза по сравнению с показателем 2019 года». </t>
  </si>
  <si>
    <t>не достаточное  финансирование</t>
  </si>
  <si>
    <t>Увеличение количества детей обучающихся в ДШИ</t>
  </si>
  <si>
    <t>Таблица 6</t>
  </si>
  <si>
    <t>фактическое значение года, предшествующего отчетному (2022 год)</t>
  </si>
  <si>
    <t>план 2023 год</t>
  </si>
  <si>
    <t>факт 2023 год</t>
  </si>
  <si>
    <t>Уменьшение количества населения МО "Усинск" РК</t>
  </si>
  <si>
    <t xml:space="preserve">% от общей численности населения МО </t>
  </si>
  <si>
    <t>Удельный вес населения, участвующего в мероприятиях в области сохранения национальной самобытности, развития гражданской идентичности и родных языков народов, проживающих на территории МО «Усинск» РК</t>
  </si>
  <si>
    <t>Доля граждан, положительно оценивающих состояние межнациональных отношений населения МО «Усинск» РК</t>
  </si>
  <si>
    <t>Уровень удовлетворенности населения муниципального округа «Усинск» Республики Коми качеством предоставления муниципальных услуг в сфере культуры и туризма</t>
  </si>
  <si>
    <t>Посещаемость учреждений культуры населением муниципального округа «Усинск Республики Коми</t>
  </si>
  <si>
    <t>Охват населения муниципального округа «Усинск» услугами библиотек, музеев и иным экскурсионным обслуживанием в год</t>
  </si>
  <si>
    <t>Количество мероприятий, проводимых учреждениями культуры, обеспечивающими доступность населению МО «Усинск» Республики Коми ресурсов библиотечных и музейных фондов на 1000 жителей муниципального округа «Усинск» Республики Коми в год</t>
  </si>
  <si>
    <t>Количество выставочных проектов, осуществляемых на территории муниципального округа «Усинск» Республики Коми (по отношению к 2019 г.)</t>
  </si>
  <si>
    <t>Количество посещений музейных учреждений на 1 жителя муниципального округа «Усинск» Республики Коми в год</t>
  </si>
  <si>
    <t>Задача 1. Формирование комфортной культурной среды для творческой самореализации населения муниципального округа «Усинск» Республики Коми</t>
  </si>
  <si>
    <r>
      <rPr>
        <b/>
        <sz val="14"/>
        <color indexed="8"/>
        <rFont val="Times New Roman"/>
        <family val="1"/>
        <charset val="204"/>
      </rPr>
      <t>Задача 2.  Осуществление комплекса культурно-просветительских мер для популяризации чтения среди населения муниципального округа «Усинск» Республики Коми</t>
    </r>
    <r>
      <rPr>
        <sz val="14"/>
        <color indexed="8"/>
        <rFont val="Times New Roman"/>
        <family val="1"/>
        <charset val="204"/>
      </rPr>
      <t xml:space="preserve">
</t>
    </r>
  </si>
  <si>
    <t>Задача 4.  Создание условий для сохранения и популяризации духовного наследия муниципального округа «Усинск» Республики Коми</t>
  </si>
  <si>
    <t>Задача 7. Реализация проекта «Народный бюджет» на территории муниципального округа «Усинск» Республики Коми</t>
  </si>
  <si>
    <r>
      <t>Задача 6. Обеспечение условий для качественного содержания и современного переоснащения объектов сферы культуры муниципального округа «Усинск»</t>
    </r>
    <r>
      <rPr>
        <b/>
        <sz val="14"/>
        <color theme="1"/>
        <rFont val="Swis721 Cn BT"/>
        <family val="2"/>
      </rPr>
      <t xml:space="preserve"> </t>
    </r>
    <r>
      <rPr>
        <b/>
        <sz val="14"/>
        <color theme="1"/>
        <rFont val="Times New Roman"/>
        <family val="1"/>
        <charset val="204"/>
      </rPr>
      <t>Республики Коми</t>
    </r>
  </si>
  <si>
    <t>Задача 9. Обеспечение качественной деятельности: документационное, кадрово – правовое, финансово – экономическое, хозяйственное и материально - техническое сопровождение отрасли культуры муниципального округа «Усинска» Республики Коми</t>
  </si>
  <si>
    <t>Задача  14. Реализация проекта «Народный бюджет» в области этнокультурного развития народов, проживающих на территории Республики Коми на территории муниципального округа «Усинск» Республики Коми</t>
  </si>
  <si>
    <t>Задача  15. Реализация мероприятий регионального проекта "Культурная среда"</t>
  </si>
  <si>
    <t>Количество технически оснащенных муниципальных музеев</t>
  </si>
  <si>
    <t>Снижение количества населения сельских населенных пунктов МО "Усинск" Республики Коми</t>
  </si>
  <si>
    <t>Таблица 7</t>
  </si>
  <si>
    <t xml:space="preserve">Сведения о степени выполнения основных мероприятий (мероприятий), входящих в состав подпрограмм
муниципальной программы
"Развитие культуры и туризма" за 2023 год
</t>
  </si>
  <si>
    <t xml:space="preserve">Наименование основного мероприятия подпрограммы </t>
  </si>
  <si>
    <t>Ответственный исполнитель</t>
  </si>
  <si>
    <t>Плановый срок</t>
  </si>
  <si>
    <t>Фактический срок</t>
  </si>
  <si>
    <t>Результаты</t>
  </si>
  <si>
    <t>Проблемы, возникшие в ходе реализации программы, основного мероприятия</t>
  </si>
  <si>
    <t>начала реализации</t>
  </si>
  <si>
    <t>окончания реализации</t>
  </si>
  <si>
    <t>запланированные</t>
  </si>
  <si>
    <t>достигнутые</t>
  </si>
  <si>
    <t>Основное мероприятие 1.  Обеспечение деятельности дворцов и домов культуры</t>
  </si>
  <si>
    <t xml:space="preserve">Хохлова Э.Ф. директор МБУК "Усинский дворец культуры", Босманова М.В. МБУК "Централизованная клубная система" </t>
  </si>
  <si>
    <t>нет</t>
  </si>
  <si>
    <t>Основное мероприятие 2. Организация культурно-массовых мероприятий и мероприятий по развитию туризма</t>
  </si>
  <si>
    <t>Иванова О.В. руководитель Управление культуры и национальной политики администрации муниципального округа «Усинск» Республики Коми</t>
  </si>
  <si>
    <t>Задача 2. Осуществление комплекса культурно-просветительских мер для популяризации чтения среди населения муниципального округа «Усинск» Республики Коми</t>
  </si>
  <si>
    <t>Основное мероприятие 4.  Комплектование документных фондов муниципальных библиотек</t>
  </si>
  <si>
    <t xml:space="preserve">Серов М.А.   директор МБУК «Усинская централизованная библиотечная система» </t>
  </si>
  <si>
    <t>Основное мероприятие 5.  Осуществление деятельности учреждений библиотечной системы</t>
  </si>
  <si>
    <t>Основное мероприятие 6. Осуществление деятельности учреждений дополнительного образования детей в области культуры и искусства</t>
  </si>
  <si>
    <t xml:space="preserve">Хохлов Г.М. директор МБУДО «Детская школа искусств» г. Усинска </t>
  </si>
  <si>
    <t>Задача 4. Создание условий для сохранения и популяризации духовного наследия муниципального округа «Усинск» Республики Коми</t>
  </si>
  <si>
    <t xml:space="preserve"> Основное мероприятие 7. Осуществление деятельности музея</t>
  </si>
  <si>
    <t>Севанян А.Г. директор МБУК «Усинский музейно-выставочный центр «Вортас</t>
  </si>
  <si>
    <t>Основное мероприятие 9. Функционирование аппарата Управления культуры и национальной политики администрации муниципального округа "Усинск"</t>
  </si>
  <si>
    <t>Основное мероприятие 10. Обеспечение предоставления гарантий и компенсаций</t>
  </si>
  <si>
    <t>Задача 6. Обеспечение условий для качественного содержания и современного переоснащения объектов сферы культуры муниципального округа «Усинск» Республики Коми</t>
  </si>
  <si>
    <t>Основное мероприятие 11. Укрепление материально-технической базы муниципальных учреждений сферы культуры, оснащение учреждений культуры сценическим реквизитом, мебелью, одеждой сцены и т.д.</t>
  </si>
  <si>
    <t>Модернизация учреждений культуры</t>
  </si>
  <si>
    <t>Основное мероприятие 12. Строительные и ремонтные работы учреждений культуры</t>
  </si>
  <si>
    <t xml:space="preserve">Основное мероприятие 13.  Реализация народных проектов в сфере культуры, прошедших отбор в рамках проекта «Народный бюджет» </t>
  </si>
  <si>
    <t>Иванова О.В. руководитель Управление культуры и национальной политики администрации муниципального образования городского округа «Усинск»</t>
  </si>
  <si>
    <t>Основное мероприятие 14.  Обеспечение повышения оплаты труда отдельных категорий работников в сфере культуры</t>
  </si>
  <si>
    <t xml:space="preserve"> Достижение целевого показателя по выплате заработной платы работникам культуры</t>
  </si>
  <si>
    <t>Задача 9. Обеспечение качественной деятельности: документационное, кадрово – правовое, финансово – экономическое, хозяйственное и материально - техническое сопровождение отрасли культуры г. Усинска</t>
  </si>
  <si>
    <t>Основное мероприятие 15. Обеспечение деятельности отрасли культуры</t>
  </si>
  <si>
    <t xml:space="preserve">Герасимчук С.К. директор МБУ «ЦОДОК" города Усинска
</t>
  </si>
  <si>
    <t>Основное мероприятие 16. Поддержка добровольческих (волонтерских) и некоммерческих организаций в целях стимулирования их работы по реализации социокультурных проектов, в сельской местности</t>
  </si>
  <si>
    <t>Задача 12. Реализация отдельных мероприятий национального проекта «Культура» на территории муниципального округа «Усинск» Республики Коми.</t>
  </si>
  <si>
    <t xml:space="preserve">Основное мероприятие 19.
Реализация отдельных мероприятий регионального проекта «Творческие люди» в части подготовки и переподготовки кадров для отрасли культуры
</t>
  </si>
  <si>
    <t xml:space="preserve">Иванова О.В. руководитель Управление культуры и национальной политики администрации муниципального округа «Усинск» Республики Коми,
подведомственные учреждения
</t>
  </si>
  <si>
    <t>Задача 14. Реализация проекта  «Народный бюджет» в области этнокультурного развития народов, проживающих на территории Республики Коми на территории муниципального округа «Усинск» Республики Коми.</t>
  </si>
  <si>
    <t xml:space="preserve">Основное мероприятие 21.
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Республики Коми                                       
</t>
  </si>
  <si>
    <t>Задача 15. Реализация мероприятий регионального проекта "Культурная среда"</t>
  </si>
  <si>
    <t xml:space="preserve">Основное мероприятие 22.
Реализация мероприятий регионального проекта "Культурная среда" (Укрепление материально-технической базы муниципальных учреждений сферы культуры)                                       
</t>
  </si>
  <si>
    <t>Таблица 8</t>
  </si>
  <si>
    <t>Информация</t>
  </si>
  <si>
    <t>о ресурсном обеспечении реализации муниципальной программы за счет всех источников финансирования</t>
  </si>
  <si>
    <t>Статус</t>
  </si>
  <si>
    <t>Наименование муниципальной программы, подпрограммы, основного мероприятия, мероприятия</t>
  </si>
  <si>
    <t>Источник финансирования</t>
  </si>
  <si>
    <t>Утверждено в бюджете на 01.01.2023 года, тыс. руб.</t>
  </si>
  <si>
    <t>Сводная бюджетная роспись на 31.12.2023 года, тыс. руб.</t>
  </si>
  <si>
    <t>Кассовые расходы, тыс. руб.</t>
  </si>
  <si>
    <t>Муниципальная программа</t>
  </si>
  <si>
    <t xml:space="preserve">"Развитие культуры и туризма" </t>
  </si>
  <si>
    <t>Всего</t>
  </si>
  <si>
    <t>в том числе:</t>
  </si>
  <si>
    <t>Федеральный бюджет</t>
  </si>
  <si>
    <t>Республиканский бюджет Республики Коми</t>
  </si>
  <si>
    <t>Местный бюджет</t>
  </si>
  <si>
    <t xml:space="preserve">Внебюджетные источники </t>
  </si>
  <si>
    <t>Основное мероприятие 1.</t>
  </si>
  <si>
    <t>Обеспечение деятельности дворцов и домов культуры</t>
  </si>
  <si>
    <t>Основное мероприятие 2</t>
  </si>
  <si>
    <t>Организация культурно-массовых мероприятий и мероприятий по развитию туризма</t>
  </si>
  <si>
    <t>Основное мероприятие 3.</t>
  </si>
  <si>
    <t>Осуществление деятельности парка культуры и отдыха</t>
  </si>
  <si>
    <t>Основное мероприятие 4.</t>
  </si>
  <si>
    <t>Комплектование документных фондов муниципальных библиотек</t>
  </si>
  <si>
    <t xml:space="preserve">Основное мероприятие 5.                  </t>
  </si>
  <si>
    <t>Осуществление деятельности учреждений библиотечной системы</t>
  </si>
  <si>
    <t xml:space="preserve">Основное мероприятие 6.                 </t>
  </si>
  <si>
    <t>Осуществление деятельности учреждений дополнительного образования детей в области культуры и искусства</t>
  </si>
  <si>
    <t>Основное мероприятие 7.</t>
  </si>
  <si>
    <t>Осуществление деятельности музея</t>
  </si>
  <si>
    <t xml:space="preserve">Основное мероприятие 8.                </t>
  </si>
  <si>
    <t>Обеспечение деятельности органов местного самоуправления</t>
  </si>
  <si>
    <t>Основное мероприятие 9.</t>
  </si>
  <si>
    <t>Функционирование аппарата Управления культуры и национальной политики администрации муниципального округа "Усинск"</t>
  </si>
  <si>
    <t>Основное мероприятие 10.</t>
  </si>
  <si>
    <t>Обеспечение предоставления гарантий и компенсаций</t>
  </si>
  <si>
    <t>Основное мероприятие 11.</t>
  </si>
  <si>
    <t>Укрепление материально-технической базы муниципальных учреждений сферы культуры, оснащение учреждений культуры сценическим реквизитом, мебелью, одеждой сцены и т.д.</t>
  </si>
  <si>
    <t>Основное мероприятие 12.</t>
  </si>
  <si>
    <t>Строительные и ремонтные работы учреждений культуры</t>
  </si>
  <si>
    <t>Основное мероприятие 13.</t>
  </si>
  <si>
    <t>Реализация народных проектов в сфере культуры, прошедших отбор в рамках проекта "Народный бюджет"</t>
  </si>
  <si>
    <t>Основное мероприятие 14.</t>
  </si>
  <si>
    <t>Обеспечение повышения оплаты труда отдельных категорий работников в сфере культуры</t>
  </si>
  <si>
    <t>Основное мероприятие 15.</t>
  </si>
  <si>
    <t>Обеспечение деятельности отрасли культуры</t>
  </si>
  <si>
    <t>Основное мероприятие 16.</t>
  </si>
  <si>
    <t>Поддержка добровольческих (волонтерских) и некоммерческих организаций в целях стимулирования их работы по реализации социокультурных проектов, в сельской местности</t>
  </si>
  <si>
    <t>Основное мероприятие 18.</t>
  </si>
  <si>
    <t>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</t>
  </si>
  <si>
    <t>Основное мероприятие 19.</t>
  </si>
  <si>
    <t>Реализация отдельных мероприятий регионального проекта «Творческие люди» в части подготовки и переподготовки кадров для отрасли культуры</t>
  </si>
  <si>
    <t>Основное мероприятие 20.</t>
  </si>
  <si>
    <t>Поддержка отрасли культуры, обеспечение государственной поддержки лучших работников сельских учреждений культуры</t>
  </si>
  <si>
    <t>Основное мероприятие 21.</t>
  </si>
  <si>
    <t xml:space="preserve">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Республики Коми
</t>
  </si>
  <si>
    <t>Основное мероприятие 22.</t>
  </si>
  <si>
    <t>Реализация мероприятий регионального проекта "Культурная среда" (Укрепление материально-технической базы муниципальных учреждений сферы культуры)</t>
  </si>
  <si>
    <t>Таблица 9</t>
  </si>
  <si>
    <t>Сведения</t>
  </si>
  <si>
    <t xml:space="preserve">о достижении значений показателей результатов использования субсидий, предоставляемых из республиканского бюджета
Республики Коми
</t>
  </si>
  <si>
    <t>Наименование основного мероприятия муниципальной программы</t>
  </si>
  <si>
    <t>Наименование субсидии и (или) иного межбюджетного трансферта</t>
  </si>
  <si>
    <t>Результат использования субсидии</t>
  </si>
  <si>
    <t>Показатель результата использования субсидии и (или) иных межбюджетных трансфертов</t>
  </si>
  <si>
    <t>Наименование показателя ед. изм.</t>
  </si>
  <si>
    <t>Отчетный 2023 год</t>
  </si>
  <si>
    <t>План</t>
  </si>
  <si>
    <t>Факт</t>
  </si>
  <si>
    <t>Основное мероприятие 1. Обеспечение деятельности дворцов и домов культуры</t>
  </si>
  <si>
    <t>Субсидия на оплату муниципальными учреждениями расходов по коммунальным услугам</t>
  </si>
  <si>
    <t>Обеспечено отстутсиве у муниципальных учреждений просроченной кредиторской задолженности на оплату услуг по обращению с твердыми коммунальными отходами</t>
  </si>
  <si>
    <t>Штука</t>
  </si>
  <si>
    <t>Основное мероприятие 4. Комплектование документных фондов муниципальных библиотек</t>
  </si>
  <si>
    <t>Субсидия на поддержку отрасли культуры</t>
  </si>
  <si>
    <t>Проведены мероприятия по комплектованию книжных фондов библиотек муниципальных образований и государственных общедоступных библиотек субъектов РФ</t>
  </si>
  <si>
    <t>Единица</t>
  </si>
  <si>
    <t>Основное мероприятие 5. Осуществление деятельности учреждений библиотечной системы</t>
  </si>
  <si>
    <t>Обеспечено отсутствие у муниципальных учреждений просроченной кредиторской задолженности на оплату услуг по обращению с твердыми коммунальными отходами</t>
  </si>
  <si>
    <t>Основное мероприятие 7. Осуществление деятельности музея</t>
  </si>
  <si>
    <t>Укрепление материально-технической базы муниципальных учреждений сферы культуры</t>
  </si>
  <si>
    <t>Обеспечена пожарная безопасность и антитеррористическая защищенность муниципальных учреждений сферы культуры</t>
  </si>
  <si>
    <t>Основное мероприятие 13. Реализация народных проектов в сфере культуры, прошедших отбор в рамках проекта "Народный бюджет"</t>
  </si>
  <si>
    <t>Субсидии на реализацию народных проектов в сфере культуры, прошедших отбор в рамках проекта "Народный бюджет"</t>
  </si>
  <si>
    <t>Реализованы народные проекты в сфере культуры в муниципальном образовании «Усинск»</t>
  </si>
  <si>
    <t>Удельный вес народных проектов, реализованных в полном объеме и в установленные сроки, от общего количества народных проектов, включенных в Соглашение с муниципальным образованием «Усинск»</t>
  </si>
  <si>
    <t>Основное мероприятие 14. Обеспечение повышения оплаты труда отдельных категорий работников в сфере культуры</t>
  </si>
  <si>
    <t>Субсидия бюджетам муниципальных образований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</si>
  <si>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Среднемесячная заработная работников учреждений культуры в муниципальном образовании за текущий год</t>
  </si>
  <si>
    <t>Рубль</t>
  </si>
  <si>
    <t xml:space="preserve">Основное мероприятие 21.  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Республики Коми
</t>
  </si>
  <si>
    <t>Субсидии на реализацию народных проектов, прошедших отбор в рамках проекта «Народный бюджет», в области этнокультурного развития народов, проживающих на территории Республики Коми</t>
  </si>
  <si>
    <t xml:space="preserve">Реализованы народные проекты в области этнокультурного развития народов, проживающих на территории Республики Коми в муниципальных образованиях Республики Коми </t>
  </si>
  <si>
    <t xml:space="preserve">Численность населения, охваченного народным проектом в области этнокультурного развития народов </t>
  </si>
  <si>
    <t>Тысяча человек</t>
  </si>
  <si>
    <t xml:space="preserve">Основное мероприятие 22.  Реализация мероприятий регионального проекта "Культурная среда" (Укрепление материально-технической базы муниципальных учреждений сферы культуры)
</t>
  </si>
  <si>
    <t>Субсидии на техническое оснащение региональных и муниципальных музеев</t>
  </si>
  <si>
    <t>Технически оснащены региональные и муниципальные музеи</t>
  </si>
  <si>
    <t xml:space="preserve">Пояснительная записка
к годовому отчету о ходе реализации и оценке эффективности реализации муниципальной программы за 2023 год
В целях реализации мероприятий муниципальной программы «Развитие культуры и туризма» (далее – муниципальная программа) в 2023 году были предусмотрены бюджетные назначения в объеме 336 999 411,26 копеек (224 672,10 тыс. рублей за счет местного бюджета; 2 241,50 тыс. рублей за счет федерального бюджета; 110 085,8 тыс. рублей за счет республиканского бюджета Республики Коми). Исполнение за 2023 год составило 336 999 278,92 копейки или 100,00 % от плановых назначений.
За счет средств муниципальной программы осуществляется предоставление дополнительного образования в области культуры и искусства в учреждении дополнительного образования детей, в котором обучаются 708 детей: 146 человек – хореографическое отделение; 195 человек – изобразительное отделение; 283 человек – музыкальное отделение; 45 человек – музыкальный фольклор; 39 человек – хоровое отделение.
В МБУК «Усинский дворец культуры», в МБУК «Централизованная клубная система» и 8 филиалах, расположенных в селах, функционируют 154 формирований культурно-досугового типа, общее число участников которых в 2023 году составило 1 677 человек, из которых 942 человек – дети до 14 лет, 338 человек – молодежь от 14 до 35 лет, 397 человек – взрослое население.
Предоставление услуг по библиотечному обслуживанию населения осуществляется МБУК «Централизованная библиотечная система», в состав которой входят Центральная библиотека, Центральная детская библиотека и 11 филиалов, 10 из которых расположены в сельских населенных пунктах. Число зарегистрированных пользователей библиотеки в 2023 году составило 16 068 человек, число посещений библиотеки – 274 155 человек (в стационарных условиях – 177 387 ед., вне стационара – 32 587 ед., удаленно 64 181 ед.). Обновлено и пополнено книжных фондов 2 631 экз., из них 1 430 экз. получено в дар.
Также за счет средств программы осуществляется деятельность МБУК «Усинский музейно-выставочный центр «Вортас».  В 2023 году количество экспозиций составило 101 единицу (в стационарных условиях - 57 ед., вне стационара – 44 ед.).
За отчетный период проведено 1 378 культурно-досуговых мероприятий. Число посетителей массовых культурно-досуговых мероприятий в 2023 году составило 114 644 человек. 
На территории муниципального образования в 2023 году в рамках проекта «Народный бюджет» были реализованы проекты в сфере культуры:
- проект «В деревне тоже можно интересно жить!» МБУК «ЦКС» д. Новикбож, в рамках реализации проекта приобретены: Медео кресла, журнальный стол, печатная продукция, театральные куклы, сценические костюмы и обувь, настольные игры, костюмы для театра моды, стенды, баннеры, аэрохоккей, ширма для кукольного театра, маски.
Общая стоимость проекта составила 856 146,00 рублей, в том числе средства бюджета Республики Коми 770 531,00 ¬¬¬¬¬рублей; бюджет МО «Усинск» РК – 85 615,00 рублей. Средства освоены в полном объеме.
- проект «Ремонт зрительного зала МБУК «ЦКС» в селе Колва» в рамках реализации проекта проведен ремонт зрительного зала, отремонтированы стены и потолок, установлено новое освещение.
Общая стоимость проекта составила 1 109 900,00 рублей, в том числе средства бюджета Республики Коми 998 910,00 ¬¬¬¬¬рублей; бюджет МО «Усинск» РК – 110 990,00 рублей. Средства освоены в полном объеме.
- проект «Место встречи - Дом культуры с. Усть-Уса» МБУК «ЦКС» с. Усть-Уса в рамках реализации проекта проведен ремонт (демонтаж системы отопления, ремонт узла учёта тепловой энергии, установка радиаторов биметаллических и трубопровода отопления, установка термометров в тепловом узле, установка завесы).
Общая стоимость проекта составила 1 111 112,00 рублей, в том числе средства бюджета Республики Коми 1 000 000,00 рублей; бюджет МО «Усинск» РК – 111 112,00 рублей. Средства освоены в полном объеме.
В рамках проекта «Народный бюджет» были реализованы проекты в области этнокультурного развития народов:
- проект «Создание музея-макета памяти оленно-транспортного батальона» МБУК «ЦКС» д. Новикбож в рамках реализации проекта приобретено оборудование для оформления музея: телевизор, информационные стенды, пошив костюмов, набор полимерной глины, изготовление интерактивной книги
Общая стоимость проекта составила 555 556,00 рублей, в том числе средства бюджета Республики Коми 500 000,00 ¬¬¬¬¬рублей; бюджет МО «Усинск» РК – 55 556,00 рублей. Средства освоены в полном объеме.
- проект «Народный танец, как сохранение этнокультурной ценности» МБУК «УДК» в рамках реализации проекта приобретена ткань и отшиты костюмы.
Общая стоимость проекта составила 296 556,00 рублей, в том числе средства бюджета Республики Коми 266 900,00 ¬¬¬¬¬рублей; бюджет МО «Усинск» РК – 29 656,00 рублей. Средства освоены в полном объеме.
В 2023 году продолжилось строительство и оснащение МБУК «ЦКС» СКЦ д. Денисовка, процент исполнения составил 95%. Проведены ремонтные работы помещений дома культуры д. Захарвань (МБУК «ЦКС»); монтаж телевизионной системы наблюдения и видеорегистрации в МБУК «УМВЦ «Вортас»; приобретение системы наблюдения и видеорегистрации и монтаж телевизионной системы наблюдения и видеорегистрации в МБУК «УДК; проведен ремонт электросетей в МБУ ДО «ДШИ» г. Усинска; монтаж каркаса для водоотливов МБУ ДО «ДШИ» г. Усинска; поставка и установка системы контроля и управления доступом «ТЭМ-Сервис» в МБУ ДО «ДШИ» г. Усинска.
- в МБУК «УМВЦ «Вортас» обновлено выставочное пространство в рамках Национального проекта «Культура», регионального проекта «Культурная среда».
- в МБУК «УДК» приобретены светильники для аварийных выходов; в МБУК «УЦБС» проведен ремонт и пусконаладочные работы системы пожарной сигнализации.
- в МБУ «ЦОДОК» г. Усинска приобретен новый автомобиль «НИВА».
В 2023 году в целом выполнены положения Указа Президента Российской Федерации от 07 мая 2012 года № 597 «О мероприятиях по реализации государственной социальной политики» в части регулирования заработной платы отдельных категорий работников. Фактические показатели средней заработной платы соответствуют целевым показателям, установленным муниципалитету, и составляют на 01.01.2024 год:
- среднемесячная заработная плата работников муниципальных учреждений культуры за 2023 год – 96 491,07 копеек; 
- среднемесячная заработная плата педагогических работников дополнительного образования в области культуры и искусства за 2023 год – 100 504,07 копеек.
</t>
  </si>
  <si>
    <t xml:space="preserve">Вопросы для оценки </t>
  </si>
  <si>
    <t>Методика определения ответа</t>
  </si>
  <si>
    <t>Удельный вес вопроса в разделе</t>
  </si>
  <si>
    <t>Ответ (ДА/НЕТ коэффициент исполнения) &lt;***&gt;</t>
  </si>
  <si>
    <t>Балл</t>
  </si>
  <si>
    <t>Итоги оценки</t>
  </si>
  <si>
    <t>Блок 1. Качество формирования</t>
  </si>
  <si>
    <t>Раздел 1. Цели и "конструкция" (структуры) муниципальной программы</t>
  </si>
  <si>
    <t>(20%/4*(нет - 0 или да - 1))</t>
  </si>
  <si>
    <t>Х</t>
  </si>
  <si>
    <t>1.1.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</si>
  <si>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</si>
  <si>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</si>
  <si>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1.2.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</si>
  <si>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</si>
  <si>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</si>
  <si>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да</t>
  </si>
  <si>
    <t>1.3.</t>
  </si>
  <si>
    <t>Имеются ли для каждой задачи муниципальной программы соответствующие ей целевые индикаторы (показатели) программы.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</si>
  <si>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</si>
  <si>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1.4.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</si>
  <si>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</si>
  <si>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</si>
  <si>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Раздел 2. Качество планирования</t>
  </si>
  <si>
    <t>(10%/4*(нет - 0 или да - 1))</t>
  </si>
  <si>
    <t>2.1.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</si>
  <si>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</si>
  <si>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мероприятий), также в рамках каждого основного мероприятия имеется комплекс необходимых мероприятий (не менее двух действующих мероприятий)</t>
  </si>
  <si>
    <t>2.2.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</si>
  <si>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</si>
  <si>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</si>
  <si>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>2.3.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</si>
  <si>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</si>
  <si>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</si>
  <si>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2.4.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</si>
  <si>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</si>
  <si>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</si>
  <si>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Блок 2. Эффективность реализации</t>
  </si>
  <si>
    <t>Раздел 3. Качество управления программой</t>
  </si>
  <si>
    <t>(20%/3*(нет - 0 или да - 1))</t>
  </si>
  <si>
    <t>3.1.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</si>
  <si>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</si>
  <si>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</si>
  <si>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3.2.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</si>
  <si>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</si>
  <si>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</si>
  <si>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3.3.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</si>
  <si>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</si>
  <si>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</si>
  <si>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>Раздел 4. Достигнутые результаты</t>
  </si>
  <si>
    <t>(50%/3)</t>
  </si>
  <si>
    <t>4.1.</t>
  </si>
  <si>
    <t>Какая степень выполнения основных мероприятий .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</si>
  <si>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</t>
  </si>
  <si>
    <t>4.2.</t>
  </si>
  <si>
    <t>Какая степень достижения плановых значений целевых индикаторов (показателей).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</si>
  <si>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</t>
  </si>
  <si>
    <t>4.3.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</si>
  <si>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</si>
  <si>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трансфертов)", "Комплексного плана действий по реализации муниципальной программы на отчетный финансовый год и плановый период" и "Информации о показателях результатов использования субсидий и (или) иных межбюджетных трансфертов, предоставляемых из республиканского бюджета Республики Коми".
По показателю эффективности использования средств бюджета в случае, если итоговый коэффициент более 1, расчетный бал будет равен 1.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</si>
  <si>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</t>
  </si>
  <si>
    <t>X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</si>
  <si>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</si>
  <si>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в) степень достижения плановых значений показателей результативности (результатов) использования субсидий и (или) иных межбюджетных трансфертов, предоставляемых из республиканского бюджета Республики Коми</t>
  </si>
  <si>
    <t>ИТОГО: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</si>
  <si>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</si>
  <si>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</si>
  <si>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</si>
  <si>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Результат оценки эффективности муниципальной программы за отчетный год</t>
  </si>
  <si>
    <t>Таблица №9</t>
  </si>
  <si>
    <t>Соответствие баллов качественной оценке</t>
  </si>
  <si>
    <t>Диапазон баллов</t>
  </si>
  <si>
    <t>Итоговая оценка муниципальной программы</t>
  </si>
  <si>
    <t>Вывод&lt;*&gt;</t>
  </si>
  <si>
    <t>85-100</t>
  </si>
  <si>
    <t>Эффективна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</si>
  <si>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</si>
  <si>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70-84,99</t>
  </si>
  <si>
    <t>Умеренно эффективна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</si>
  <si>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</si>
  <si>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50-69,99</t>
  </si>
  <si>
    <t>Адекватна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</si>
  <si>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</si>
  <si>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0-49,99</t>
  </si>
  <si>
    <t>Неэффективна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</si>
  <si>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</si>
  <si>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Результаты отсутствуют</t>
  </si>
  <si>
    <t>Результаты не проявлены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</si>
  <si>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</si>
  <si>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Таблица №10</t>
  </si>
  <si>
    <t>Анкета для оценки эффективности муниципальной программы 
"Развитие культуры и туризма"
за 2023 год</t>
  </si>
  <si>
    <t>Управление экономического развития, прогнозирования и инвестиционной политики администрации муниципальный округ «Усинск»</t>
  </si>
  <si>
    <t>Финансовое управление администрации муниципальный округ «Усинск»</t>
  </si>
  <si>
    <t>Эксперт**</t>
  </si>
  <si>
    <t>Отклонений нет</t>
  </si>
  <si>
    <t>В связи с началом работы совместного проета Центра национальных культур и Управления образования "ЭтноШкола" увеличилось количество мероприятий, направленных на сохранение национальной самобытности и развития гражданской идентичности народов, проживающих на территории муниципалитета.</t>
  </si>
  <si>
    <t>В связи с Указом Президента РФ от 21.07.2020 № 474 установлен целевой показатель, характеризующий достижение национальной цели «Возможности для самореализации и развития талантов» к 2030 году: «Увеличение числа посещений культурных мероприятий в три раза по сравнению с показателем 2019 года», учереждения культуры увеличивают посещаемость.</t>
  </si>
  <si>
    <t>Задача  11. Реализация народных инициатив на территории муниципального округа "Усинск" Республики Коми</t>
  </si>
  <si>
    <t>Уровень освоения субсидии на реконструкцию скейт-площадки за счет гранта на поощрение муниципального образования</t>
  </si>
  <si>
    <t>Задача  12.  Реализация народных инициатив на территории муниципального округа «Усинск» Республики Коми»</t>
  </si>
  <si>
    <t>Уровень освоения средств в рамках национального проекта «Культура», выделенных на реализацию мероприятия «Оснащение общеобразовательных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материалами»</t>
  </si>
  <si>
    <t>Задача  13. Создание условий для выявления, реализации творческого потенциала населения, развития самодеятельного художественного творчества на территории муниципального округа «Усинск» Республики Коми»</t>
  </si>
  <si>
    <t>Количество реализованных народных проектов в области этнокультурного развития народов, проживающих на территории Республики Коми в муниципальном округе «Усинск» Республики Коми</t>
  </si>
  <si>
    <t>Исполнение муниципального задания в части достижения числа  участников клубных формирований</t>
  </si>
  <si>
    <t xml:space="preserve">Достигнуто.                                                                   Количество участников клубных формирований:   Усинский дворец культуры - 804 чел.  Централизованная клубная система - 873 чел.   </t>
  </si>
  <si>
    <t>Проведено не менее 20 мероприятий, в том числе пропагандирующих межнациональное согласие и направленных на укрепление общероссийской гражданской идентичности, развитие этнокультурного многообразия Республики Коми, в год</t>
  </si>
  <si>
    <t xml:space="preserve">Достигнуто.                                                                Проведено 320 мероприятий.                                                 </t>
  </si>
  <si>
    <t>Обновление и пополнение книжных (документальных) фондов муниципальной библиотеки, в год</t>
  </si>
  <si>
    <t>Достигнуто.                                                                   Пополнены книжные фонды на 2631 экз. из них 1430 экз. получено в дар.</t>
  </si>
  <si>
    <t>Выполнение в полном объеме показателей муниципальных заданий на оказание муниципальными библиотеками МО "Усинск" РК муниципальных услуг, выполнение работ в части обеспечения сохранности и безопасности фондов библиотек, получения населением качественных услуг по осуществлению библиотечного, библиографического и информационного обслуживания пользователей</t>
  </si>
  <si>
    <t>Достигнуто.                                                                  Количество посещений в стационарных условиях - 177 387 ед., количество посещений вне стационара -32 587 ед., удаленно через сеть Интернет - 64 181 ед.                                                                                  Проведена работа по рестоврации 450 едениц книг, проведено 12 мероприятий по обеспыливанию фондов, проведены 2 проверки библиотечного фонда, проведены обучающие и методические мероприятия.</t>
  </si>
  <si>
    <t>Исполнение муниципального задания в части реализации дополнительных общеразвивающих программ и дополнительных предпрофессиональных программ в области искусств, удовлетворенности качеством оказания услуги; сохранения количества учащихся.</t>
  </si>
  <si>
    <t>Достигнуто.                                                                   Реализация дополнительных общеразвивающих программ 23 ед., дополнительных предпрофессиональных программ в области искусств 11 ед., удовлетворенность качеством оказания услуг - 100 %.  Количество учащихся составляет 708 детей.</t>
  </si>
  <si>
    <t>Выполнение в полном объеме показателей муниципального задания музея в части создания экспозиций (выставок) музеев, организация выездных выставок; выполнение работы по формированию,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</t>
  </si>
  <si>
    <t>Достигнуто.                                                                   Количество экспозиций в стационарных условиях - 52, вне стационара(передвежные) - 44. Число посетителей - 15 755 чел. Всего за весь 2023 год в фонды поступило 84 экспоната из них основной фонд 36 едениц.  Картинный фонд состовляет: 446 живопись, 107 графика, декоративно-прикладного искусства 133 единицы. Основной фонд составил 41 490 едениц. Научно-вспомогательный фонд составил 7210 едениц. В государственный каталог Музуйного фонда РФ внесено 5880 едениц. Постоянная экспозиция в музее насчитывает 3712 едениц.</t>
  </si>
  <si>
    <t xml:space="preserve">Обеспечение качественной работы
отрасли
</t>
  </si>
  <si>
    <t xml:space="preserve"> Достигнуто.                                                                 Обезательства по выплате заработной платы и оплате страховых и налоговых платежей выполнены. </t>
  </si>
  <si>
    <t>Обеспечение качественной работы отрасли, выполнения всех социальных гарантий. Методическое обеспечение работников специалистами аппарата управления.</t>
  </si>
  <si>
    <t>Достигнуто.                                                                   Обезательства по оплате льготной дороге к месту отдыха и обратно  составил - 100 %</t>
  </si>
  <si>
    <t>Достигнуто.                                                                   Произведен монтаж телевизионной системы наблюдения и видеорегистрации в МБУК «УМВЦ «Вортас»; приобретение системы наблюдения и видеорегистрации, произведен монтаж телевизионной системы наблюдения и видеорегистрации в МБУК «УДК; установлена системы контроля и управления доступом "ТЭМ-Сервис" в МБУДО "ДШИ" г. Усинска; приобретен новый автомобиль НИВА в МБУ "ЦОДОК" г. Усинска; оснащение СКЦ д. Денисовка.</t>
  </si>
  <si>
    <t>Достигнуто.                                                                   Строительство дома культуры в деревне Денисовка составил 95%; Проведены ремонтные работы в ДК д. Захарвань МБУК «ЦКС»; монтаж каркаса для водоотливов, проведен ремонт электросетей в МБУДО «ДШИ» г. Усинска.</t>
  </si>
  <si>
    <t>Модернизация учереждений культуры в рамках реализации проектов</t>
  </si>
  <si>
    <t xml:space="preserve">Достигнуты.                                                         Реализовано 3 проекта.  В рамках проекта "В деревне тоже можно жить" МБУК "ЦКС" д. Новикбож приобретены: медео кресла, журнальный стол, печатная продукция, театральные куклы, сценические костюмы и обувь, настольные игры, костюмы для театра моды, стенды, баннеры, аэрохоккей, ширма, маски. В рамках проекта "Ремонт зрительного зала МБУК "ЦКС" в селе "Колва" отремонтированы стены и потолок, установлено новое освещение. В рамках проекта "Место встречи-Дом культуры с. Усть-Уса" проведен ремонт: демонтаж системы отопления, ремонт узла учёта тепловой энергии, установка радиаторов биметаллических и трубопровода отопления, установка термометров в тепловом узле, установка завесы.                        </t>
  </si>
  <si>
    <t>Достигнуто.                                                                           Целевой показатель по выплате заработной платы в соответствии с Указом Президента Российской Федерации от 7 мая 2012 г. N 597 "О мероприятиях по реализации государственной социальной политики" выполнен.</t>
  </si>
  <si>
    <t>Обеспечение качественной работы отрасли культуры, исполнение муниципального задания</t>
  </si>
  <si>
    <t>Достигнуто.                                                                   Произведены расходы на оплату труда и начислений на оплату труда, коммунальные расходы, телефонную связь, интернет, обслуживание пожарной безопасности, прочие расходы. Содержание объектов недвижимого имущества в надлежащем санитарном состоянии.</t>
  </si>
  <si>
    <t>Обеспечение развития различных направлений добровольчества (волонтерства) путем поддержки общественных инициатив и проектов</t>
  </si>
  <si>
    <t>Достигнуто.                                                                   Развитие различных направлений добровольчества (волонтерства) путем поддержки общественных инициатив и проектов обеспечено: доля жителей сельских населённых пунктов, вовлеченных в добровольческую (волонтерскую) деятельность - 4 %, что составляет  62,5 % от планового показателя</t>
  </si>
  <si>
    <t>Увеличение количества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</t>
  </si>
  <si>
    <t xml:space="preserve">Не достигнуто.                                                                    </t>
  </si>
  <si>
    <t xml:space="preserve"> Количество специалистов, прошедших обучение - 9 человек, согласно поданным заявкам.</t>
  </si>
  <si>
    <t xml:space="preserve">Реализация проектов "Создание музея-макета оленно-транспортного батальона" , "Народный танец, как сохранение этнокультурной ценности" </t>
  </si>
  <si>
    <t>Достигнуто.                                                                        Реализовано 2 проекта. В рамках проекта "Создание музея-макета оленно-транспортного батальона"  МБУК "ЦКС" д. Новикбож приобретено оборудование для оформления музея: телевизор, информационные стенды, пошив костюмов, набор полимерной глины, изготовление интерактивной книги. В рамках проета "Народный танец, как сохранение этнокультурной ценности" МБУК "УДК" приобретена ткань и отшиты костюмы.</t>
  </si>
  <si>
    <t>Приобретение оборудования и технических средств</t>
  </si>
  <si>
    <t>Достигнуто.                                                                 МБУК "Вортас" обновлено выставочное пространство, приобретено оборудование и технические средства.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</si>
</sst>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_р_._-;\-* #,##0.00_р_._-;_-* &quot;-&quot;??_р_.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6100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Wingdings"/>
      <charset val="2"/>
    </font>
    <font>
      <b/>
      <sz val="14"/>
      <color theme="1"/>
      <name val="Swis721 Cn BT"/>
      <family val="2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4" borderId="0" applyNumberFormat="0" applyBorder="0" applyAlignment="0" applyProtection="0"/>
    <xf numFmtId="0" fontId="1" fillId="0" borderId="0"/>
  </cellStyleXfs>
  <cellXfs count="276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2" fillId="0" borderId="0" xfId="2" applyFont="1" applyBorder="1" applyAlignment="1">
      <alignment vertical="center" wrapText="1"/>
    </xf>
    <xf numFmtId="0" fontId="3" fillId="2" borderId="0" xfId="2" applyFont="1" applyFill="1" applyBorder="1" applyAlignment="1">
      <alignment vertical="center" wrapText="1"/>
    </xf>
    <xf numFmtId="0" fontId="4" fillId="0" borderId="0" xfId="1" applyFont="1"/>
    <xf numFmtId="0" fontId="4" fillId="3" borderId="0" xfId="1" applyFont="1" applyFill="1"/>
    <xf numFmtId="0" fontId="4" fillId="2" borderId="0" xfId="1" applyFont="1" applyFill="1"/>
    <xf numFmtId="0" fontId="5" fillId="0" borderId="0" xfId="1" applyFont="1"/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Alignment="1">
      <alignment horizontal="right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3" fillId="2" borderId="2" xfId="1" applyNumberFormat="1" applyFont="1" applyFill="1" applyBorder="1" applyAlignment="1">
      <alignment horizontal="center" vertical="center"/>
    </xf>
    <xf numFmtId="3" fontId="13" fillId="0" borderId="2" xfId="1" applyNumberFormat="1" applyFont="1" applyFill="1" applyBorder="1" applyAlignment="1">
      <alignment horizontal="center" vertical="center"/>
    </xf>
    <xf numFmtId="165" fontId="13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4" fontId="13" fillId="2" borderId="2" xfId="1" applyNumberFormat="1" applyFont="1" applyFill="1" applyBorder="1" applyAlignment="1">
      <alignment horizontal="center" vertical="center"/>
    </xf>
    <xf numFmtId="4" fontId="13" fillId="2" borderId="2" xfId="1" applyNumberFormat="1" applyFont="1" applyFill="1" applyBorder="1" applyAlignment="1">
      <alignment horizontal="center" vertical="center" wrapText="1" shrinkToFit="1"/>
    </xf>
    <xf numFmtId="0" fontId="5" fillId="2" borderId="0" xfId="1" applyFont="1" applyFill="1"/>
    <xf numFmtId="0" fontId="6" fillId="0" borderId="2" xfId="1" applyFont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/>
    </xf>
    <xf numFmtId="4" fontId="12" fillId="2" borderId="2" xfId="1" applyNumberFormat="1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14" fontId="13" fillId="0" borderId="2" xfId="1" applyNumberFormat="1" applyFont="1" applyFill="1" applyBorder="1" applyAlignment="1">
      <alignment horizontal="center" vertical="center" wrapText="1"/>
    </xf>
    <xf numFmtId="14" fontId="13" fillId="0" borderId="2" xfId="1" applyNumberFormat="1" applyFont="1" applyBorder="1" applyAlignment="1">
      <alignment horizontal="center" vertical="center" wrapText="1"/>
    </xf>
    <xf numFmtId="14" fontId="13" fillId="2" borderId="2" xfId="1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0" xfId="1" applyFont="1" applyFill="1"/>
    <xf numFmtId="2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right"/>
    </xf>
    <xf numFmtId="2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center"/>
    </xf>
    <xf numFmtId="4" fontId="3" fillId="0" borderId="0" xfId="1" applyNumberFormat="1" applyFont="1" applyFill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0" borderId="2" xfId="0" applyNumberFormat="1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vertical="top" wrapText="1"/>
    </xf>
    <xf numFmtId="165" fontId="2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165" fontId="3" fillId="0" borderId="0" xfId="0" applyNumberFormat="1" applyFont="1" applyFill="1" applyAlignment="1">
      <alignment horizontal="center" vertical="top"/>
    </xf>
    <xf numFmtId="165" fontId="3" fillId="0" borderId="0" xfId="0" applyNumberFormat="1" applyFont="1" applyFill="1"/>
    <xf numFmtId="0" fontId="3" fillId="0" borderId="0" xfId="0" applyFont="1" applyFill="1" applyAlignment="1">
      <alignment horizontal="left" vertical="top"/>
    </xf>
    <xf numFmtId="0" fontId="3" fillId="0" borderId="0" xfId="1" applyFont="1" applyFill="1" applyAlignment="1">
      <alignment horizontal="center" vertical="center"/>
    </xf>
    <xf numFmtId="1" fontId="20" fillId="0" borderId="0" xfId="1" applyNumberFormat="1" applyFont="1" applyFill="1"/>
    <xf numFmtId="0" fontId="20" fillId="0" borderId="0" xfId="1" applyFont="1" applyFill="1"/>
    <xf numFmtId="2" fontId="20" fillId="0" borderId="0" xfId="1" applyNumberFormat="1" applyFont="1" applyFill="1" applyAlignment="1">
      <alignment horizontal="center" vertical="center"/>
    </xf>
    <xf numFmtId="1" fontId="20" fillId="0" borderId="0" xfId="1" applyNumberFormat="1" applyFont="1" applyFill="1" applyAlignment="1">
      <alignment horizontal="center" vertical="center"/>
    </xf>
    <xf numFmtId="1" fontId="20" fillId="0" borderId="0" xfId="1" applyNumberFormat="1" applyFont="1" applyFill="1" applyAlignment="1">
      <alignment horizontal="right" vertical="center" wrapText="1"/>
    </xf>
    <xf numFmtId="165" fontId="20" fillId="0" borderId="0" xfId="1" applyNumberFormat="1" applyFont="1" applyFill="1" applyAlignment="1">
      <alignment horizontal="center" vertical="center"/>
    </xf>
    <xf numFmtId="165" fontId="20" fillId="0" borderId="0" xfId="1" applyNumberFormat="1" applyFont="1" applyFill="1"/>
    <xf numFmtId="0" fontId="20" fillId="0" borderId="1" xfId="1" applyFont="1" applyFill="1" applyBorder="1" applyAlignment="1">
      <alignment horizontal="center" vertical="top" wrapText="1"/>
    </xf>
    <xf numFmtId="1" fontId="20" fillId="0" borderId="2" xfId="1" applyNumberFormat="1" applyFont="1" applyFill="1" applyBorder="1" applyAlignment="1">
      <alignment horizontal="center" vertical="center"/>
    </xf>
    <xf numFmtId="1" fontId="20" fillId="0" borderId="2" xfId="1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2" fontId="20" fillId="0" borderId="2" xfId="1" applyNumberFormat="1" applyFont="1" applyFill="1" applyBorder="1" applyAlignment="1">
      <alignment horizontal="center" vertical="center" wrapText="1"/>
    </xf>
    <xf numFmtId="165" fontId="23" fillId="0" borderId="2" xfId="1" applyNumberFormat="1" applyFont="1" applyFill="1" applyBorder="1" applyAlignment="1">
      <alignment horizontal="center" vertical="center"/>
    </xf>
    <xf numFmtId="1" fontId="23" fillId="0" borderId="2" xfId="1" applyNumberFormat="1" applyFont="1" applyFill="1" applyBorder="1" applyAlignment="1">
      <alignment horizontal="center" vertical="center"/>
    </xf>
    <xf numFmtId="1" fontId="20" fillId="0" borderId="6" xfId="1" applyNumberFormat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1" fontId="23" fillId="0" borderId="2" xfId="1" applyNumberFormat="1" applyFont="1" applyFill="1" applyBorder="1" applyAlignment="1">
      <alignment horizontal="center" vertical="center" wrapText="1"/>
    </xf>
    <xf numFmtId="4" fontId="23" fillId="0" borderId="2" xfId="1" applyNumberFormat="1" applyFont="1" applyFill="1" applyBorder="1" applyAlignment="1">
      <alignment horizontal="center" vertical="center"/>
    </xf>
    <xf numFmtId="165" fontId="20" fillId="0" borderId="0" xfId="1" applyNumberFormat="1" applyFont="1" applyFill="1" applyAlignment="1">
      <alignment horizontal="center" vertical="center" wrapText="1"/>
    </xf>
    <xf numFmtId="2" fontId="23" fillId="0" borderId="2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5" fillId="0" borderId="0" xfId="4" applyFont="1"/>
    <xf numFmtId="0" fontId="19" fillId="0" borderId="0" xfId="4" applyFont="1" applyAlignment="1">
      <alignment horizontal="right"/>
    </xf>
    <xf numFmtId="0" fontId="27" fillId="6" borderId="2" xfId="4" applyFont="1" applyFill="1" applyBorder="1" applyAlignment="1">
      <alignment vertical="top" wrapText="1"/>
    </xf>
    <xf numFmtId="0" fontId="27" fillId="6" borderId="2" xfId="4" applyFont="1" applyFill="1" applyBorder="1" applyAlignment="1">
      <alignment horizontal="center" vertical="top" wrapText="1"/>
    </xf>
    <xf numFmtId="10" fontId="27" fillId="6" borderId="2" xfId="4" applyNumberFormat="1" applyFont="1" applyFill="1" applyBorder="1" applyAlignment="1">
      <alignment horizontal="center" vertical="top" wrapText="1"/>
    </xf>
    <xf numFmtId="0" fontId="28" fillId="7" borderId="2" xfId="4" applyFont="1" applyFill="1" applyBorder="1" applyAlignment="1">
      <alignment horizontal="center" vertical="center" wrapText="1"/>
    </xf>
    <xf numFmtId="49" fontId="23" fillId="7" borderId="2" xfId="4" applyNumberFormat="1" applyFont="1" applyFill="1" applyBorder="1" applyAlignment="1">
      <alignment horizontal="center" vertical="center" wrapText="1"/>
    </xf>
    <xf numFmtId="0" fontId="28" fillId="7" borderId="9" xfId="4" applyFont="1" applyFill="1" applyBorder="1" applyAlignment="1">
      <alignment horizontal="center" vertical="top" wrapText="1"/>
    </xf>
    <xf numFmtId="49" fontId="23" fillId="7" borderId="9" xfId="4" applyNumberFormat="1" applyFont="1" applyFill="1" applyBorder="1" applyAlignment="1">
      <alignment horizontal="center" vertical="center" wrapText="1"/>
    </xf>
    <xf numFmtId="0" fontId="23" fillId="0" borderId="9" xfId="4" applyFont="1" applyBorder="1" applyAlignment="1">
      <alignment horizontal="justify" vertical="top" wrapText="1"/>
    </xf>
    <xf numFmtId="0" fontId="13" fillId="0" borderId="0" xfId="4" applyFont="1" applyAlignment="1">
      <alignment horizontal="right"/>
    </xf>
    <xf numFmtId="0" fontId="30" fillId="0" borderId="0" xfId="4" applyFont="1"/>
    <xf numFmtId="0" fontId="30" fillId="0" borderId="0" xfId="4" applyFont="1" applyAlignment="1">
      <alignment horizontal="right" wrapText="1"/>
    </xf>
    <xf numFmtId="0" fontId="27" fillId="0" borderId="0" xfId="4" applyFont="1" applyAlignment="1">
      <alignment horizontal="right"/>
    </xf>
    <xf numFmtId="0" fontId="27" fillId="0" borderId="0" xfId="4" applyFont="1" applyAlignment="1">
      <alignment horizontal="center" vertical="top"/>
    </xf>
    <xf numFmtId="0" fontId="30" fillId="0" borderId="2" xfId="4" applyFont="1" applyBorder="1" applyAlignment="1">
      <alignment horizontal="center" vertical="center" wrapText="1"/>
    </xf>
    <xf numFmtId="164" fontId="27" fillId="6" borderId="2" xfId="4" applyNumberFormat="1" applyFont="1" applyFill="1" applyBorder="1" applyAlignment="1">
      <alignment vertical="top" wrapText="1"/>
    </xf>
    <xf numFmtId="0" fontId="27" fillId="0" borderId="2" xfId="4" applyFont="1" applyBorder="1" applyAlignment="1">
      <alignment vertical="top" wrapText="1"/>
    </xf>
    <xf numFmtId="0" fontId="31" fillId="0" borderId="2" xfId="4" applyFont="1" applyBorder="1" applyAlignment="1">
      <alignment vertical="top" wrapText="1"/>
    </xf>
    <xf numFmtId="1" fontId="31" fillId="0" borderId="2" xfId="4" applyNumberFormat="1" applyFont="1" applyBorder="1" applyAlignment="1">
      <alignment horizontal="center" vertical="top" wrapText="1"/>
    </xf>
    <xf numFmtId="10" fontId="31" fillId="0" borderId="2" xfId="4" applyNumberFormat="1" applyFont="1" applyBorder="1" applyAlignment="1">
      <alignment horizontal="center" vertical="top" wrapText="1"/>
    </xf>
    <xf numFmtId="16" fontId="30" fillId="0" borderId="2" xfId="4" applyNumberFormat="1" applyFont="1" applyBorder="1" applyAlignment="1">
      <alignment horizontal="center" vertical="top" wrapText="1"/>
    </xf>
    <xf numFmtId="0" fontId="30" fillId="0" borderId="2" xfId="4" applyFont="1" applyBorder="1" applyAlignment="1">
      <alignment horizontal="justify" vertical="top" wrapText="1"/>
    </xf>
    <xf numFmtId="9" fontId="30" fillId="0" borderId="2" xfId="4" applyNumberFormat="1" applyFont="1" applyBorder="1" applyAlignment="1">
      <alignment horizontal="center" vertical="top" wrapText="1"/>
    </xf>
    <xf numFmtId="1" fontId="27" fillId="0" borderId="2" xfId="4" applyNumberFormat="1" applyFont="1" applyBorder="1" applyAlignment="1">
      <alignment horizontal="center" vertical="top" wrapText="1"/>
    </xf>
    <xf numFmtId="10" fontId="27" fillId="0" borderId="2" xfId="4" applyNumberFormat="1" applyFont="1" applyBorder="1" applyAlignment="1">
      <alignment horizontal="center" vertical="top"/>
    </xf>
    <xf numFmtId="0" fontId="30" fillId="0" borderId="2" xfId="4" applyFont="1" applyBorder="1" applyAlignment="1">
      <alignment horizontal="center" vertical="top" wrapText="1"/>
    </xf>
    <xf numFmtId="0" fontId="30" fillId="0" borderId="2" xfId="4" applyFont="1" applyFill="1" applyBorder="1" applyAlignment="1">
      <alignment horizontal="justify" vertical="top" wrapText="1"/>
    </xf>
    <xf numFmtId="0" fontId="30" fillId="0" borderId="7" xfId="4" applyFont="1" applyFill="1" applyBorder="1" applyAlignment="1">
      <alignment horizontal="justify" vertical="top" wrapText="1"/>
    </xf>
    <xf numFmtId="9" fontId="30" fillId="0" borderId="7" xfId="4" applyNumberFormat="1" applyFont="1" applyFill="1" applyBorder="1" applyAlignment="1">
      <alignment horizontal="center" vertical="top" wrapText="1"/>
    </xf>
    <xf numFmtId="0" fontId="30" fillId="0" borderId="6" xfId="4" applyFont="1" applyBorder="1" applyAlignment="1">
      <alignment horizontal="center" vertical="top" wrapText="1"/>
    </xf>
    <xf numFmtId="0" fontId="30" fillId="0" borderId="6" xfId="4" applyFont="1" applyBorder="1" applyAlignment="1">
      <alignment horizontal="justify" vertical="top" wrapText="1"/>
    </xf>
    <xf numFmtId="0" fontId="30" fillId="0" borderId="6" xfId="4" applyFont="1" applyFill="1" applyBorder="1" applyAlignment="1">
      <alignment horizontal="justify" vertical="top" wrapText="1"/>
    </xf>
    <xf numFmtId="0" fontId="31" fillId="0" borderId="6" xfId="4" applyFont="1" applyBorder="1" applyAlignment="1">
      <alignment vertical="top" wrapText="1"/>
    </xf>
    <xf numFmtId="0" fontId="31" fillId="5" borderId="6" xfId="4" applyFont="1" applyFill="1" applyBorder="1" applyAlignment="1">
      <alignment horizontal="center" vertical="top" wrapText="1"/>
    </xf>
    <xf numFmtId="9" fontId="30" fillId="0" borderId="2" xfId="4" applyNumberFormat="1" applyFont="1" applyFill="1" applyBorder="1" applyAlignment="1">
      <alignment horizontal="center" vertical="top" wrapText="1"/>
    </xf>
    <xf numFmtId="0" fontId="30" fillId="0" borderId="0" xfId="4" applyFont="1" applyAlignment="1">
      <alignment vertical="top" wrapText="1"/>
    </xf>
    <xf numFmtId="0" fontId="27" fillId="0" borderId="6" xfId="4" applyFont="1" applyBorder="1" applyAlignment="1">
      <alignment vertical="top" wrapText="1"/>
    </xf>
    <xf numFmtId="1" fontId="31" fillId="0" borderId="6" xfId="4" applyNumberFormat="1" applyFont="1" applyBorder="1" applyAlignment="1">
      <alignment horizontal="center" vertical="top" wrapText="1"/>
    </xf>
    <xf numFmtId="10" fontId="31" fillId="0" borderId="6" xfId="4" applyNumberFormat="1" applyFont="1" applyBorder="1" applyAlignment="1">
      <alignment horizontal="center" vertical="top" wrapText="1"/>
    </xf>
    <xf numFmtId="10" fontId="27" fillId="2" borderId="2" xfId="4" applyNumberFormat="1" applyFont="1" applyFill="1" applyBorder="1" applyAlignment="1">
      <alignment horizontal="center" vertical="top"/>
    </xf>
    <xf numFmtId="0" fontId="30" fillId="2" borderId="7" xfId="4" applyFont="1" applyFill="1" applyBorder="1" applyAlignment="1">
      <alignment horizontal="center" vertical="top" wrapText="1"/>
    </xf>
    <xf numFmtId="0" fontId="30" fillId="0" borderId="2" xfId="4" applyFont="1" applyBorder="1" applyAlignment="1">
      <alignment vertical="top" wrapText="1"/>
    </xf>
    <xf numFmtId="0" fontId="31" fillId="0" borderId="2" xfId="4" applyFont="1" applyFill="1" applyBorder="1" applyAlignment="1">
      <alignment vertical="top" wrapText="1"/>
    </xf>
    <xf numFmtId="0" fontId="27" fillId="0" borderId="2" xfId="4" applyFont="1" applyFill="1" applyBorder="1" applyAlignment="1">
      <alignment vertical="top" wrapText="1"/>
    </xf>
    <xf numFmtId="4" fontId="31" fillId="0" borderId="2" xfId="4" applyNumberFormat="1" applyFont="1" applyBorder="1" applyAlignment="1">
      <alignment horizontal="center" vertical="top" wrapText="1"/>
    </xf>
    <xf numFmtId="4" fontId="30" fillId="0" borderId="2" xfId="4" applyNumberFormat="1" applyFont="1" applyBorder="1" applyAlignment="1">
      <alignment horizontal="center" vertical="top" wrapText="1"/>
    </xf>
    <xf numFmtId="10" fontId="30" fillId="0" borderId="2" xfId="4" applyNumberFormat="1" applyFont="1" applyBorder="1" applyAlignment="1">
      <alignment horizontal="center" vertical="top" wrapText="1"/>
    </xf>
    <xf numFmtId="0" fontId="30" fillId="2" borderId="2" xfId="4" applyFont="1" applyFill="1" applyBorder="1" applyAlignment="1">
      <alignment horizontal="justify" vertical="top" wrapText="1"/>
    </xf>
    <xf numFmtId="9" fontId="30" fillId="2" borderId="2" xfId="4" applyNumberFormat="1" applyFont="1" applyFill="1" applyBorder="1" applyAlignment="1">
      <alignment horizontal="center" vertical="top" wrapText="1"/>
    </xf>
    <xf numFmtId="0" fontId="30" fillId="0" borderId="2" xfId="4" applyFont="1" applyBorder="1"/>
    <xf numFmtId="0" fontId="27" fillId="0" borderId="2" xfId="4" applyFont="1" applyBorder="1"/>
    <xf numFmtId="2" fontId="27" fillId="0" borderId="2" xfId="4" applyNumberFormat="1" applyFont="1" applyBorder="1" applyAlignment="1">
      <alignment horizontal="center"/>
    </xf>
    <xf numFmtId="10" fontId="27" fillId="0" borderId="2" xfId="4" applyNumberFormat="1" applyFont="1" applyBorder="1" applyAlignment="1">
      <alignment horizontal="center"/>
    </xf>
    <xf numFmtId="0" fontId="30" fillId="0" borderId="0" xfId="4" applyFont="1" applyBorder="1"/>
    <xf numFmtId="0" fontId="27" fillId="0" borderId="0" xfId="4" applyFont="1" applyBorder="1"/>
    <xf numFmtId="0" fontId="30" fillId="0" borderId="0" xfId="4" applyFont="1" applyBorder="1" applyAlignment="1">
      <alignment horizontal="center"/>
    </xf>
    <xf numFmtId="4" fontId="27" fillId="0" borderId="0" xfId="4" applyNumberFormat="1" applyFont="1" applyBorder="1" applyAlignment="1">
      <alignment horizontal="center"/>
    </xf>
    <xf numFmtId="10" fontId="27" fillId="0" borderId="0" xfId="4" applyNumberFormat="1" applyFont="1" applyBorder="1" applyAlignment="1">
      <alignment horizontal="center"/>
    </xf>
    <xf numFmtId="0" fontId="27" fillId="0" borderId="4" xfId="4" applyFont="1" applyBorder="1" applyAlignment="1">
      <alignment horizontal="left" vertical="top" wrapText="1"/>
    </xf>
    <xf numFmtId="0" fontId="9" fillId="2" borderId="2" xfId="1" applyFont="1" applyFill="1" applyBorder="1" applyAlignment="1">
      <alignment horizontal="center" vertical="top" wrapText="1"/>
    </xf>
    <xf numFmtId="0" fontId="9" fillId="2" borderId="2" xfId="2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top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top"/>
    </xf>
    <xf numFmtId="0" fontId="13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0" fillId="2" borderId="2" xfId="4" applyFont="1" applyFill="1" applyBorder="1" applyAlignment="1">
      <alignment horizontal="center" vertical="center" wrapText="1"/>
    </xf>
    <xf numFmtId="0" fontId="31" fillId="2" borderId="2" xfId="4" applyFont="1" applyFill="1" applyBorder="1" applyAlignment="1">
      <alignment horizontal="center" vertical="top" wrapText="1"/>
    </xf>
    <xf numFmtId="49" fontId="30" fillId="2" borderId="2" xfId="4" applyNumberFormat="1" applyFont="1" applyFill="1" applyBorder="1" applyAlignment="1">
      <alignment horizontal="center" vertical="top" wrapText="1"/>
    </xf>
    <xf numFmtId="0" fontId="30" fillId="2" borderId="2" xfId="4" applyFont="1" applyFill="1" applyBorder="1" applyAlignment="1">
      <alignment horizontal="center" vertical="top" wrapText="1"/>
    </xf>
    <xf numFmtId="0" fontId="30" fillId="2" borderId="6" xfId="4" applyFont="1" applyFill="1" applyBorder="1" applyAlignment="1">
      <alignment horizontal="center" vertical="top" wrapText="1"/>
    </xf>
    <xf numFmtId="4" fontId="30" fillId="2" borderId="2" xfId="4" applyNumberFormat="1" applyFont="1" applyFill="1" applyBorder="1" applyAlignment="1">
      <alignment horizontal="center" vertical="top" wrapText="1"/>
    </xf>
    <xf numFmtId="4" fontId="31" fillId="2" borderId="2" xfId="4" applyNumberFormat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/>
    </xf>
    <xf numFmtId="0" fontId="9" fillId="2" borderId="2" xfId="1" applyFont="1" applyFill="1" applyBorder="1" applyAlignment="1">
      <alignment horizontal="center" vertical="top"/>
    </xf>
    <xf numFmtId="0" fontId="6" fillId="0" borderId="6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top"/>
    </xf>
    <xf numFmtId="0" fontId="12" fillId="0" borderId="2" xfId="1" applyFont="1" applyFill="1" applyBorder="1" applyAlignment="1">
      <alignment horizontal="center" vertical="top"/>
    </xf>
    <xf numFmtId="0" fontId="6" fillId="2" borderId="2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165" fontId="3" fillId="0" borderId="0" xfId="1" applyNumberFormat="1" applyFont="1" applyFill="1" applyAlignment="1">
      <alignment horizontal="right"/>
    </xf>
    <xf numFmtId="0" fontId="20" fillId="0" borderId="0" xfId="1" applyFont="1" applyFill="1" applyAlignment="1">
      <alignment horizontal="center"/>
    </xf>
    <xf numFmtId="0" fontId="20" fillId="0" borderId="0" xfId="1" applyFont="1" applyFill="1" applyBorder="1" applyAlignment="1">
      <alignment horizontal="center" vertical="center" wrapText="1"/>
    </xf>
    <xf numFmtId="1" fontId="23" fillId="0" borderId="6" xfId="1" applyNumberFormat="1" applyFont="1" applyFill="1" applyBorder="1" applyAlignment="1">
      <alignment horizontal="center" vertical="center" wrapText="1"/>
    </xf>
    <xf numFmtId="1" fontId="23" fillId="0" borderId="7" xfId="1" applyNumberFormat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1" fontId="20" fillId="0" borderId="6" xfId="1" applyNumberFormat="1" applyFont="1" applyFill="1" applyBorder="1" applyAlignment="1">
      <alignment horizontal="center" vertical="center"/>
    </xf>
    <xf numFmtId="1" fontId="20" fillId="0" borderId="8" xfId="1" applyNumberFormat="1" applyFont="1" applyFill="1" applyBorder="1" applyAlignment="1">
      <alignment horizontal="center" vertical="center"/>
    </xf>
    <xf numFmtId="1" fontId="20" fillId="0" borderId="7" xfId="1" applyNumberFormat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1" fontId="20" fillId="0" borderId="0" xfId="1" applyNumberFormat="1" applyFont="1" applyFill="1" applyAlignment="1">
      <alignment horizontal="center"/>
    </xf>
    <xf numFmtId="0" fontId="20" fillId="0" borderId="0" xfId="1" applyFont="1" applyFill="1" applyBorder="1" applyAlignment="1">
      <alignment horizontal="center" vertical="top" wrapText="1"/>
    </xf>
    <xf numFmtId="1" fontId="20" fillId="0" borderId="2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 wrapText="1"/>
    </xf>
    <xf numFmtId="2" fontId="20" fillId="0" borderId="2" xfId="1" applyNumberFormat="1" applyFont="1" applyFill="1" applyBorder="1" applyAlignment="1">
      <alignment horizontal="center" vertical="center" wrapText="1"/>
    </xf>
    <xf numFmtId="165" fontId="23" fillId="0" borderId="2" xfId="1" applyNumberFormat="1" applyFont="1" applyFill="1" applyBorder="1" applyAlignment="1">
      <alignment horizontal="center" vertical="center" wrapText="1"/>
    </xf>
    <xf numFmtId="1" fontId="20" fillId="0" borderId="3" xfId="1" applyNumberFormat="1" applyFont="1" applyFill="1" applyBorder="1" applyAlignment="1">
      <alignment horizontal="center" vertical="center"/>
    </xf>
    <xf numFmtId="1" fontId="20" fillId="0" borderId="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7" fillId="0" borderId="3" xfId="4" applyFont="1" applyBorder="1" applyAlignment="1">
      <alignment horizontal="left" vertical="top" wrapText="1"/>
    </xf>
    <xf numFmtId="0" fontId="27" fillId="0" borderId="4" xfId="4" applyFont="1" applyBorder="1" applyAlignment="1">
      <alignment horizontal="left" vertical="top" wrapText="1"/>
    </xf>
    <xf numFmtId="0" fontId="27" fillId="0" borderId="5" xfId="4" applyFont="1" applyBorder="1" applyAlignment="1">
      <alignment horizontal="left" vertical="top" wrapText="1"/>
    </xf>
    <xf numFmtId="166" fontId="27" fillId="0" borderId="4" xfId="4" applyNumberFormat="1" applyFont="1" applyFill="1" applyBorder="1" applyAlignment="1">
      <alignment horizontal="center" vertical="center"/>
    </xf>
    <xf numFmtId="166" fontId="27" fillId="0" borderId="5" xfId="4" applyNumberFormat="1" applyFont="1" applyFill="1" applyBorder="1" applyAlignment="1">
      <alignment horizontal="center" vertical="center"/>
    </xf>
    <xf numFmtId="0" fontId="27" fillId="0" borderId="0" xfId="4" applyFont="1" applyAlignment="1">
      <alignment horizontal="right"/>
    </xf>
    <xf numFmtId="0" fontId="29" fillId="0" borderId="0" xfId="4" applyFont="1" applyAlignment="1">
      <alignment horizontal="center" vertical="top" wrapText="1"/>
    </xf>
    <xf numFmtId="0" fontId="30" fillId="0" borderId="6" xfId="4" applyFont="1" applyBorder="1" applyAlignment="1">
      <alignment horizontal="center" vertical="top" wrapText="1"/>
    </xf>
    <xf numFmtId="0" fontId="30" fillId="0" borderId="8" xfId="4" applyFont="1" applyBorder="1" applyAlignment="1">
      <alignment horizontal="center" vertical="top" wrapText="1"/>
    </xf>
    <xf numFmtId="0" fontId="30" fillId="0" borderId="7" xfId="4" applyFont="1" applyBorder="1" applyAlignment="1">
      <alignment horizontal="center" vertical="top" wrapText="1"/>
    </xf>
    <xf numFmtId="0" fontId="30" fillId="0" borderId="6" xfId="4" applyFont="1" applyFill="1" applyBorder="1" applyAlignment="1">
      <alignment horizontal="center" vertical="top" wrapText="1"/>
    </xf>
    <xf numFmtId="0" fontId="30" fillId="0" borderId="8" xfId="4" applyFont="1" applyFill="1" applyBorder="1" applyAlignment="1">
      <alignment horizontal="center" vertical="top" wrapText="1"/>
    </xf>
    <xf numFmtId="0" fontId="30" fillId="0" borderId="7" xfId="4" applyFont="1" applyFill="1" applyBorder="1" applyAlignment="1">
      <alignment horizontal="center" vertical="top" wrapText="1"/>
    </xf>
    <xf numFmtId="0" fontId="30" fillId="0" borderId="0" xfId="4" applyFont="1" applyFill="1" applyBorder="1" applyAlignment="1">
      <alignment horizontal="justify" vertical="top" wrapText="1"/>
    </xf>
    <xf numFmtId="0" fontId="30" fillId="0" borderId="1" xfId="4" applyFont="1" applyFill="1" applyBorder="1" applyAlignment="1">
      <alignment horizontal="justify" vertical="top" wrapText="1"/>
    </xf>
    <xf numFmtId="0" fontId="23" fillId="0" borderId="2" xfId="4" applyFont="1" applyBorder="1" applyAlignment="1">
      <alignment horizontal="justify" vertical="top" wrapText="1"/>
    </xf>
    <xf numFmtId="0" fontId="19" fillId="0" borderId="0" xfId="4" applyFont="1" applyAlignment="1">
      <alignment horizontal="right"/>
    </xf>
    <xf numFmtId="0" fontId="26" fillId="0" borderId="0" xfId="4" applyFont="1" applyFill="1" applyBorder="1" applyAlignment="1">
      <alignment horizontal="center" vertical="top" wrapText="1"/>
    </xf>
    <xf numFmtId="0" fontId="28" fillId="0" borderId="3" xfId="4" applyFont="1" applyBorder="1" applyAlignment="1">
      <alignment horizontal="center" vertical="center" wrapText="1"/>
    </xf>
    <xf numFmtId="0" fontId="28" fillId="0" borderId="4" xfId="4" applyFont="1" applyBorder="1" applyAlignment="1">
      <alignment horizontal="center" vertical="center" wrapText="1"/>
    </xf>
    <xf numFmtId="0" fontId="28" fillId="0" borderId="5" xfId="4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 2" xfId="4"/>
    <cellStyle name="Хороший" xfId="3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&#1052;&#1059;&#1053;&#1055;&#1056;&#1054;&#1043;&#1056;&#1040;&#1052;&#1052;&#1067;/2021%20&#1075;&#1086;&#1076;/&#1054;&#1058;&#1063;&#1045;&#1058;&#1067;/&#1043;&#1086;&#1076;&#1086;&#1074;&#1086;&#1081;%20&#1086;&#1090;&#1095;&#1077;&#1090;%20&#1056;&#1072;&#1079;&#1074;&#1080;&#1090;&#1080;&#1077;%20&#1092;&#1080;&#1079;&#1080;&#1095;&#1077;&#1089;&#1082;&#1086;&#1081;%20&#1082;&#1091;&#1083;&#1100;&#1090;&#1091;&#1088;&#1099;%20&#1080;%20&#1089;&#1087;&#1086;&#1088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икаторы прил 2"/>
      <sheetName val="сведения о степ. вып-я таб 6"/>
      <sheetName val="рес обеспеч таб 7"/>
      <sheetName val="Анкета для оценки эф-ти"/>
      <sheetName val="Соответствие баллов"/>
    </sheetNames>
    <sheetDataSet>
      <sheetData sheetId="0"/>
      <sheetData sheetId="1"/>
      <sheetData sheetId="2"/>
      <sheetData sheetId="3"/>
      <sheetData sheetId="4">
        <row r="7">
          <cell r="B7" t="str">
            <v>Эффективна</v>
          </cell>
        </row>
        <row r="8">
          <cell r="B8" t="str">
            <v>Умеренно эффективна</v>
          </cell>
        </row>
        <row r="9">
          <cell r="B9" t="str">
            <v>Адекватна</v>
          </cell>
        </row>
        <row r="10">
          <cell r="B10" t="str">
            <v>Неэффективна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topLeftCell="A4" zoomScale="90" zoomScaleNormal="100" zoomScaleSheetLayoutView="90" workbookViewId="0">
      <selection activeCell="H11" sqref="H11"/>
    </sheetView>
  </sheetViews>
  <sheetFormatPr defaultColWidth="8.85546875" defaultRowHeight="15"/>
  <cols>
    <col min="1" max="1" width="6.5703125" style="1" customWidth="1"/>
    <col min="2" max="2" width="40.28515625" style="2" customWidth="1"/>
    <col min="3" max="3" width="33.85546875" style="2" customWidth="1"/>
    <col min="4" max="4" width="23.42578125" style="1" customWidth="1"/>
    <col min="5" max="5" width="26" style="1" customWidth="1"/>
    <col min="6" max="6" width="30.28515625" style="1" customWidth="1"/>
    <col min="7" max="7" width="24.5703125" style="1" customWidth="1"/>
    <col min="8" max="8" width="77.140625" style="1" customWidth="1"/>
    <col min="9" max="16384" width="8.85546875" style="1"/>
  </cols>
  <sheetData>
    <row r="1" spans="1:17" ht="16.5" customHeight="1">
      <c r="A1" s="10"/>
      <c r="B1" s="11"/>
      <c r="C1" s="11"/>
      <c r="D1" s="10"/>
      <c r="E1" s="10"/>
      <c r="F1" s="10"/>
      <c r="G1" s="10"/>
      <c r="H1" s="12" t="s">
        <v>33</v>
      </c>
    </row>
    <row r="2" spans="1:17" ht="30" customHeight="1">
      <c r="A2" s="194" t="s">
        <v>24</v>
      </c>
      <c r="B2" s="194"/>
      <c r="C2" s="194"/>
      <c r="D2" s="194"/>
      <c r="E2" s="194"/>
      <c r="F2" s="194"/>
      <c r="G2" s="194"/>
      <c r="H2" s="194"/>
    </row>
    <row r="3" spans="1:17" ht="58.5" customHeight="1">
      <c r="A3" s="200" t="s">
        <v>0</v>
      </c>
      <c r="B3" s="197" t="s">
        <v>1</v>
      </c>
      <c r="C3" s="32"/>
      <c r="D3" s="197" t="s">
        <v>25</v>
      </c>
      <c r="E3" s="203" t="s">
        <v>29</v>
      </c>
      <c r="F3" s="205"/>
      <c r="G3" s="204"/>
      <c r="H3" s="200" t="s">
        <v>26</v>
      </c>
    </row>
    <row r="4" spans="1:17" ht="24" customHeight="1">
      <c r="A4" s="201"/>
      <c r="B4" s="198"/>
      <c r="C4" s="46" t="s">
        <v>2</v>
      </c>
      <c r="D4" s="198"/>
      <c r="E4" s="200" t="s">
        <v>34</v>
      </c>
      <c r="F4" s="203" t="s">
        <v>3</v>
      </c>
      <c r="G4" s="204"/>
      <c r="H4" s="201"/>
    </row>
    <row r="5" spans="1:17" ht="74.25" customHeight="1">
      <c r="A5" s="202"/>
      <c r="B5" s="199"/>
      <c r="C5" s="47"/>
      <c r="D5" s="199"/>
      <c r="E5" s="202"/>
      <c r="F5" s="31" t="s">
        <v>35</v>
      </c>
      <c r="G5" s="31" t="s">
        <v>36</v>
      </c>
      <c r="H5" s="202"/>
    </row>
    <row r="6" spans="1:17" ht="23.25" customHeight="1">
      <c r="A6" s="13">
        <v>1</v>
      </c>
      <c r="B6" s="14">
        <v>2</v>
      </c>
      <c r="C6" s="14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17" ht="32.25" customHeight="1">
      <c r="A7" s="210" t="s">
        <v>5</v>
      </c>
      <c r="B7" s="210"/>
      <c r="C7" s="210"/>
      <c r="D7" s="210"/>
      <c r="E7" s="210"/>
      <c r="F7" s="210"/>
      <c r="G7" s="210"/>
      <c r="H7" s="210"/>
      <c r="I7" s="3"/>
      <c r="J7" s="3"/>
      <c r="K7" s="3"/>
      <c r="L7" s="3"/>
    </row>
    <row r="8" spans="1:17" ht="149.25" customHeight="1">
      <c r="A8" s="15">
        <v>1</v>
      </c>
      <c r="B8" s="22" t="s">
        <v>6</v>
      </c>
      <c r="C8" s="15" t="s">
        <v>7</v>
      </c>
      <c r="D8" s="33" t="s">
        <v>27</v>
      </c>
      <c r="E8" s="37">
        <v>0.61</v>
      </c>
      <c r="F8" s="37">
        <v>0.67</v>
      </c>
      <c r="G8" s="177">
        <v>0.72</v>
      </c>
      <c r="H8" s="16" t="s">
        <v>37</v>
      </c>
      <c r="I8" s="3"/>
      <c r="J8" s="3"/>
      <c r="K8" s="3"/>
      <c r="L8" s="3"/>
      <c r="Q8" s="9"/>
    </row>
    <row r="9" spans="1:17" s="5" customFormat="1" ht="30.75" customHeight="1">
      <c r="A9" s="211" t="s">
        <v>47</v>
      </c>
      <c r="B9" s="212"/>
      <c r="C9" s="212"/>
      <c r="D9" s="212"/>
      <c r="E9" s="212"/>
      <c r="F9" s="212"/>
      <c r="G9" s="212"/>
      <c r="H9" s="212"/>
      <c r="I9" s="4"/>
      <c r="J9" s="4"/>
      <c r="K9" s="4"/>
      <c r="L9" s="4"/>
    </row>
    <row r="10" spans="1:17" s="5" customFormat="1" ht="125.25" customHeight="1">
      <c r="A10" s="17">
        <v>2</v>
      </c>
      <c r="B10" s="22" t="s">
        <v>11</v>
      </c>
      <c r="C10" s="22" t="s">
        <v>38</v>
      </c>
      <c r="D10" s="49" t="s">
        <v>27</v>
      </c>
      <c r="E10" s="24">
        <v>64</v>
      </c>
      <c r="F10" s="23">
        <v>79</v>
      </c>
      <c r="G10" s="24">
        <v>93</v>
      </c>
      <c r="H10" s="29" t="s">
        <v>37</v>
      </c>
    </row>
    <row r="11" spans="1:17" s="5" customFormat="1" ht="152.25" customHeight="1">
      <c r="A11" s="17">
        <v>3</v>
      </c>
      <c r="B11" s="22" t="s">
        <v>12</v>
      </c>
      <c r="C11" s="22" t="s">
        <v>20</v>
      </c>
      <c r="D11" s="49" t="s">
        <v>27</v>
      </c>
      <c r="E11" s="24">
        <v>49</v>
      </c>
      <c r="F11" s="23">
        <v>46</v>
      </c>
      <c r="G11" s="24">
        <v>46</v>
      </c>
      <c r="H11" s="50" t="s">
        <v>298</v>
      </c>
    </row>
    <row r="12" spans="1:17" s="5" customFormat="1" ht="129.75" customHeight="1">
      <c r="A12" s="17">
        <v>4</v>
      </c>
      <c r="B12" s="23" t="s">
        <v>41</v>
      </c>
      <c r="C12" s="22" t="s">
        <v>21</v>
      </c>
      <c r="D12" s="49" t="s">
        <v>27</v>
      </c>
      <c r="E12" s="24">
        <v>100</v>
      </c>
      <c r="F12" s="23">
        <v>58.8</v>
      </c>
      <c r="G12" s="25">
        <v>100</v>
      </c>
      <c r="H12" s="50" t="s">
        <v>30</v>
      </c>
    </row>
    <row r="13" spans="1:17" s="5" customFormat="1" ht="166.5" customHeight="1">
      <c r="A13" s="27">
        <v>5</v>
      </c>
      <c r="B13" s="23" t="s">
        <v>39</v>
      </c>
      <c r="C13" s="23" t="s">
        <v>4</v>
      </c>
      <c r="D13" s="49" t="s">
        <v>27</v>
      </c>
      <c r="E13" s="28">
        <v>58</v>
      </c>
      <c r="F13" s="23">
        <v>55</v>
      </c>
      <c r="G13" s="38">
        <v>58</v>
      </c>
      <c r="H13" s="29" t="s">
        <v>299</v>
      </c>
    </row>
    <row r="14" spans="1:17" s="5" customFormat="1" ht="133.5" customHeight="1">
      <c r="A14" s="17">
        <v>6</v>
      </c>
      <c r="B14" s="44" t="s">
        <v>42</v>
      </c>
      <c r="C14" s="22" t="s">
        <v>4</v>
      </c>
      <c r="D14" s="49" t="s">
        <v>27</v>
      </c>
      <c r="E14" s="38">
        <v>217</v>
      </c>
      <c r="F14" s="40">
        <v>111</v>
      </c>
      <c r="G14" s="38">
        <v>118</v>
      </c>
      <c r="H14" s="50" t="s">
        <v>300</v>
      </c>
    </row>
    <row r="15" spans="1:17" s="5" customFormat="1" ht="119.25" customHeight="1">
      <c r="A15" s="17">
        <v>7</v>
      </c>
      <c r="B15" s="16" t="s">
        <v>40</v>
      </c>
      <c r="C15" s="22" t="s">
        <v>4</v>
      </c>
      <c r="D15" s="48" t="s">
        <v>27</v>
      </c>
      <c r="E15" s="26">
        <v>93.4</v>
      </c>
      <c r="F15" s="39">
        <v>92</v>
      </c>
      <c r="G15" s="26">
        <v>93.2</v>
      </c>
      <c r="H15" s="29" t="s">
        <v>299</v>
      </c>
    </row>
    <row r="16" spans="1:17" s="5" customFormat="1" ht="30" customHeight="1">
      <c r="A16" s="213" t="s">
        <v>48</v>
      </c>
      <c r="B16" s="213"/>
      <c r="C16" s="213"/>
      <c r="D16" s="213"/>
      <c r="E16" s="213"/>
      <c r="F16" s="213"/>
      <c r="G16" s="213"/>
      <c r="H16" s="213"/>
    </row>
    <row r="17" spans="1:9" s="5" customFormat="1" ht="204" customHeight="1">
      <c r="A17" s="17">
        <v>8</v>
      </c>
      <c r="B17" s="22" t="s">
        <v>43</v>
      </c>
      <c r="C17" s="22" t="s">
        <v>38</v>
      </c>
      <c r="D17" s="49" t="s">
        <v>27</v>
      </c>
      <c r="E17" s="19">
        <v>84.2</v>
      </c>
      <c r="F17" s="22">
        <v>52</v>
      </c>
      <c r="G17" s="19">
        <v>154</v>
      </c>
      <c r="H17" s="50" t="s">
        <v>300</v>
      </c>
    </row>
    <row r="18" spans="1:9" s="5" customFormat="1" ht="203.25" customHeight="1">
      <c r="A18" s="17">
        <v>9</v>
      </c>
      <c r="B18" s="22" t="s">
        <v>44</v>
      </c>
      <c r="C18" s="22" t="s">
        <v>7</v>
      </c>
      <c r="D18" s="33" t="s">
        <v>27</v>
      </c>
      <c r="E18" s="19">
        <v>80.150000000000006</v>
      </c>
      <c r="F18" s="22">
        <v>59</v>
      </c>
      <c r="G18" s="19">
        <v>84.47</v>
      </c>
      <c r="H18" s="50" t="s">
        <v>300</v>
      </c>
    </row>
    <row r="19" spans="1:9" s="5" customFormat="1" ht="33.75" customHeight="1">
      <c r="A19" s="214" t="s">
        <v>23</v>
      </c>
      <c r="B19" s="207"/>
      <c r="C19" s="207"/>
      <c r="D19" s="207"/>
      <c r="E19" s="207"/>
      <c r="F19" s="207"/>
      <c r="G19" s="207"/>
      <c r="H19" s="207"/>
    </row>
    <row r="20" spans="1:9" s="5" customFormat="1" ht="81" customHeight="1">
      <c r="A20" s="178">
        <v>10</v>
      </c>
      <c r="B20" s="23" t="s">
        <v>13</v>
      </c>
      <c r="C20" s="181" t="s">
        <v>4</v>
      </c>
      <c r="D20" s="33" t="s">
        <v>27</v>
      </c>
      <c r="E20" s="41">
        <v>6.6</v>
      </c>
      <c r="F20" s="23">
        <v>6.14</v>
      </c>
      <c r="G20" s="41">
        <v>6.77</v>
      </c>
      <c r="H20" s="181" t="s">
        <v>32</v>
      </c>
      <c r="I20" s="6"/>
    </row>
    <row r="21" spans="1:9" s="5" customFormat="1" ht="39" customHeight="1">
      <c r="A21" s="206" t="s">
        <v>49</v>
      </c>
      <c r="B21" s="207"/>
      <c r="C21" s="207"/>
      <c r="D21" s="207"/>
      <c r="E21" s="207"/>
      <c r="F21" s="207"/>
      <c r="G21" s="207"/>
      <c r="H21" s="207"/>
    </row>
    <row r="22" spans="1:9" s="5" customFormat="1" ht="160.5" customHeight="1">
      <c r="A22" s="178">
        <v>11</v>
      </c>
      <c r="B22" s="23" t="s">
        <v>45</v>
      </c>
      <c r="C22" s="18" t="s">
        <v>4</v>
      </c>
      <c r="D22" s="49" t="s">
        <v>27</v>
      </c>
      <c r="E22" s="19">
        <v>113</v>
      </c>
      <c r="F22" s="23">
        <v>100</v>
      </c>
      <c r="G22" s="19">
        <v>110</v>
      </c>
      <c r="H22" s="50" t="s">
        <v>300</v>
      </c>
    </row>
    <row r="23" spans="1:9" s="7" customFormat="1" ht="132" customHeight="1">
      <c r="A23" s="18">
        <v>12</v>
      </c>
      <c r="B23" s="22" t="s">
        <v>46</v>
      </c>
      <c r="C23" s="22" t="s">
        <v>7</v>
      </c>
      <c r="D23" s="33" t="s">
        <v>27</v>
      </c>
      <c r="E23" s="42">
        <v>0.46</v>
      </c>
      <c r="F23" s="51">
        <v>0.2</v>
      </c>
      <c r="G23" s="42">
        <v>0.44</v>
      </c>
      <c r="H23" s="50" t="s">
        <v>300</v>
      </c>
    </row>
    <row r="24" spans="1:9" s="8" customFormat="1" ht="33.75" customHeight="1">
      <c r="A24" s="208" t="s">
        <v>8</v>
      </c>
      <c r="B24" s="209"/>
      <c r="C24" s="209"/>
      <c r="D24" s="209"/>
      <c r="E24" s="209"/>
      <c r="F24" s="209"/>
      <c r="G24" s="209"/>
      <c r="H24" s="209"/>
      <c r="I24" s="30"/>
    </row>
    <row r="25" spans="1:9" s="8" customFormat="1" ht="62.25" customHeight="1">
      <c r="A25" s="20">
        <v>13</v>
      </c>
      <c r="B25" s="23" t="s">
        <v>14</v>
      </c>
      <c r="C25" s="179" t="s">
        <v>4</v>
      </c>
      <c r="D25" s="33" t="s">
        <v>27</v>
      </c>
      <c r="E25" s="23">
        <v>100</v>
      </c>
      <c r="F25" s="23">
        <v>100</v>
      </c>
      <c r="G25" s="45">
        <v>99.95</v>
      </c>
      <c r="H25" s="176" t="s">
        <v>298</v>
      </c>
    </row>
    <row r="26" spans="1:9" s="8" customFormat="1" ht="31.5" customHeight="1">
      <c r="A26" s="195" t="s">
        <v>51</v>
      </c>
      <c r="B26" s="196"/>
      <c r="C26" s="196"/>
      <c r="D26" s="196"/>
      <c r="E26" s="196"/>
      <c r="F26" s="196"/>
      <c r="G26" s="196"/>
      <c r="H26" s="196"/>
    </row>
    <row r="27" spans="1:9" s="8" customFormat="1" ht="102.75" customHeight="1">
      <c r="A27" s="20">
        <v>14</v>
      </c>
      <c r="B27" s="34" t="s">
        <v>15</v>
      </c>
      <c r="C27" s="179" t="s">
        <v>4</v>
      </c>
      <c r="D27" s="33" t="s">
        <v>27</v>
      </c>
      <c r="E27" s="43">
        <v>78</v>
      </c>
      <c r="F27" s="23">
        <v>100</v>
      </c>
      <c r="G27" s="43">
        <v>84.62</v>
      </c>
      <c r="H27" s="20" t="s">
        <v>31</v>
      </c>
    </row>
    <row r="28" spans="1:9" s="8" customFormat="1" ht="29.25" customHeight="1">
      <c r="A28" s="195" t="s">
        <v>50</v>
      </c>
      <c r="B28" s="196"/>
      <c r="C28" s="196"/>
      <c r="D28" s="196"/>
      <c r="E28" s="196"/>
      <c r="F28" s="196"/>
      <c r="G28" s="196"/>
      <c r="H28" s="196"/>
    </row>
    <row r="29" spans="1:9" s="8" customFormat="1" ht="37.5" customHeight="1">
      <c r="A29" s="20">
        <v>15</v>
      </c>
      <c r="B29" s="36" t="s">
        <v>16</v>
      </c>
      <c r="C29" s="179" t="s">
        <v>4</v>
      </c>
      <c r="D29" s="33" t="s">
        <v>27</v>
      </c>
      <c r="E29" s="44">
        <v>100</v>
      </c>
      <c r="F29" s="44">
        <v>100</v>
      </c>
      <c r="G29" s="179">
        <v>100</v>
      </c>
      <c r="H29" s="176" t="s">
        <v>298</v>
      </c>
    </row>
    <row r="30" spans="1:9" s="8" customFormat="1" ht="27.75" customHeight="1">
      <c r="A30" s="195" t="s">
        <v>9</v>
      </c>
      <c r="B30" s="196"/>
      <c r="C30" s="196"/>
      <c r="D30" s="196"/>
      <c r="E30" s="196"/>
      <c r="F30" s="196"/>
      <c r="G30" s="196"/>
      <c r="H30" s="196"/>
    </row>
    <row r="31" spans="1:9" s="8" customFormat="1" ht="37.5">
      <c r="A31" s="20">
        <v>16</v>
      </c>
      <c r="B31" s="34" t="s">
        <v>17</v>
      </c>
      <c r="C31" s="179" t="s">
        <v>4</v>
      </c>
      <c r="D31" s="33" t="s">
        <v>27</v>
      </c>
      <c r="E31" s="44">
        <v>100</v>
      </c>
      <c r="F31" s="44">
        <v>100</v>
      </c>
      <c r="G31" s="20">
        <v>100</v>
      </c>
      <c r="H31" s="180" t="s">
        <v>298</v>
      </c>
    </row>
    <row r="32" spans="1:9" ht="38.25" customHeight="1">
      <c r="A32" s="192" t="s">
        <v>52</v>
      </c>
      <c r="B32" s="193"/>
      <c r="C32" s="193"/>
      <c r="D32" s="193"/>
      <c r="E32" s="193"/>
      <c r="F32" s="193"/>
      <c r="G32" s="193"/>
      <c r="H32" s="193"/>
    </row>
    <row r="33" spans="1:8" ht="67.5" customHeight="1">
      <c r="A33" s="20">
        <v>17</v>
      </c>
      <c r="B33" s="34" t="s">
        <v>18</v>
      </c>
      <c r="C33" s="179" t="s">
        <v>4</v>
      </c>
      <c r="D33" s="33" t="s">
        <v>28</v>
      </c>
      <c r="E33" s="20">
        <v>100</v>
      </c>
      <c r="F33" s="20">
        <v>100</v>
      </c>
      <c r="G33" s="35">
        <v>100</v>
      </c>
      <c r="H33" s="180" t="s">
        <v>298</v>
      </c>
    </row>
    <row r="34" spans="1:8" ht="42" customHeight="1">
      <c r="A34" s="192" t="s">
        <v>10</v>
      </c>
      <c r="B34" s="193"/>
      <c r="C34" s="193"/>
      <c r="D34" s="193"/>
      <c r="E34" s="193"/>
      <c r="F34" s="193"/>
      <c r="G34" s="193"/>
      <c r="H34" s="193"/>
    </row>
    <row r="35" spans="1:8" ht="112.5" customHeight="1">
      <c r="A35" s="21">
        <v>18</v>
      </c>
      <c r="B35" s="34" t="s">
        <v>19</v>
      </c>
      <c r="C35" s="22" t="s">
        <v>22</v>
      </c>
      <c r="D35" s="49" t="s">
        <v>27</v>
      </c>
      <c r="E35" s="179">
        <v>4</v>
      </c>
      <c r="F35" s="20">
        <v>6.4</v>
      </c>
      <c r="G35" s="179">
        <v>4</v>
      </c>
      <c r="H35" s="29" t="s">
        <v>56</v>
      </c>
    </row>
    <row r="36" spans="1:8" ht="25.9" customHeight="1">
      <c r="A36" s="192" t="s">
        <v>301</v>
      </c>
      <c r="B36" s="193"/>
      <c r="C36" s="193"/>
      <c r="D36" s="193"/>
      <c r="E36" s="193"/>
      <c r="F36" s="193"/>
      <c r="G36" s="193"/>
      <c r="H36" s="193"/>
    </row>
    <row r="37" spans="1:8" ht="112.5" customHeight="1">
      <c r="A37" s="21">
        <v>19</v>
      </c>
      <c r="B37" s="34" t="s">
        <v>302</v>
      </c>
      <c r="C37" s="22" t="s">
        <v>4</v>
      </c>
      <c r="D37" s="49" t="s">
        <v>27</v>
      </c>
      <c r="E37" s="179">
        <v>0</v>
      </c>
      <c r="F37" s="20">
        <v>0</v>
      </c>
      <c r="G37" s="179">
        <v>0</v>
      </c>
      <c r="H37" s="29" t="s">
        <v>298</v>
      </c>
    </row>
    <row r="38" spans="1:8" ht="25.15" customHeight="1">
      <c r="A38" s="192" t="s">
        <v>303</v>
      </c>
      <c r="B38" s="193"/>
      <c r="C38" s="193"/>
      <c r="D38" s="193"/>
      <c r="E38" s="193"/>
      <c r="F38" s="193"/>
      <c r="G38" s="193"/>
      <c r="H38" s="193"/>
    </row>
    <row r="39" spans="1:8" ht="205.15" customHeight="1">
      <c r="A39" s="21">
        <v>20</v>
      </c>
      <c r="B39" s="34" t="s">
        <v>304</v>
      </c>
      <c r="C39" s="22" t="s">
        <v>4</v>
      </c>
      <c r="D39" s="49" t="s">
        <v>27</v>
      </c>
      <c r="E39" s="179">
        <v>0</v>
      </c>
      <c r="F39" s="20">
        <v>0</v>
      </c>
      <c r="G39" s="179">
        <v>0</v>
      </c>
      <c r="H39" s="29" t="s">
        <v>298</v>
      </c>
    </row>
    <row r="40" spans="1:8" ht="28.15" customHeight="1">
      <c r="A40" s="192" t="s">
        <v>305</v>
      </c>
      <c r="B40" s="193"/>
      <c r="C40" s="193"/>
      <c r="D40" s="193"/>
      <c r="E40" s="193"/>
      <c r="F40" s="193"/>
      <c r="G40" s="193"/>
      <c r="H40" s="193"/>
    </row>
    <row r="41" spans="1:8" ht="127.15" customHeight="1">
      <c r="A41" s="21">
        <v>21</v>
      </c>
      <c r="B41" s="34" t="s">
        <v>41</v>
      </c>
      <c r="C41" s="22" t="s">
        <v>21</v>
      </c>
      <c r="D41" s="49" t="s">
        <v>27</v>
      </c>
      <c r="E41" s="24">
        <v>100</v>
      </c>
      <c r="F41" s="23">
        <v>58.8</v>
      </c>
      <c r="G41" s="25">
        <v>100</v>
      </c>
      <c r="H41" s="50" t="s">
        <v>30</v>
      </c>
    </row>
    <row r="42" spans="1:8" ht="18.75">
      <c r="A42" s="192" t="s">
        <v>53</v>
      </c>
      <c r="B42" s="193"/>
      <c r="C42" s="193"/>
      <c r="D42" s="193"/>
      <c r="E42" s="193"/>
      <c r="F42" s="193"/>
      <c r="G42" s="193"/>
      <c r="H42" s="193"/>
    </row>
    <row r="43" spans="1:8" ht="131.25">
      <c r="A43" s="21">
        <v>22</v>
      </c>
      <c r="B43" s="34" t="s">
        <v>306</v>
      </c>
      <c r="C43" s="22" t="s">
        <v>7</v>
      </c>
      <c r="D43" s="49" t="s">
        <v>27</v>
      </c>
      <c r="E43" s="179">
        <v>0</v>
      </c>
      <c r="F43" s="20">
        <v>1</v>
      </c>
      <c r="G43" s="179">
        <v>1</v>
      </c>
      <c r="H43" s="29" t="s">
        <v>298</v>
      </c>
    </row>
    <row r="44" spans="1:8" ht="18.75">
      <c r="A44" s="192" t="s">
        <v>54</v>
      </c>
      <c r="B44" s="193"/>
      <c r="C44" s="193"/>
      <c r="D44" s="193"/>
      <c r="E44" s="193"/>
      <c r="F44" s="193"/>
      <c r="G44" s="193"/>
      <c r="H44" s="193"/>
    </row>
    <row r="45" spans="1:8" ht="56.25">
      <c r="A45" s="21">
        <v>23</v>
      </c>
      <c r="B45" s="34" t="s">
        <v>55</v>
      </c>
      <c r="C45" s="22" t="s">
        <v>7</v>
      </c>
      <c r="D45" s="49" t="s">
        <v>27</v>
      </c>
      <c r="E45" s="179">
        <v>0</v>
      </c>
      <c r="F45" s="20">
        <v>1</v>
      </c>
      <c r="G45" s="179">
        <v>1</v>
      </c>
      <c r="H45" s="29" t="s">
        <v>298</v>
      </c>
    </row>
  </sheetData>
  <mergeCells count="24">
    <mergeCell ref="A38:H38"/>
    <mergeCell ref="A40:H40"/>
    <mergeCell ref="A42:H42"/>
    <mergeCell ref="A44:H44"/>
    <mergeCell ref="A26:H26"/>
    <mergeCell ref="A28:H28"/>
    <mergeCell ref="A30:H30"/>
    <mergeCell ref="A32:H32"/>
    <mergeCell ref="A34:H34"/>
    <mergeCell ref="A36:H36"/>
    <mergeCell ref="A7:H7"/>
    <mergeCell ref="A9:H9"/>
    <mergeCell ref="A16:H16"/>
    <mergeCell ref="A19:H19"/>
    <mergeCell ref="A21:H21"/>
    <mergeCell ref="A24:H24"/>
    <mergeCell ref="A2:H2"/>
    <mergeCell ref="A3:A5"/>
    <mergeCell ref="B3:B5"/>
    <mergeCell ref="D3:D5"/>
    <mergeCell ref="E3:G3"/>
    <mergeCell ref="H3:H5"/>
    <mergeCell ref="E4:E5"/>
    <mergeCell ref="F4:G4"/>
  </mergeCells>
  <pageMargins left="0.25" right="0.25" top="0.75" bottom="0.75" header="0.3" footer="0.3"/>
  <pageSetup paperSize="9"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BreakPreview" topLeftCell="A31" zoomScale="90" zoomScaleNormal="100" zoomScaleSheetLayoutView="90" workbookViewId="0">
      <selection activeCell="H33" sqref="H33"/>
    </sheetView>
  </sheetViews>
  <sheetFormatPr defaultColWidth="9.140625" defaultRowHeight="12"/>
  <cols>
    <col min="1" max="1" width="9.140625" style="52"/>
    <col min="2" max="2" width="35.140625" style="53" customWidth="1"/>
    <col min="3" max="3" width="24" style="54" customWidth="1"/>
    <col min="4" max="4" width="15.5703125" style="54" customWidth="1"/>
    <col min="5" max="5" width="14.5703125" style="54" customWidth="1"/>
    <col min="6" max="7" width="15.28515625" style="54" customWidth="1"/>
    <col min="8" max="8" width="46" style="54" customWidth="1"/>
    <col min="9" max="9" width="55.7109375" style="54" customWidth="1"/>
    <col min="10" max="10" width="38.5703125" style="54" customWidth="1"/>
    <col min="11" max="16384" width="9.140625" style="54"/>
  </cols>
  <sheetData>
    <row r="1" spans="1:10">
      <c r="J1" s="55" t="s">
        <v>57</v>
      </c>
    </row>
    <row r="3" spans="1:10" s="57" customFormat="1" ht="75" customHeight="1">
      <c r="A3" s="56"/>
      <c r="B3" s="218" t="s">
        <v>58</v>
      </c>
      <c r="C3" s="218"/>
      <c r="D3" s="218"/>
      <c r="E3" s="218"/>
      <c r="F3" s="218"/>
      <c r="G3" s="218"/>
      <c r="H3" s="218"/>
      <c r="I3" s="218"/>
      <c r="J3" s="218"/>
    </row>
    <row r="4" spans="1:10" ht="18.75">
      <c r="A4" s="58"/>
      <c r="B4" s="59"/>
      <c r="C4" s="60"/>
      <c r="D4" s="60"/>
      <c r="E4" s="60"/>
      <c r="F4" s="60"/>
      <c r="G4" s="60"/>
      <c r="H4" s="60"/>
      <c r="I4" s="60"/>
      <c r="J4" s="60"/>
    </row>
    <row r="5" spans="1:10" s="57" customFormat="1" ht="108.75" customHeight="1">
      <c r="A5" s="219" t="s">
        <v>0</v>
      </c>
      <c r="B5" s="220" t="s">
        <v>59</v>
      </c>
      <c r="C5" s="220" t="s">
        <v>60</v>
      </c>
      <c r="D5" s="220" t="s">
        <v>61</v>
      </c>
      <c r="E5" s="220"/>
      <c r="F5" s="220" t="s">
        <v>62</v>
      </c>
      <c r="G5" s="220"/>
      <c r="H5" s="220" t="s">
        <v>63</v>
      </c>
      <c r="I5" s="220"/>
      <c r="J5" s="220" t="s">
        <v>64</v>
      </c>
    </row>
    <row r="6" spans="1:10" s="57" customFormat="1" ht="102.75" customHeight="1">
      <c r="A6" s="219"/>
      <c r="B6" s="220"/>
      <c r="C6" s="220"/>
      <c r="D6" s="183" t="s">
        <v>65</v>
      </c>
      <c r="E6" s="183" t="s">
        <v>66</v>
      </c>
      <c r="F6" s="183" t="s">
        <v>65</v>
      </c>
      <c r="G6" s="183" t="s">
        <v>66</v>
      </c>
      <c r="H6" s="184" t="s">
        <v>67</v>
      </c>
      <c r="I6" s="183" t="s">
        <v>68</v>
      </c>
      <c r="J6" s="220"/>
    </row>
    <row r="7" spans="1:10" s="62" customFormat="1" ht="18.75">
      <c r="A7" s="182">
        <v>1</v>
      </c>
      <c r="B7" s="183">
        <v>2</v>
      </c>
      <c r="C7" s="182">
        <v>3</v>
      </c>
      <c r="D7" s="182">
        <v>4</v>
      </c>
      <c r="E7" s="182">
        <v>5</v>
      </c>
      <c r="F7" s="182">
        <v>6</v>
      </c>
      <c r="G7" s="182">
        <v>7</v>
      </c>
      <c r="H7" s="61">
        <v>8</v>
      </c>
      <c r="I7" s="182">
        <v>9</v>
      </c>
      <c r="J7" s="182">
        <v>10</v>
      </c>
    </row>
    <row r="8" spans="1:10" s="57" customFormat="1" ht="31.5" customHeight="1">
      <c r="A8" s="221" t="s">
        <v>47</v>
      </c>
      <c r="B8" s="221"/>
      <c r="C8" s="221"/>
      <c r="D8" s="221"/>
      <c r="E8" s="221"/>
      <c r="F8" s="221"/>
      <c r="G8" s="221"/>
      <c r="H8" s="221"/>
      <c r="I8" s="221"/>
      <c r="J8" s="221"/>
    </row>
    <row r="9" spans="1:10" s="57" customFormat="1" ht="267" customHeight="1">
      <c r="A9" s="16">
        <v>1</v>
      </c>
      <c r="B9" s="63" t="s">
        <v>69</v>
      </c>
      <c r="C9" s="63" t="s">
        <v>70</v>
      </c>
      <c r="D9" s="64">
        <v>44927</v>
      </c>
      <c r="E9" s="64">
        <v>45291</v>
      </c>
      <c r="F9" s="65">
        <v>44927</v>
      </c>
      <c r="G9" s="65">
        <v>45291</v>
      </c>
      <c r="H9" s="16" t="s">
        <v>307</v>
      </c>
      <c r="I9" s="36" t="s">
        <v>308</v>
      </c>
      <c r="J9" s="16" t="s">
        <v>71</v>
      </c>
    </row>
    <row r="10" spans="1:10" ht="255" customHeight="1">
      <c r="A10" s="16">
        <v>2</v>
      </c>
      <c r="B10" s="16" t="s">
        <v>72</v>
      </c>
      <c r="C10" s="16" t="s">
        <v>73</v>
      </c>
      <c r="D10" s="64">
        <v>44927</v>
      </c>
      <c r="E10" s="64">
        <v>45291</v>
      </c>
      <c r="F10" s="65">
        <v>44927</v>
      </c>
      <c r="G10" s="65">
        <v>45291</v>
      </c>
      <c r="H10" s="16" t="s">
        <v>309</v>
      </c>
      <c r="I10" s="44" t="s">
        <v>310</v>
      </c>
      <c r="J10" s="16" t="s">
        <v>71</v>
      </c>
    </row>
    <row r="11" spans="1:10" ht="18.75">
      <c r="A11" s="220" t="s">
        <v>74</v>
      </c>
      <c r="B11" s="220"/>
      <c r="C11" s="220"/>
      <c r="D11" s="220"/>
      <c r="E11" s="220"/>
      <c r="F11" s="220"/>
      <c r="G11" s="220"/>
      <c r="H11" s="220"/>
      <c r="I11" s="220"/>
      <c r="J11" s="220"/>
    </row>
    <row r="12" spans="1:10" ht="142.5" customHeight="1">
      <c r="A12" s="16">
        <v>3</v>
      </c>
      <c r="B12" s="22" t="s">
        <v>75</v>
      </c>
      <c r="C12" s="16" t="s">
        <v>76</v>
      </c>
      <c r="D12" s="64">
        <v>44927</v>
      </c>
      <c r="E12" s="64">
        <v>45291</v>
      </c>
      <c r="F12" s="65">
        <v>44927</v>
      </c>
      <c r="G12" s="65">
        <v>45291</v>
      </c>
      <c r="H12" s="16" t="s">
        <v>311</v>
      </c>
      <c r="I12" s="44" t="s">
        <v>312</v>
      </c>
      <c r="J12" s="16" t="s">
        <v>71</v>
      </c>
    </row>
    <row r="13" spans="1:10" ht="409.6" customHeight="1">
      <c r="A13" s="16">
        <v>4</v>
      </c>
      <c r="B13" s="22" t="s">
        <v>77</v>
      </c>
      <c r="C13" s="16" t="s">
        <v>76</v>
      </c>
      <c r="D13" s="64">
        <v>44927</v>
      </c>
      <c r="E13" s="64">
        <v>45291</v>
      </c>
      <c r="F13" s="65">
        <v>44927</v>
      </c>
      <c r="G13" s="65">
        <v>45291</v>
      </c>
      <c r="H13" s="63" t="s">
        <v>313</v>
      </c>
      <c r="I13" s="66" t="s">
        <v>314</v>
      </c>
      <c r="J13" s="16" t="s">
        <v>71</v>
      </c>
    </row>
    <row r="14" spans="1:10" ht="27.75" customHeight="1">
      <c r="A14" s="222" t="s">
        <v>23</v>
      </c>
      <c r="B14" s="222"/>
      <c r="C14" s="222"/>
      <c r="D14" s="222"/>
      <c r="E14" s="222"/>
      <c r="F14" s="222"/>
      <c r="G14" s="222"/>
      <c r="H14" s="222"/>
      <c r="I14" s="222"/>
      <c r="J14" s="222"/>
    </row>
    <row r="15" spans="1:10" ht="196.5" customHeight="1">
      <c r="A15" s="16">
        <v>5</v>
      </c>
      <c r="B15" s="22" t="s">
        <v>78</v>
      </c>
      <c r="C15" s="63" t="s">
        <v>79</v>
      </c>
      <c r="D15" s="64">
        <v>44927</v>
      </c>
      <c r="E15" s="64">
        <v>45291</v>
      </c>
      <c r="F15" s="65">
        <v>44927</v>
      </c>
      <c r="G15" s="65">
        <v>45291</v>
      </c>
      <c r="H15" s="16" t="s">
        <v>315</v>
      </c>
      <c r="I15" s="44" t="s">
        <v>316</v>
      </c>
      <c r="J15" s="16" t="s">
        <v>71</v>
      </c>
    </row>
    <row r="16" spans="1:10" ht="30" customHeight="1">
      <c r="A16" s="220" t="s">
        <v>80</v>
      </c>
      <c r="B16" s="220"/>
      <c r="C16" s="220"/>
      <c r="D16" s="220"/>
      <c r="E16" s="220"/>
      <c r="F16" s="220"/>
      <c r="G16" s="220"/>
      <c r="H16" s="220"/>
      <c r="I16" s="220"/>
      <c r="J16" s="220"/>
    </row>
    <row r="17" spans="1:10" ht="321.75" customHeight="1">
      <c r="A17" s="16">
        <v>6</v>
      </c>
      <c r="B17" s="22" t="s">
        <v>81</v>
      </c>
      <c r="C17" s="63" t="s">
        <v>82</v>
      </c>
      <c r="D17" s="64">
        <v>44927</v>
      </c>
      <c r="E17" s="64">
        <v>45291</v>
      </c>
      <c r="F17" s="65">
        <v>44927</v>
      </c>
      <c r="G17" s="65">
        <v>45291</v>
      </c>
      <c r="H17" s="67" t="s">
        <v>317</v>
      </c>
      <c r="I17" s="68" t="s">
        <v>318</v>
      </c>
      <c r="J17" s="16" t="s">
        <v>71</v>
      </c>
    </row>
    <row r="18" spans="1:10" s="57" customFormat="1" ht="30.75" customHeight="1">
      <c r="A18" s="220" t="s">
        <v>8</v>
      </c>
      <c r="B18" s="220"/>
      <c r="C18" s="220"/>
      <c r="D18" s="220"/>
      <c r="E18" s="220"/>
      <c r="F18" s="220"/>
      <c r="G18" s="220"/>
      <c r="H18" s="220"/>
      <c r="I18" s="220"/>
      <c r="J18" s="220"/>
    </row>
    <row r="19" spans="1:10" ht="222" customHeight="1">
      <c r="A19" s="181">
        <v>7</v>
      </c>
      <c r="B19" s="34" t="s">
        <v>83</v>
      </c>
      <c r="C19" s="181" t="s">
        <v>73</v>
      </c>
      <c r="D19" s="64">
        <v>44927</v>
      </c>
      <c r="E19" s="64">
        <v>45291</v>
      </c>
      <c r="F19" s="65">
        <v>44927</v>
      </c>
      <c r="G19" s="65">
        <v>45291</v>
      </c>
      <c r="H19" s="181" t="s">
        <v>319</v>
      </c>
      <c r="I19" s="36" t="s">
        <v>320</v>
      </c>
      <c r="J19" s="36" t="s">
        <v>71</v>
      </c>
    </row>
    <row r="20" spans="1:10" ht="252" customHeight="1">
      <c r="A20" s="181">
        <v>8</v>
      </c>
      <c r="B20" s="34" t="s">
        <v>84</v>
      </c>
      <c r="C20" s="181" t="s">
        <v>73</v>
      </c>
      <c r="D20" s="64">
        <v>44927</v>
      </c>
      <c r="E20" s="64">
        <v>45291</v>
      </c>
      <c r="F20" s="65">
        <v>44927</v>
      </c>
      <c r="G20" s="65">
        <v>45291</v>
      </c>
      <c r="H20" s="181" t="s">
        <v>321</v>
      </c>
      <c r="I20" s="181" t="s">
        <v>322</v>
      </c>
      <c r="J20" s="36" t="s">
        <v>71</v>
      </c>
    </row>
    <row r="21" spans="1:10" ht="18.75">
      <c r="A21" s="216" t="s">
        <v>85</v>
      </c>
      <c r="B21" s="217"/>
      <c r="C21" s="217"/>
      <c r="D21" s="217"/>
      <c r="E21" s="217"/>
      <c r="F21" s="217"/>
      <c r="G21" s="217"/>
      <c r="H21" s="217"/>
      <c r="I21" s="217"/>
      <c r="J21" s="217"/>
    </row>
    <row r="22" spans="1:10" ht="278.25" customHeight="1">
      <c r="A22" s="181">
        <v>9</v>
      </c>
      <c r="B22" s="34" t="s">
        <v>86</v>
      </c>
      <c r="C22" s="181" t="s">
        <v>73</v>
      </c>
      <c r="D22" s="64">
        <v>44927</v>
      </c>
      <c r="E22" s="64">
        <v>45291</v>
      </c>
      <c r="F22" s="65">
        <v>44927</v>
      </c>
      <c r="G22" s="65">
        <v>45291</v>
      </c>
      <c r="H22" s="69" t="s">
        <v>87</v>
      </c>
      <c r="I22" s="70" t="s">
        <v>323</v>
      </c>
      <c r="J22" s="36" t="s">
        <v>71</v>
      </c>
    </row>
    <row r="23" spans="1:10" ht="295.14999999999998" customHeight="1">
      <c r="A23" s="181">
        <v>10</v>
      </c>
      <c r="B23" s="34" t="s">
        <v>88</v>
      </c>
      <c r="C23" s="181" t="s">
        <v>73</v>
      </c>
      <c r="D23" s="64">
        <v>44927</v>
      </c>
      <c r="E23" s="64">
        <v>45291</v>
      </c>
      <c r="F23" s="65">
        <v>44927</v>
      </c>
      <c r="G23" s="65">
        <v>45291</v>
      </c>
      <c r="H23" s="69" t="s">
        <v>87</v>
      </c>
      <c r="I23" s="36" t="s">
        <v>324</v>
      </c>
      <c r="J23" s="36" t="s">
        <v>71</v>
      </c>
    </row>
    <row r="24" spans="1:10" ht="25.5" customHeight="1">
      <c r="A24" s="215" t="s">
        <v>50</v>
      </c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 ht="315" customHeight="1">
      <c r="A25" s="36">
        <v>11</v>
      </c>
      <c r="B25" s="36" t="s">
        <v>89</v>
      </c>
      <c r="C25" s="181" t="s">
        <v>90</v>
      </c>
      <c r="D25" s="64">
        <v>44927</v>
      </c>
      <c r="E25" s="64">
        <v>45291</v>
      </c>
      <c r="F25" s="65">
        <v>44927</v>
      </c>
      <c r="G25" s="65">
        <v>45291</v>
      </c>
      <c r="H25" s="69" t="s">
        <v>325</v>
      </c>
      <c r="I25" s="44" t="s">
        <v>326</v>
      </c>
      <c r="J25" s="36" t="s">
        <v>71</v>
      </c>
    </row>
    <row r="26" spans="1:10" ht="30" customHeight="1">
      <c r="A26" s="215" t="s">
        <v>9</v>
      </c>
      <c r="B26" s="215"/>
      <c r="C26" s="215"/>
      <c r="D26" s="215"/>
      <c r="E26" s="215"/>
      <c r="F26" s="215"/>
      <c r="G26" s="215"/>
      <c r="H26" s="215"/>
      <c r="I26" s="215"/>
      <c r="J26" s="215"/>
    </row>
    <row r="27" spans="1:10" ht="216" customHeight="1">
      <c r="A27" s="36">
        <v>12</v>
      </c>
      <c r="B27" s="181" t="s">
        <v>91</v>
      </c>
      <c r="C27" s="181" t="s">
        <v>90</v>
      </c>
      <c r="D27" s="64">
        <v>44927</v>
      </c>
      <c r="E27" s="64">
        <v>45291</v>
      </c>
      <c r="F27" s="65">
        <v>44927</v>
      </c>
      <c r="G27" s="65">
        <v>45291</v>
      </c>
      <c r="H27" s="36" t="s">
        <v>92</v>
      </c>
      <c r="I27" s="44" t="s">
        <v>327</v>
      </c>
      <c r="J27" s="36" t="s">
        <v>71</v>
      </c>
    </row>
    <row r="28" spans="1:10" ht="30" customHeight="1">
      <c r="A28" s="215" t="s">
        <v>93</v>
      </c>
      <c r="B28" s="215"/>
      <c r="C28" s="215"/>
      <c r="D28" s="215"/>
      <c r="E28" s="215"/>
      <c r="F28" s="215"/>
      <c r="G28" s="215"/>
      <c r="H28" s="215"/>
      <c r="I28" s="215"/>
      <c r="J28" s="215"/>
    </row>
    <row r="29" spans="1:10" ht="222.75" customHeight="1">
      <c r="A29" s="36">
        <v>13</v>
      </c>
      <c r="B29" s="181" t="s">
        <v>94</v>
      </c>
      <c r="C29" s="181" t="s">
        <v>95</v>
      </c>
      <c r="D29" s="64">
        <v>44927</v>
      </c>
      <c r="E29" s="64">
        <v>45291</v>
      </c>
      <c r="F29" s="65">
        <v>44927</v>
      </c>
      <c r="G29" s="65">
        <v>45291</v>
      </c>
      <c r="H29" s="69" t="s">
        <v>328</v>
      </c>
      <c r="I29" s="36" t="s">
        <v>329</v>
      </c>
      <c r="J29" s="36" t="s">
        <v>71</v>
      </c>
    </row>
    <row r="30" spans="1:10" ht="28.5" customHeight="1">
      <c r="A30" s="215" t="s">
        <v>10</v>
      </c>
      <c r="B30" s="215"/>
      <c r="C30" s="215"/>
      <c r="D30" s="215"/>
      <c r="E30" s="215"/>
      <c r="F30" s="215"/>
      <c r="G30" s="215"/>
      <c r="H30" s="215"/>
      <c r="I30" s="215"/>
      <c r="J30" s="215"/>
    </row>
    <row r="31" spans="1:10" ht="192" customHeight="1">
      <c r="A31" s="36">
        <v>14</v>
      </c>
      <c r="B31" s="181" t="s">
        <v>96</v>
      </c>
      <c r="C31" s="181" t="s">
        <v>73</v>
      </c>
      <c r="D31" s="64">
        <v>44927</v>
      </c>
      <c r="E31" s="64">
        <v>45291</v>
      </c>
      <c r="F31" s="65">
        <v>44927</v>
      </c>
      <c r="G31" s="65">
        <v>45291</v>
      </c>
      <c r="H31" s="36" t="s">
        <v>330</v>
      </c>
      <c r="I31" s="70" t="s">
        <v>331</v>
      </c>
      <c r="J31" s="36" t="s">
        <v>71</v>
      </c>
    </row>
    <row r="32" spans="1:10" ht="31.5" customHeight="1">
      <c r="A32" s="215" t="s">
        <v>97</v>
      </c>
      <c r="B32" s="215"/>
      <c r="C32" s="215"/>
      <c r="D32" s="215"/>
      <c r="E32" s="215"/>
      <c r="F32" s="215"/>
      <c r="G32" s="215"/>
      <c r="H32" s="215"/>
      <c r="I32" s="215"/>
      <c r="J32" s="215"/>
    </row>
    <row r="33" spans="1:10" ht="253.5" customHeight="1">
      <c r="A33" s="36">
        <v>15</v>
      </c>
      <c r="B33" s="181" t="s">
        <v>98</v>
      </c>
      <c r="C33" s="181" t="s">
        <v>99</v>
      </c>
      <c r="D33" s="64">
        <v>44927</v>
      </c>
      <c r="E33" s="64">
        <v>45291</v>
      </c>
      <c r="F33" s="65">
        <v>44927</v>
      </c>
      <c r="G33" s="65">
        <v>45291</v>
      </c>
      <c r="H33" s="36" t="s">
        <v>332</v>
      </c>
      <c r="I33" s="44" t="s">
        <v>333</v>
      </c>
      <c r="J33" s="36" t="s">
        <v>334</v>
      </c>
    </row>
    <row r="34" spans="1:10" ht="31.5" customHeight="1">
      <c r="A34" s="215" t="s">
        <v>100</v>
      </c>
      <c r="B34" s="215"/>
      <c r="C34" s="215"/>
      <c r="D34" s="215"/>
      <c r="E34" s="215"/>
      <c r="F34" s="215"/>
      <c r="G34" s="215"/>
      <c r="H34" s="215"/>
      <c r="I34" s="215"/>
      <c r="J34" s="215"/>
    </row>
    <row r="35" spans="1:10" ht="204.6" customHeight="1">
      <c r="A35" s="36">
        <v>16</v>
      </c>
      <c r="B35" s="181" t="s">
        <v>101</v>
      </c>
      <c r="C35" s="181" t="s">
        <v>99</v>
      </c>
      <c r="D35" s="64">
        <v>44927</v>
      </c>
      <c r="E35" s="64">
        <v>45291</v>
      </c>
      <c r="F35" s="65">
        <v>44927</v>
      </c>
      <c r="G35" s="65">
        <v>45291</v>
      </c>
      <c r="H35" s="36" t="s">
        <v>335</v>
      </c>
      <c r="I35" s="36" t="s">
        <v>336</v>
      </c>
      <c r="J35" s="36" t="s">
        <v>71</v>
      </c>
    </row>
    <row r="36" spans="1:10" ht="18.75">
      <c r="A36" s="215" t="s">
        <v>102</v>
      </c>
      <c r="B36" s="215"/>
      <c r="C36" s="215"/>
      <c r="D36" s="215"/>
      <c r="E36" s="215"/>
      <c r="F36" s="215"/>
      <c r="G36" s="215"/>
      <c r="H36" s="215"/>
      <c r="I36" s="215"/>
      <c r="J36" s="215"/>
    </row>
    <row r="37" spans="1:10" ht="187.5">
      <c r="A37" s="36">
        <v>17</v>
      </c>
      <c r="B37" s="181" t="s">
        <v>103</v>
      </c>
      <c r="C37" s="181" t="s">
        <v>82</v>
      </c>
      <c r="D37" s="64">
        <v>44927</v>
      </c>
      <c r="E37" s="64">
        <v>45291</v>
      </c>
      <c r="F37" s="65">
        <v>44927</v>
      </c>
      <c r="G37" s="65">
        <v>45291</v>
      </c>
      <c r="H37" s="36" t="s">
        <v>337</v>
      </c>
      <c r="I37" s="36" t="s">
        <v>338</v>
      </c>
      <c r="J37" s="36" t="s">
        <v>71</v>
      </c>
    </row>
    <row r="40" spans="1:10" ht="73.900000000000006" customHeight="1"/>
  </sheetData>
  <mergeCells count="21">
    <mergeCell ref="A36:J36"/>
    <mergeCell ref="A24:J24"/>
    <mergeCell ref="A26:J26"/>
    <mergeCell ref="A28:J28"/>
    <mergeCell ref="A30:J30"/>
    <mergeCell ref="A32:J32"/>
    <mergeCell ref="A34:J34"/>
    <mergeCell ref="A8:J8"/>
    <mergeCell ref="A11:J11"/>
    <mergeCell ref="A14:J14"/>
    <mergeCell ref="A16:J16"/>
    <mergeCell ref="A18:J18"/>
    <mergeCell ref="A21:J21"/>
    <mergeCell ref="B3:J3"/>
    <mergeCell ref="A5:A6"/>
    <mergeCell ref="B5:B6"/>
    <mergeCell ref="C5:C6"/>
    <mergeCell ref="D5:E5"/>
    <mergeCell ref="F5:G5"/>
    <mergeCell ref="H5:I5"/>
    <mergeCell ref="J5:J6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24"/>
  <sheetViews>
    <sheetView zoomScale="110" zoomScaleNormal="110" zoomScaleSheetLayoutView="96" workbookViewId="0">
      <pane ySplit="4" topLeftCell="A17" activePane="bottomLeft" state="frozen"/>
      <selection pane="bottomLeft" activeCell="H68" sqref="H68"/>
    </sheetView>
  </sheetViews>
  <sheetFormatPr defaultColWidth="8.85546875" defaultRowHeight="12.75"/>
  <cols>
    <col min="1" max="1" width="21.28515625" style="71" customWidth="1"/>
    <col min="2" max="2" width="39.85546875" style="71" customWidth="1"/>
    <col min="3" max="3" width="22.28515625" style="71" customWidth="1"/>
    <col min="4" max="4" width="13.28515625" style="72" customWidth="1"/>
    <col min="5" max="5" width="13.28515625" style="76" customWidth="1"/>
    <col min="6" max="6" width="13.28515625" style="77" customWidth="1"/>
    <col min="7" max="8" width="8.85546875" style="73"/>
    <col min="9" max="12" width="8.85546875" style="91"/>
    <col min="13" max="16384" width="8.85546875" style="71"/>
  </cols>
  <sheetData>
    <row r="1" spans="1:6">
      <c r="E1" s="229" t="s">
        <v>104</v>
      </c>
      <c r="F1" s="229"/>
    </row>
    <row r="2" spans="1:6" ht="15.6" customHeight="1">
      <c r="A2" s="74"/>
      <c r="B2" s="74"/>
      <c r="C2" s="74"/>
      <c r="D2" s="75"/>
    </row>
    <row r="3" spans="1:6" ht="15.6" customHeight="1">
      <c r="A3" s="230" t="s">
        <v>105</v>
      </c>
      <c r="B3" s="230"/>
      <c r="C3" s="230"/>
      <c r="D3" s="230"/>
      <c r="E3" s="230"/>
      <c r="F3" s="230"/>
    </row>
    <row r="4" spans="1:6" ht="15">
      <c r="A4" s="231" t="s">
        <v>106</v>
      </c>
      <c r="B4" s="231"/>
      <c r="C4" s="231"/>
      <c r="D4" s="231"/>
      <c r="E4" s="231"/>
      <c r="F4" s="231"/>
    </row>
    <row r="6" spans="1:6" s="80" customFormat="1" ht="70.900000000000006" customHeight="1">
      <c r="A6" s="78" t="s">
        <v>107</v>
      </c>
      <c r="B6" s="78" t="s">
        <v>108</v>
      </c>
      <c r="C6" s="78" t="s">
        <v>109</v>
      </c>
      <c r="D6" s="79" t="s">
        <v>110</v>
      </c>
      <c r="E6" s="79" t="s">
        <v>111</v>
      </c>
      <c r="F6" s="79" t="s">
        <v>112</v>
      </c>
    </row>
    <row r="7" spans="1:6" s="82" customFormat="1">
      <c r="A7" s="81">
        <v>1</v>
      </c>
      <c r="B7" s="81">
        <v>2</v>
      </c>
      <c r="C7" s="81">
        <v>3</v>
      </c>
      <c r="D7" s="81">
        <v>8</v>
      </c>
      <c r="E7" s="81"/>
      <c r="F7" s="81"/>
    </row>
    <row r="8" spans="1:6" s="82" customFormat="1" ht="12.75" customHeight="1">
      <c r="A8" s="227" t="s">
        <v>113</v>
      </c>
      <c r="B8" s="227" t="s">
        <v>114</v>
      </c>
      <c r="C8" s="83" t="s">
        <v>115</v>
      </c>
      <c r="D8" s="84">
        <f>D14+D20+D26+D32+D38+D44+D50+D56+D62+D68+D74+D80+D86+D92+D98+D104+D110+D116+D122+D128+D134</f>
        <v>296650.54299999995</v>
      </c>
      <c r="E8" s="84">
        <f t="shared" ref="E8:F8" si="0">E14+E20+E26+E32+E38+E44+E50+E56+E62+E68+E74+E80+E86+E92+E98+E104+E110+E116+E122+E128+E134</f>
        <v>336999.41126000008</v>
      </c>
      <c r="F8" s="84">
        <f t="shared" si="0"/>
        <v>336999.27892000001</v>
      </c>
    </row>
    <row r="9" spans="1:6" s="82" customFormat="1">
      <c r="A9" s="228"/>
      <c r="B9" s="228"/>
      <c r="C9" s="83" t="s">
        <v>116</v>
      </c>
      <c r="D9" s="84"/>
      <c r="E9" s="84"/>
      <c r="F9" s="84"/>
    </row>
    <row r="10" spans="1:6" s="82" customFormat="1">
      <c r="A10" s="228"/>
      <c r="B10" s="228"/>
      <c r="C10" s="83" t="s">
        <v>117</v>
      </c>
      <c r="D10" s="84">
        <f>D16+D22+D28+D34+D40+D46+D52+D58+D64+D70+D76+D82+D88+D94+D100+D106+D112+D118+D124+D130+D136</f>
        <v>159.61314999999999</v>
      </c>
      <c r="E10" s="84">
        <f t="shared" ref="E10:F13" si="1">E16+E22+E28+E34+E40+E46+E52+E58+E64+E70+E76+E82+E88+E94+E100+E106+E112+E118+E124+E130+E136</f>
        <v>2241.5131500000002</v>
      </c>
      <c r="F10" s="84">
        <f t="shared" si="1"/>
        <v>2241.5131500000002</v>
      </c>
    </row>
    <row r="11" spans="1:6" s="82" customFormat="1" ht="25.5">
      <c r="A11" s="228"/>
      <c r="B11" s="228"/>
      <c r="C11" s="85" t="s">
        <v>118</v>
      </c>
      <c r="D11" s="84">
        <f>D17+D23+D29+D35+D41+D47+D53+D59+D65+D71+D77+D83+D89+D95+D101+D107+D113+D119+D125+D131+D137</f>
        <v>95938.309339999993</v>
      </c>
      <c r="E11" s="84">
        <f t="shared" si="1"/>
        <v>110085.78630000001</v>
      </c>
      <c r="F11" s="84">
        <f t="shared" si="1"/>
        <v>110085.7862</v>
      </c>
    </row>
    <row r="12" spans="1:6" s="82" customFormat="1">
      <c r="A12" s="228"/>
      <c r="B12" s="228"/>
      <c r="C12" s="85" t="s">
        <v>119</v>
      </c>
      <c r="D12" s="84">
        <f>D18+D24+D30+D36+D42+D48+D54+D60+D66+D72+D78+D84+D90+D96+D102+D108+D114+D120+D126+D132+D138</f>
        <v>200552.62050999998</v>
      </c>
      <c r="E12" s="84">
        <f t="shared" si="1"/>
        <v>224672.11181</v>
      </c>
      <c r="F12" s="84">
        <f t="shared" si="1"/>
        <v>224671.97957</v>
      </c>
    </row>
    <row r="13" spans="1:6" s="82" customFormat="1" ht="25.5">
      <c r="A13" s="228"/>
      <c r="B13" s="228"/>
      <c r="C13" s="85" t="s">
        <v>120</v>
      </c>
      <c r="D13" s="84">
        <f>D19+D25+D31+D37+D43+D49+D55+D61+D67+D73+D79+D85+D91+D97+D103+D109+D115+D121+D127+D133+D139</f>
        <v>0</v>
      </c>
      <c r="E13" s="84">
        <f t="shared" si="1"/>
        <v>0</v>
      </c>
      <c r="F13" s="84">
        <f t="shared" si="1"/>
        <v>0</v>
      </c>
    </row>
    <row r="14" spans="1:6" s="82" customFormat="1" ht="12.75" customHeight="1">
      <c r="A14" s="227" t="s">
        <v>121</v>
      </c>
      <c r="B14" s="227" t="s">
        <v>122</v>
      </c>
      <c r="C14" s="83" t="s">
        <v>115</v>
      </c>
      <c r="D14" s="84">
        <f t="shared" ref="D14:F14" si="2">D16+D17+D18+D19</f>
        <v>48120.898269999998</v>
      </c>
      <c r="E14" s="84">
        <f t="shared" si="2"/>
        <v>52169.462079999998</v>
      </c>
      <c r="F14" s="84">
        <f t="shared" si="2"/>
        <v>52169.462079999998</v>
      </c>
    </row>
    <row r="15" spans="1:6" s="82" customFormat="1" ht="12.75" customHeight="1">
      <c r="A15" s="228"/>
      <c r="B15" s="228"/>
      <c r="C15" s="83" t="s">
        <v>116</v>
      </c>
      <c r="D15" s="84"/>
      <c r="E15" s="84"/>
      <c r="F15" s="84"/>
    </row>
    <row r="16" spans="1:6" s="82" customFormat="1" ht="12.75" customHeight="1">
      <c r="A16" s="228"/>
      <c r="B16" s="228"/>
      <c r="C16" s="83" t="s">
        <v>117</v>
      </c>
      <c r="D16" s="84">
        <v>0</v>
      </c>
      <c r="E16" s="84">
        <v>0</v>
      </c>
      <c r="F16" s="84">
        <v>0</v>
      </c>
    </row>
    <row r="17" spans="1:6" s="82" customFormat="1" ht="25.5">
      <c r="A17" s="228"/>
      <c r="B17" s="228"/>
      <c r="C17" s="85" t="s">
        <v>118</v>
      </c>
      <c r="D17" s="84">
        <v>37.844550000000005</v>
      </c>
      <c r="E17" s="84">
        <v>40.17024</v>
      </c>
      <c r="F17" s="84">
        <v>40.17024</v>
      </c>
    </row>
    <row r="18" spans="1:6" s="82" customFormat="1">
      <c r="A18" s="228"/>
      <c r="B18" s="228"/>
      <c r="C18" s="85" t="s">
        <v>119</v>
      </c>
      <c r="D18" s="86">
        <v>48083.053719999996</v>
      </c>
      <c r="E18" s="86">
        <v>52129.291839999998</v>
      </c>
      <c r="F18" s="86">
        <v>52129.291839999998</v>
      </c>
    </row>
    <row r="19" spans="1:6" s="82" customFormat="1" ht="25.5">
      <c r="A19" s="228"/>
      <c r="B19" s="228"/>
      <c r="C19" s="85" t="s">
        <v>120</v>
      </c>
      <c r="D19" s="84">
        <v>0</v>
      </c>
      <c r="E19" s="84">
        <v>0</v>
      </c>
      <c r="F19" s="84">
        <v>0</v>
      </c>
    </row>
    <row r="20" spans="1:6" s="82" customFormat="1">
      <c r="A20" s="227" t="s">
        <v>123</v>
      </c>
      <c r="B20" s="227" t="s">
        <v>124</v>
      </c>
      <c r="C20" s="83" t="s">
        <v>115</v>
      </c>
      <c r="D20" s="84">
        <f t="shared" ref="D20:F20" si="3">D22+D23+D24+D25</f>
        <v>1724.5</v>
      </c>
      <c r="E20" s="84">
        <f t="shared" si="3"/>
        <v>1774.904</v>
      </c>
      <c r="F20" s="84">
        <f t="shared" si="3"/>
        <v>1774.9037900000001</v>
      </c>
    </row>
    <row r="21" spans="1:6" s="82" customFormat="1">
      <c r="A21" s="228"/>
      <c r="B21" s="228"/>
      <c r="C21" s="83" t="s">
        <v>116</v>
      </c>
      <c r="D21" s="84"/>
      <c r="E21" s="84"/>
      <c r="F21" s="84"/>
    </row>
    <row r="22" spans="1:6" s="82" customFormat="1">
      <c r="A22" s="228"/>
      <c r="B22" s="228"/>
      <c r="C22" s="83" t="s">
        <v>117</v>
      </c>
      <c r="D22" s="84">
        <v>0</v>
      </c>
      <c r="E22" s="84">
        <v>0</v>
      </c>
      <c r="F22" s="84">
        <v>0</v>
      </c>
    </row>
    <row r="23" spans="1:6" s="82" customFormat="1" ht="25.5">
      <c r="A23" s="228"/>
      <c r="B23" s="228"/>
      <c r="C23" s="85" t="s">
        <v>118</v>
      </c>
      <c r="D23" s="84">
        <v>0</v>
      </c>
      <c r="E23" s="84">
        <v>0</v>
      </c>
      <c r="F23" s="84">
        <v>0</v>
      </c>
    </row>
    <row r="24" spans="1:6" s="82" customFormat="1" ht="12.75" customHeight="1">
      <c r="A24" s="228"/>
      <c r="B24" s="228"/>
      <c r="C24" s="85" t="s">
        <v>119</v>
      </c>
      <c r="D24" s="86">
        <v>1724.5</v>
      </c>
      <c r="E24" s="86">
        <v>1774.904</v>
      </c>
      <c r="F24" s="86">
        <v>1774.9037900000001</v>
      </c>
    </row>
    <row r="25" spans="1:6" s="82" customFormat="1" ht="25.5">
      <c r="A25" s="228"/>
      <c r="B25" s="228"/>
      <c r="C25" s="85" t="s">
        <v>120</v>
      </c>
      <c r="D25" s="86">
        <v>0</v>
      </c>
      <c r="E25" s="86">
        <v>0</v>
      </c>
      <c r="F25" s="86">
        <v>0</v>
      </c>
    </row>
    <row r="26" spans="1:6" s="82" customFormat="1">
      <c r="A26" s="227" t="s">
        <v>125</v>
      </c>
      <c r="B26" s="227" t="s">
        <v>126</v>
      </c>
      <c r="C26" s="83" t="s">
        <v>115</v>
      </c>
      <c r="D26" s="84">
        <f t="shared" ref="D26:F26" si="4">D28+D29+D30+D31</f>
        <v>0</v>
      </c>
      <c r="E26" s="84">
        <f t="shared" si="4"/>
        <v>0</v>
      </c>
      <c r="F26" s="84">
        <f t="shared" si="4"/>
        <v>0</v>
      </c>
    </row>
    <row r="27" spans="1:6" s="82" customFormat="1">
      <c r="A27" s="228"/>
      <c r="B27" s="228"/>
      <c r="C27" s="83" t="s">
        <v>116</v>
      </c>
      <c r="D27" s="84"/>
      <c r="E27" s="84"/>
      <c r="F27" s="84"/>
    </row>
    <row r="28" spans="1:6" s="82" customFormat="1">
      <c r="A28" s="228"/>
      <c r="B28" s="228"/>
      <c r="C28" s="83" t="s">
        <v>117</v>
      </c>
      <c r="D28" s="84">
        <v>0</v>
      </c>
      <c r="E28" s="84">
        <v>0</v>
      </c>
      <c r="F28" s="84">
        <v>0</v>
      </c>
    </row>
    <row r="29" spans="1:6" s="82" customFormat="1" ht="25.5">
      <c r="A29" s="228"/>
      <c r="B29" s="228"/>
      <c r="C29" s="85" t="s">
        <v>118</v>
      </c>
      <c r="D29" s="84">
        <v>0</v>
      </c>
      <c r="E29" s="84">
        <v>0</v>
      </c>
      <c r="F29" s="84">
        <v>0</v>
      </c>
    </row>
    <row r="30" spans="1:6" s="82" customFormat="1">
      <c r="A30" s="228"/>
      <c r="B30" s="228"/>
      <c r="C30" s="85" t="s">
        <v>119</v>
      </c>
      <c r="D30" s="86">
        <v>0</v>
      </c>
      <c r="E30" s="86">
        <v>0</v>
      </c>
      <c r="F30" s="86">
        <v>0</v>
      </c>
    </row>
    <row r="31" spans="1:6" s="82" customFormat="1" ht="25.5">
      <c r="A31" s="228"/>
      <c r="B31" s="228"/>
      <c r="C31" s="85" t="s">
        <v>120</v>
      </c>
      <c r="D31" s="84">
        <v>0</v>
      </c>
      <c r="E31" s="84">
        <v>0</v>
      </c>
      <c r="F31" s="84">
        <v>0</v>
      </c>
    </row>
    <row r="32" spans="1:6" s="82" customFormat="1">
      <c r="A32" s="226" t="s">
        <v>127</v>
      </c>
      <c r="B32" s="226" t="s">
        <v>128</v>
      </c>
      <c r="C32" s="83" t="s">
        <v>115</v>
      </c>
      <c r="D32" s="84">
        <f t="shared" ref="D32:F32" si="5">D34+D35+D36+D37</f>
        <v>497.27582999999993</v>
      </c>
      <c r="E32" s="84">
        <f t="shared" si="5"/>
        <v>647.27582999999993</v>
      </c>
      <c r="F32" s="84">
        <f t="shared" si="5"/>
        <v>647.27582999999993</v>
      </c>
    </row>
    <row r="33" spans="1:8" s="82" customFormat="1">
      <c r="A33" s="226"/>
      <c r="B33" s="226"/>
      <c r="C33" s="83" t="s">
        <v>116</v>
      </c>
      <c r="D33" s="84"/>
      <c r="E33" s="84"/>
      <c r="F33" s="84"/>
    </row>
    <row r="34" spans="1:8" s="82" customFormat="1">
      <c r="A34" s="226"/>
      <c r="B34" s="226"/>
      <c r="C34" s="83" t="s">
        <v>117</v>
      </c>
      <c r="D34" s="84">
        <v>159.61314999999999</v>
      </c>
      <c r="E34" s="84">
        <v>159.61314999999999</v>
      </c>
      <c r="F34" s="84">
        <v>159.61314999999999</v>
      </c>
    </row>
    <row r="35" spans="1:8" s="82" customFormat="1" ht="25.5">
      <c r="A35" s="226"/>
      <c r="B35" s="226"/>
      <c r="C35" s="85" t="s">
        <v>118</v>
      </c>
      <c r="D35" s="84">
        <v>168.83133999999998</v>
      </c>
      <c r="E35" s="84">
        <v>168.83133999999998</v>
      </c>
      <c r="F35" s="84">
        <v>168.83133999999998</v>
      </c>
    </row>
    <row r="36" spans="1:8" s="87" customFormat="1">
      <c r="A36" s="226"/>
      <c r="B36" s="226"/>
      <c r="C36" s="85" t="s">
        <v>119</v>
      </c>
      <c r="D36" s="84">
        <v>168.83133999999998</v>
      </c>
      <c r="E36" s="84">
        <v>318.83133999999995</v>
      </c>
      <c r="F36" s="84">
        <v>318.83133999999995</v>
      </c>
      <c r="H36" s="88"/>
    </row>
    <row r="37" spans="1:8" s="82" customFormat="1" ht="25.5">
      <c r="A37" s="226"/>
      <c r="B37" s="226"/>
      <c r="C37" s="85" t="s">
        <v>120</v>
      </c>
      <c r="D37" s="84">
        <v>0</v>
      </c>
      <c r="E37" s="84">
        <v>0</v>
      </c>
      <c r="F37" s="84">
        <v>0</v>
      </c>
    </row>
    <row r="38" spans="1:8" s="82" customFormat="1">
      <c r="A38" s="226" t="s">
        <v>129</v>
      </c>
      <c r="B38" s="226" t="s">
        <v>130</v>
      </c>
      <c r="C38" s="83" t="s">
        <v>115</v>
      </c>
      <c r="D38" s="84">
        <f t="shared" ref="D38:F38" si="6">D40+D41+D42+D43</f>
        <v>32311.251369999998</v>
      </c>
      <c r="E38" s="84">
        <f t="shared" si="6"/>
        <v>33104.756159999997</v>
      </c>
      <c r="F38" s="84">
        <f t="shared" si="6"/>
        <v>33104.756159999997</v>
      </c>
    </row>
    <row r="39" spans="1:8" s="82" customFormat="1">
      <c r="A39" s="226"/>
      <c r="B39" s="226"/>
      <c r="C39" s="83" t="s">
        <v>116</v>
      </c>
      <c r="D39" s="84"/>
      <c r="E39" s="84"/>
      <c r="F39" s="84"/>
    </row>
    <row r="40" spans="1:8" s="82" customFormat="1">
      <c r="A40" s="226"/>
      <c r="B40" s="226"/>
      <c r="C40" s="83" t="s">
        <v>117</v>
      </c>
      <c r="D40" s="84">
        <v>0</v>
      </c>
      <c r="E40" s="84">
        <v>0</v>
      </c>
      <c r="F40" s="84">
        <v>0</v>
      </c>
    </row>
    <row r="41" spans="1:8" s="82" customFormat="1" ht="25.5">
      <c r="A41" s="226"/>
      <c r="B41" s="226"/>
      <c r="C41" s="85" t="s">
        <v>118</v>
      </c>
      <c r="D41" s="84">
        <v>14.171670000000001</v>
      </c>
      <c r="E41" s="84">
        <v>15.04266</v>
      </c>
      <c r="F41" s="84">
        <v>15.04266</v>
      </c>
    </row>
    <row r="42" spans="1:8" s="82" customFormat="1">
      <c r="A42" s="226"/>
      <c r="B42" s="226"/>
      <c r="C42" s="85" t="s">
        <v>119</v>
      </c>
      <c r="D42" s="86">
        <v>32297.079699999998</v>
      </c>
      <c r="E42" s="86">
        <v>33089.713499999998</v>
      </c>
      <c r="F42" s="86">
        <v>33089.713499999998</v>
      </c>
    </row>
    <row r="43" spans="1:8" s="82" customFormat="1" ht="25.5">
      <c r="A43" s="226"/>
      <c r="B43" s="226"/>
      <c r="C43" s="85" t="s">
        <v>120</v>
      </c>
      <c r="D43" s="84">
        <v>0</v>
      </c>
      <c r="E43" s="84">
        <v>0</v>
      </c>
      <c r="F43" s="84">
        <v>0</v>
      </c>
    </row>
    <row r="44" spans="1:8" s="82" customFormat="1">
      <c r="A44" s="223" t="s">
        <v>131</v>
      </c>
      <c r="B44" s="223" t="s">
        <v>132</v>
      </c>
      <c r="C44" s="83" t="s">
        <v>115</v>
      </c>
      <c r="D44" s="84">
        <f t="shared" ref="D44:F44" si="7">D46+D47+D48+D49</f>
        <v>49804.511870000002</v>
      </c>
      <c r="E44" s="84">
        <f t="shared" si="7"/>
        <v>50879.282360000005</v>
      </c>
      <c r="F44" s="84">
        <f t="shared" si="7"/>
        <v>50879.282259999993</v>
      </c>
    </row>
    <row r="45" spans="1:8" s="82" customFormat="1" ht="12.75" customHeight="1">
      <c r="A45" s="224"/>
      <c r="B45" s="224"/>
      <c r="C45" s="83" t="s">
        <v>116</v>
      </c>
      <c r="D45" s="84"/>
      <c r="E45" s="84"/>
      <c r="F45" s="84"/>
    </row>
    <row r="46" spans="1:8" s="82" customFormat="1" ht="12.75" customHeight="1">
      <c r="A46" s="224"/>
      <c r="B46" s="224"/>
      <c r="C46" s="83" t="s">
        <v>117</v>
      </c>
      <c r="D46" s="84">
        <v>0</v>
      </c>
      <c r="E46" s="84">
        <v>0</v>
      </c>
      <c r="F46" s="84">
        <v>0</v>
      </c>
    </row>
    <row r="47" spans="1:8" s="82" customFormat="1" ht="25.5">
      <c r="A47" s="224"/>
      <c r="B47" s="224"/>
      <c r="C47" s="85" t="s">
        <v>118</v>
      </c>
      <c r="D47" s="84">
        <v>54.990839999999999</v>
      </c>
      <c r="E47" s="84">
        <v>47.81295999999999</v>
      </c>
      <c r="F47" s="84">
        <v>47.812860000000001</v>
      </c>
    </row>
    <row r="48" spans="1:8" s="82" customFormat="1">
      <c r="A48" s="224"/>
      <c r="B48" s="224"/>
      <c r="C48" s="85" t="s">
        <v>119</v>
      </c>
      <c r="D48" s="86">
        <v>49749.521030000004</v>
      </c>
      <c r="E48" s="86">
        <v>50831.469400000002</v>
      </c>
      <c r="F48" s="86">
        <v>50831.469399999994</v>
      </c>
    </row>
    <row r="49" spans="1:6" s="82" customFormat="1" ht="25.5">
      <c r="A49" s="224"/>
      <c r="B49" s="224"/>
      <c r="C49" s="85" t="s">
        <v>120</v>
      </c>
      <c r="D49" s="86">
        <v>0</v>
      </c>
      <c r="E49" s="86">
        <v>0</v>
      </c>
      <c r="F49" s="86">
        <v>0</v>
      </c>
    </row>
    <row r="50" spans="1:6" s="82" customFormat="1" ht="12.75" customHeight="1">
      <c r="A50" s="223" t="s">
        <v>133</v>
      </c>
      <c r="B50" s="223" t="s">
        <v>134</v>
      </c>
      <c r="C50" s="83" t="s">
        <v>115</v>
      </c>
      <c r="D50" s="84">
        <f t="shared" ref="D50:F50" si="8">D52+D53+D54+D55</f>
        <v>4668.7167000000009</v>
      </c>
      <c r="E50" s="84">
        <f t="shared" si="8"/>
        <v>5046.6830400000008</v>
      </c>
      <c r="F50" s="84">
        <f t="shared" si="8"/>
        <v>5046.6830400000008</v>
      </c>
    </row>
    <row r="51" spans="1:6" s="82" customFormat="1">
      <c r="A51" s="224"/>
      <c r="B51" s="224"/>
      <c r="C51" s="83" t="s">
        <v>116</v>
      </c>
      <c r="D51" s="84"/>
      <c r="E51" s="84"/>
      <c r="F51" s="84"/>
    </row>
    <row r="52" spans="1:6" s="82" customFormat="1">
      <c r="A52" s="224"/>
      <c r="B52" s="224"/>
      <c r="C52" s="83" t="s">
        <v>117</v>
      </c>
      <c r="D52" s="84">
        <v>0</v>
      </c>
      <c r="E52" s="84">
        <v>0</v>
      </c>
      <c r="F52" s="84">
        <v>0</v>
      </c>
    </row>
    <row r="53" spans="1:6" s="82" customFormat="1" ht="25.5">
      <c r="A53" s="224"/>
      <c r="B53" s="224"/>
      <c r="C53" s="85" t="s">
        <v>118</v>
      </c>
      <c r="D53" s="84">
        <v>2.33494</v>
      </c>
      <c r="E53" s="84">
        <v>2.4784200000000003</v>
      </c>
      <c r="F53" s="84">
        <v>2.4784200000000003</v>
      </c>
    </row>
    <row r="54" spans="1:6" s="82" customFormat="1">
      <c r="A54" s="224"/>
      <c r="B54" s="224"/>
      <c r="C54" s="85" t="s">
        <v>119</v>
      </c>
      <c r="D54" s="86">
        <v>4666.3817600000011</v>
      </c>
      <c r="E54" s="86">
        <v>5044.2046200000004</v>
      </c>
      <c r="F54" s="86">
        <v>5044.2046200000004</v>
      </c>
    </row>
    <row r="55" spans="1:6" s="82" customFormat="1" ht="25.5">
      <c r="A55" s="224"/>
      <c r="B55" s="224"/>
      <c r="C55" s="85" t="s">
        <v>120</v>
      </c>
      <c r="D55" s="86">
        <v>0</v>
      </c>
      <c r="E55" s="86">
        <v>0</v>
      </c>
      <c r="F55" s="86">
        <v>0</v>
      </c>
    </row>
    <row r="56" spans="1:6" s="82" customFormat="1">
      <c r="A56" s="223" t="s">
        <v>135</v>
      </c>
      <c r="B56" s="223" t="s">
        <v>136</v>
      </c>
      <c r="C56" s="83" t="s">
        <v>115</v>
      </c>
      <c r="D56" s="84">
        <f t="shared" ref="D56:F56" si="9">D58+D59+D60+D61</f>
        <v>0</v>
      </c>
      <c r="E56" s="84">
        <f t="shared" si="9"/>
        <v>0</v>
      </c>
      <c r="F56" s="84">
        <f t="shared" si="9"/>
        <v>0</v>
      </c>
    </row>
    <row r="57" spans="1:6" s="82" customFormat="1">
      <c r="A57" s="224"/>
      <c r="B57" s="224"/>
      <c r="C57" s="83" t="s">
        <v>116</v>
      </c>
      <c r="D57" s="84"/>
      <c r="E57" s="84"/>
      <c r="F57" s="84"/>
    </row>
    <row r="58" spans="1:6" s="82" customFormat="1">
      <c r="A58" s="224"/>
      <c r="B58" s="224"/>
      <c r="C58" s="83" t="s">
        <v>117</v>
      </c>
      <c r="D58" s="84">
        <v>0</v>
      </c>
      <c r="E58" s="84">
        <v>0</v>
      </c>
      <c r="F58" s="84">
        <v>0</v>
      </c>
    </row>
    <row r="59" spans="1:6" s="82" customFormat="1" ht="27.6" customHeight="1">
      <c r="A59" s="224"/>
      <c r="B59" s="224"/>
      <c r="C59" s="85" t="s">
        <v>118</v>
      </c>
      <c r="D59" s="84">
        <v>0</v>
      </c>
      <c r="E59" s="84">
        <v>0</v>
      </c>
      <c r="F59" s="84">
        <v>0</v>
      </c>
    </row>
    <row r="60" spans="1:6" s="82" customFormat="1">
      <c r="A60" s="224"/>
      <c r="B60" s="224"/>
      <c r="C60" s="85" t="s">
        <v>119</v>
      </c>
      <c r="D60" s="86">
        <v>0</v>
      </c>
      <c r="E60" s="86">
        <v>0</v>
      </c>
      <c r="F60" s="86">
        <v>0</v>
      </c>
    </row>
    <row r="61" spans="1:6" s="82" customFormat="1" ht="25.5">
      <c r="A61" s="224"/>
      <c r="B61" s="224"/>
      <c r="C61" s="85" t="s">
        <v>120</v>
      </c>
      <c r="D61" s="86">
        <v>0</v>
      </c>
      <c r="E61" s="86">
        <v>0</v>
      </c>
      <c r="F61" s="86">
        <v>0</v>
      </c>
    </row>
    <row r="62" spans="1:6" s="82" customFormat="1">
      <c r="A62" s="223" t="s">
        <v>137</v>
      </c>
      <c r="B62" s="223" t="s">
        <v>138</v>
      </c>
      <c r="C62" s="83" t="s">
        <v>115</v>
      </c>
      <c r="D62" s="84">
        <f t="shared" ref="D62:F62" si="10">D64+D65+D66+D67</f>
        <v>9215.5</v>
      </c>
      <c r="E62" s="84">
        <f t="shared" si="10"/>
        <v>9350.872589999999</v>
      </c>
      <c r="F62" s="84">
        <f t="shared" si="10"/>
        <v>9350.7405600000002</v>
      </c>
    </row>
    <row r="63" spans="1:6" s="82" customFormat="1">
      <c r="A63" s="224"/>
      <c r="B63" s="224"/>
      <c r="C63" s="83" t="s">
        <v>116</v>
      </c>
      <c r="D63" s="84"/>
      <c r="E63" s="84"/>
      <c r="F63" s="84"/>
    </row>
    <row r="64" spans="1:6" s="82" customFormat="1">
      <c r="A64" s="224"/>
      <c r="B64" s="224"/>
      <c r="C64" s="83" t="s">
        <v>117</v>
      </c>
      <c r="D64" s="84">
        <v>0</v>
      </c>
      <c r="E64" s="84">
        <v>0</v>
      </c>
      <c r="F64" s="84">
        <v>0</v>
      </c>
    </row>
    <row r="65" spans="1:6" s="82" customFormat="1" ht="25.5">
      <c r="A65" s="224"/>
      <c r="B65" s="224"/>
      <c r="C65" s="85" t="s">
        <v>118</v>
      </c>
      <c r="D65" s="84">
        <v>0</v>
      </c>
      <c r="E65" s="84">
        <v>0</v>
      </c>
      <c r="F65" s="84">
        <v>0</v>
      </c>
    </row>
    <row r="66" spans="1:6" s="82" customFormat="1" ht="12.75" customHeight="1">
      <c r="A66" s="224"/>
      <c r="B66" s="224"/>
      <c r="C66" s="85" t="s">
        <v>119</v>
      </c>
      <c r="D66" s="86">
        <v>9215.5</v>
      </c>
      <c r="E66" s="86">
        <v>9350.872589999999</v>
      </c>
      <c r="F66" s="86">
        <v>9350.7405600000002</v>
      </c>
    </row>
    <row r="67" spans="1:6" s="82" customFormat="1" ht="25.5">
      <c r="A67" s="224"/>
      <c r="B67" s="224"/>
      <c r="C67" s="85" t="s">
        <v>120</v>
      </c>
      <c r="D67" s="84">
        <v>0</v>
      </c>
      <c r="E67" s="84">
        <v>0</v>
      </c>
      <c r="F67" s="84">
        <v>0</v>
      </c>
    </row>
    <row r="68" spans="1:6" s="82" customFormat="1">
      <c r="A68" s="223" t="s">
        <v>139</v>
      </c>
      <c r="B68" s="223" t="s">
        <v>140</v>
      </c>
      <c r="C68" s="83" t="s">
        <v>115</v>
      </c>
      <c r="D68" s="84">
        <f t="shared" ref="D68:F68" si="11">D70+D71+D72+D73</f>
        <v>958.8</v>
      </c>
      <c r="E68" s="84">
        <f t="shared" si="11"/>
        <v>3047.0133800000008</v>
      </c>
      <c r="F68" s="84">
        <f t="shared" si="11"/>
        <v>3047.0133800000008</v>
      </c>
    </row>
    <row r="69" spans="1:6" s="82" customFormat="1">
      <c r="A69" s="224"/>
      <c r="B69" s="224"/>
      <c r="C69" s="83" t="s">
        <v>116</v>
      </c>
      <c r="D69" s="84"/>
      <c r="E69" s="84"/>
      <c r="F69" s="84"/>
    </row>
    <row r="70" spans="1:6" s="82" customFormat="1">
      <c r="A70" s="224"/>
      <c r="B70" s="224"/>
      <c r="C70" s="83" t="s">
        <v>117</v>
      </c>
      <c r="D70" s="84">
        <v>0</v>
      </c>
      <c r="E70" s="84">
        <v>0</v>
      </c>
      <c r="F70" s="84">
        <v>0</v>
      </c>
    </row>
    <row r="71" spans="1:6" s="82" customFormat="1" ht="25.5">
      <c r="A71" s="224"/>
      <c r="B71" s="224"/>
      <c r="C71" s="85" t="s">
        <v>118</v>
      </c>
      <c r="D71" s="84">
        <v>0</v>
      </c>
      <c r="E71" s="84">
        <v>0</v>
      </c>
      <c r="F71" s="84">
        <v>0</v>
      </c>
    </row>
    <row r="72" spans="1:6" s="82" customFormat="1">
      <c r="A72" s="224"/>
      <c r="B72" s="224"/>
      <c r="C72" s="85" t="s">
        <v>119</v>
      </c>
      <c r="D72" s="86">
        <v>958.8</v>
      </c>
      <c r="E72" s="86">
        <v>3047.0133800000008</v>
      </c>
      <c r="F72" s="86">
        <v>3047.0133800000008</v>
      </c>
    </row>
    <row r="73" spans="1:6" s="82" customFormat="1" ht="25.5">
      <c r="A73" s="224"/>
      <c r="B73" s="224"/>
      <c r="C73" s="85" t="s">
        <v>120</v>
      </c>
      <c r="D73" s="86">
        <v>0</v>
      </c>
      <c r="E73" s="86">
        <v>0</v>
      </c>
      <c r="F73" s="86">
        <v>0</v>
      </c>
    </row>
    <row r="74" spans="1:6" s="82" customFormat="1">
      <c r="A74" s="223" t="s">
        <v>141</v>
      </c>
      <c r="B74" s="223" t="s">
        <v>142</v>
      </c>
      <c r="C74" s="83" t="s">
        <v>115</v>
      </c>
      <c r="D74" s="84">
        <f t="shared" ref="D74:F74" si="12">D76+D77+D78+D79</f>
        <v>1597.6351699999998</v>
      </c>
      <c r="E74" s="84">
        <f t="shared" si="12"/>
        <v>10853.665499999999</v>
      </c>
      <c r="F74" s="84">
        <f t="shared" si="12"/>
        <v>10853.665499999999</v>
      </c>
    </row>
    <row r="75" spans="1:6" s="82" customFormat="1">
      <c r="A75" s="224"/>
      <c r="B75" s="224"/>
      <c r="C75" s="83" t="s">
        <v>116</v>
      </c>
      <c r="D75" s="84"/>
      <c r="E75" s="84"/>
      <c r="F75" s="84"/>
    </row>
    <row r="76" spans="1:6" s="82" customFormat="1">
      <c r="A76" s="224"/>
      <c r="B76" s="224"/>
      <c r="C76" s="83" t="s">
        <v>117</v>
      </c>
      <c r="D76" s="84">
        <v>0</v>
      </c>
      <c r="E76" s="84">
        <v>0</v>
      </c>
      <c r="F76" s="84">
        <v>0</v>
      </c>
    </row>
    <row r="77" spans="1:6" s="82" customFormat="1" ht="25.5">
      <c r="A77" s="224"/>
      <c r="B77" s="224"/>
      <c r="C77" s="85" t="s">
        <v>118</v>
      </c>
      <c r="D77" s="84">
        <v>266.93599999999998</v>
      </c>
      <c r="E77" s="84">
        <v>2136.9360000000001</v>
      </c>
      <c r="F77" s="84">
        <v>2136.9360000000001</v>
      </c>
    </row>
    <row r="78" spans="1:6" s="82" customFormat="1">
      <c r="A78" s="224"/>
      <c r="B78" s="224"/>
      <c r="C78" s="85" t="s">
        <v>119</v>
      </c>
      <c r="D78" s="86">
        <v>1330.6991699999999</v>
      </c>
      <c r="E78" s="86">
        <v>8716.7294999999995</v>
      </c>
      <c r="F78" s="86">
        <v>8716.7294999999995</v>
      </c>
    </row>
    <row r="79" spans="1:6" s="82" customFormat="1" ht="25.5">
      <c r="A79" s="224"/>
      <c r="B79" s="224"/>
      <c r="C79" s="85" t="s">
        <v>120</v>
      </c>
      <c r="D79" s="86">
        <v>0</v>
      </c>
      <c r="E79" s="86">
        <v>0</v>
      </c>
      <c r="F79" s="86">
        <v>0</v>
      </c>
    </row>
    <row r="80" spans="1:6" s="82" customFormat="1">
      <c r="A80" s="223" t="s">
        <v>143</v>
      </c>
      <c r="B80" s="223" t="s">
        <v>144</v>
      </c>
      <c r="C80" s="83" t="s">
        <v>115</v>
      </c>
      <c r="D80" s="84">
        <f t="shared" ref="D80:F80" si="13">D82+D83+D84+D85</f>
        <v>9050.1</v>
      </c>
      <c r="E80" s="84">
        <f t="shared" si="13"/>
        <v>16675.38</v>
      </c>
      <c r="F80" s="84">
        <f t="shared" si="13"/>
        <v>16675.38</v>
      </c>
    </row>
    <row r="81" spans="1:7" s="82" customFormat="1">
      <c r="A81" s="224"/>
      <c r="B81" s="224"/>
      <c r="C81" s="83" t="s">
        <v>116</v>
      </c>
      <c r="D81" s="84"/>
      <c r="E81" s="84"/>
      <c r="F81" s="84"/>
    </row>
    <row r="82" spans="1:7" s="82" customFormat="1">
      <c r="A82" s="224"/>
      <c r="B82" s="224"/>
      <c r="C82" s="83" t="s">
        <v>117</v>
      </c>
      <c r="D82" s="84">
        <v>0</v>
      </c>
      <c r="E82" s="84">
        <v>0</v>
      </c>
      <c r="F82" s="84">
        <v>0</v>
      </c>
    </row>
    <row r="83" spans="1:7" s="82" customFormat="1" ht="25.5">
      <c r="A83" s="224"/>
      <c r="B83" s="224"/>
      <c r="C83" s="85" t="s">
        <v>118</v>
      </c>
      <c r="D83" s="84">
        <v>0</v>
      </c>
      <c r="E83" s="84">
        <v>0</v>
      </c>
      <c r="F83" s="84">
        <v>0</v>
      </c>
    </row>
    <row r="84" spans="1:7" s="82" customFormat="1">
      <c r="A84" s="224"/>
      <c r="B84" s="224"/>
      <c r="C84" s="85" t="s">
        <v>119</v>
      </c>
      <c r="D84" s="86">
        <v>9050.1</v>
      </c>
      <c r="E84" s="86">
        <v>16675.38</v>
      </c>
      <c r="F84" s="86">
        <v>16675.38</v>
      </c>
    </row>
    <row r="85" spans="1:7" s="82" customFormat="1" ht="25.5">
      <c r="A85" s="224"/>
      <c r="B85" s="224"/>
      <c r="C85" s="85" t="s">
        <v>120</v>
      </c>
      <c r="D85" s="86">
        <v>0</v>
      </c>
      <c r="E85" s="86">
        <v>0</v>
      </c>
      <c r="F85" s="86">
        <v>0</v>
      </c>
    </row>
    <row r="86" spans="1:7" s="82" customFormat="1" ht="12.75" customHeight="1">
      <c r="A86" s="223" t="s">
        <v>145</v>
      </c>
      <c r="B86" s="223" t="s">
        <v>146</v>
      </c>
      <c r="C86" s="83" t="s">
        <v>115</v>
      </c>
      <c r="D86" s="84">
        <f t="shared" ref="D86:F86" si="14">D88+D89+D90+D91</f>
        <v>363.27300000000002</v>
      </c>
      <c r="E86" s="84">
        <f t="shared" si="14"/>
        <v>3077.1579999999999</v>
      </c>
      <c r="F86" s="84">
        <f t="shared" si="14"/>
        <v>3077.1579999999999</v>
      </c>
    </row>
    <row r="87" spans="1:7" s="82" customFormat="1" ht="12.75" customHeight="1">
      <c r="A87" s="224"/>
      <c r="B87" s="224"/>
      <c r="C87" s="83" t="s">
        <v>116</v>
      </c>
      <c r="D87" s="84"/>
      <c r="E87" s="84"/>
      <c r="F87" s="84"/>
    </row>
    <row r="88" spans="1:7" s="82" customFormat="1" ht="12.75" customHeight="1">
      <c r="A88" s="224"/>
      <c r="B88" s="224"/>
      <c r="C88" s="83" t="s">
        <v>117</v>
      </c>
      <c r="D88" s="84">
        <v>0</v>
      </c>
      <c r="E88" s="84">
        <v>0</v>
      </c>
      <c r="F88" s="84">
        <v>0</v>
      </c>
    </row>
    <row r="89" spans="1:7" s="82" customFormat="1" ht="25.5">
      <c r="A89" s="224"/>
      <c r="B89" s="224"/>
      <c r="C89" s="85" t="s">
        <v>118</v>
      </c>
      <c r="D89" s="84">
        <v>0</v>
      </c>
      <c r="E89" s="84">
        <v>2769.4409999999998</v>
      </c>
      <c r="F89" s="84">
        <v>2769.4409999999998</v>
      </c>
    </row>
    <row r="90" spans="1:7" s="82" customFormat="1">
      <c r="A90" s="224"/>
      <c r="B90" s="224"/>
      <c r="C90" s="85" t="s">
        <v>119</v>
      </c>
      <c r="D90" s="86">
        <v>363.27300000000002</v>
      </c>
      <c r="E90" s="86">
        <v>307.71699999999998</v>
      </c>
      <c r="F90" s="86">
        <v>307.71699999999998</v>
      </c>
      <c r="G90" s="89"/>
    </row>
    <row r="91" spans="1:7" s="82" customFormat="1" ht="25.5">
      <c r="A91" s="224"/>
      <c r="B91" s="224"/>
      <c r="C91" s="85" t="s">
        <v>120</v>
      </c>
      <c r="D91" s="86">
        <v>0</v>
      </c>
      <c r="E91" s="86">
        <v>0</v>
      </c>
      <c r="F91" s="86">
        <v>0</v>
      </c>
    </row>
    <row r="92" spans="1:7" s="82" customFormat="1" ht="12.75" customHeight="1">
      <c r="A92" s="223" t="s">
        <v>147</v>
      </c>
      <c r="B92" s="223" t="s">
        <v>148</v>
      </c>
      <c r="C92" s="83" t="s">
        <v>115</v>
      </c>
      <c r="D92" s="84">
        <f t="shared" ref="D92:F92" si="15">D94+D95+D96+D97</f>
        <v>96356.76767999999</v>
      </c>
      <c r="E92" s="84">
        <f t="shared" si="15"/>
        <v>105079.39394000001</v>
      </c>
      <c r="F92" s="84">
        <f t="shared" si="15"/>
        <v>105079.39394000001</v>
      </c>
    </row>
    <row r="93" spans="1:7" s="82" customFormat="1" ht="12.75" customHeight="1">
      <c r="A93" s="224"/>
      <c r="B93" s="224"/>
      <c r="C93" s="83" t="s">
        <v>116</v>
      </c>
      <c r="D93" s="84"/>
      <c r="E93" s="84"/>
      <c r="F93" s="84"/>
    </row>
    <row r="94" spans="1:7" s="82" customFormat="1" ht="12.75" customHeight="1">
      <c r="A94" s="224"/>
      <c r="B94" s="224"/>
      <c r="C94" s="83" t="s">
        <v>117</v>
      </c>
      <c r="D94" s="84">
        <v>0</v>
      </c>
      <c r="E94" s="84">
        <v>0</v>
      </c>
      <c r="F94" s="84">
        <v>0</v>
      </c>
    </row>
    <row r="95" spans="1:7" s="82" customFormat="1" ht="25.5">
      <c r="A95" s="224"/>
      <c r="B95" s="224"/>
      <c r="C95" s="85" t="s">
        <v>118</v>
      </c>
      <c r="D95" s="84">
        <v>95393.2</v>
      </c>
      <c r="E95" s="84">
        <v>104028.6</v>
      </c>
      <c r="F95" s="84">
        <v>104028.6</v>
      </c>
    </row>
    <row r="96" spans="1:7" s="82" customFormat="1">
      <c r="A96" s="224"/>
      <c r="B96" s="224"/>
      <c r="C96" s="85" t="s">
        <v>119</v>
      </c>
      <c r="D96" s="86">
        <v>963.56768</v>
      </c>
      <c r="E96" s="86">
        <v>1050.7939400000002</v>
      </c>
      <c r="F96" s="86">
        <v>1050.7939400000002</v>
      </c>
    </row>
    <row r="97" spans="1:6" s="82" customFormat="1" ht="25.5">
      <c r="A97" s="224"/>
      <c r="B97" s="224"/>
      <c r="C97" s="85" t="s">
        <v>120</v>
      </c>
      <c r="D97" s="86">
        <v>0</v>
      </c>
      <c r="E97" s="86">
        <v>0</v>
      </c>
      <c r="F97" s="86">
        <v>0</v>
      </c>
    </row>
    <row r="98" spans="1:6" s="82" customFormat="1" ht="12.75" customHeight="1">
      <c r="A98" s="223" t="s">
        <v>149</v>
      </c>
      <c r="B98" s="223" t="s">
        <v>150</v>
      </c>
      <c r="C98" s="83" t="s">
        <v>115</v>
      </c>
      <c r="D98" s="84">
        <f t="shared" ref="D98:F98" si="16">D100+D101+D102+D103</f>
        <v>41981.313110000003</v>
      </c>
      <c r="E98" s="84">
        <f t="shared" si="16"/>
        <v>42140.405019999998</v>
      </c>
      <c r="F98" s="84">
        <f t="shared" si="16"/>
        <v>42140.405019999998</v>
      </c>
    </row>
    <row r="99" spans="1:6" s="82" customFormat="1" ht="12.75" customHeight="1">
      <c r="A99" s="224"/>
      <c r="B99" s="224"/>
      <c r="C99" s="83" t="s">
        <v>116</v>
      </c>
      <c r="D99" s="84"/>
      <c r="E99" s="84"/>
      <c r="F99" s="84"/>
    </row>
    <row r="100" spans="1:6" s="82" customFormat="1" ht="12.75" customHeight="1">
      <c r="A100" s="224"/>
      <c r="B100" s="224"/>
      <c r="C100" s="83" t="s">
        <v>117</v>
      </c>
      <c r="D100" s="84">
        <v>0</v>
      </c>
      <c r="E100" s="84">
        <v>0</v>
      </c>
      <c r="F100" s="84">
        <v>0</v>
      </c>
    </row>
    <row r="101" spans="1:6" s="82" customFormat="1" ht="25.5">
      <c r="A101" s="224"/>
      <c r="B101" s="224"/>
      <c r="C101" s="85" t="s">
        <v>118</v>
      </c>
      <c r="D101" s="84">
        <v>0</v>
      </c>
      <c r="E101" s="84">
        <v>0</v>
      </c>
      <c r="F101" s="84">
        <v>0</v>
      </c>
    </row>
    <row r="102" spans="1:6" s="82" customFormat="1">
      <c r="A102" s="224"/>
      <c r="B102" s="224"/>
      <c r="C102" s="85" t="s">
        <v>119</v>
      </c>
      <c r="D102" s="86">
        <v>41981.313110000003</v>
      </c>
      <c r="E102" s="86">
        <v>42140.405019999998</v>
      </c>
      <c r="F102" s="86">
        <v>42140.405019999998</v>
      </c>
    </row>
    <row r="103" spans="1:6" s="82" customFormat="1" ht="25.5">
      <c r="A103" s="224"/>
      <c r="B103" s="224"/>
      <c r="C103" s="85" t="s">
        <v>120</v>
      </c>
      <c r="D103" s="86">
        <v>0</v>
      </c>
      <c r="E103" s="86">
        <v>0</v>
      </c>
      <c r="F103" s="86">
        <v>0</v>
      </c>
    </row>
    <row r="104" spans="1:6" s="82" customFormat="1" ht="12.75" customHeight="1">
      <c r="A104" s="223" t="s">
        <v>151</v>
      </c>
      <c r="B104" s="223" t="s">
        <v>152</v>
      </c>
      <c r="C104" s="83" t="s">
        <v>115</v>
      </c>
      <c r="D104" s="84">
        <f t="shared" ref="D104:F104" si="17">D106+D107+D108+D109</f>
        <v>0</v>
      </c>
      <c r="E104" s="84">
        <f t="shared" si="17"/>
        <v>0</v>
      </c>
      <c r="F104" s="84">
        <f t="shared" si="17"/>
        <v>0</v>
      </c>
    </row>
    <row r="105" spans="1:6" s="82" customFormat="1" ht="12.75" customHeight="1">
      <c r="A105" s="224"/>
      <c r="B105" s="224"/>
      <c r="C105" s="83" t="s">
        <v>116</v>
      </c>
      <c r="D105" s="84"/>
      <c r="E105" s="84"/>
      <c r="F105" s="84"/>
    </row>
    <row r="106" spans="1:6" s="82" customFormat="1" ht="12.75" customHeight="1">
      <c r="A106" s="224"/>
      <c r="B106" s="224"/>
      <c r="C106" s="83" t="s">
        <v>117</v>
      </c>
      <c r="D106" s="84">
        <v>0</v>
      </c>
      <c r="E106" s="84">
        <v>0</v>
      </c>
      <c r="F106" s="84">
        <v>0</v>
      </c>
    </row>
    <row r="107" spans="1:6" s="82" customFormat="1" ht="25.5">
      <c r="A107" s="224"/>
      <c r="B107" s="224"/>
      <c r="C107" s="85" t="s">
        <v>118</v>
      </c>
      <c r="D107" s="84">
        <v>0</v>
      </c>
      <c r="E107" s="84">
        <v>0</v>
      </c>
      <c r="F107" s="84">
        <v>0</v>
      </c>
    </row>
    <row r="108" spans="1:6" s="82" customFormat="1">
      <c r="A108" s="224"/>
      <c r="B108" s="224"/>
      <c r="C108" s="85" t="s">
        <v>119</v>
      </c>
      <c r="D108" s="86">
        <v>0</v>
      </c>
      <c r="E108" s="86">
        <v>0</v>
      </c>
      <c r="F108" s="86">
        <v>0</v>
      </c>
    </row>
    <row r="109" spans="1:6" s="82" customFormat="1" ht="25.5">
      <c r="A109" s="224"/>
      <c r="B109" s="224"/>
      <c r="C109" s="85" t="s">
        <v>120</v>
      </c>
      <c r="D109" s="86">
        <v>0</v>
      </c>
      <c r="E109" s="86">
        <v>0</v>
      </c>
      <c r="F109" s="86">
        <v>0</v>
      </c>
    </row>
    <row r="110" spans="1:6" s="82" customFormat="1" ht="12.75" customHeight="1">
      <c r="A110" s="223" t="s">
        <v>153</v>
      </c>
      <c r="B110" s="223" t="s">
        <v>154</v>
      </c>
      <c r="C110" s="83" t="s">
        <v>115</v>
      </c>
      <c r="D110" s="84">
        <f t="shared" ref="D110:F110" si="18">D112+D113+D114+D115</f>
        <v>0</v>
      </c>
      <c r="E110" s="84">
        <f t="shared" si="18"/>
        <v>0</v>
      </c>
      <c r="F110" s="84">
        <f t="shared" si="18"/>
        <v>0</v>
      </c>
    </row>
    <row r="111" spans="1:6" s="82" customFormat="1" ht="12.75" customHeight="1">
      <c r="A111" s="224"/>
      <c r="B111" s="224"/>
      <c r="C111" s="83" t="s">
        <v>116</v>
      </c>
      <c r="D111" s="84"/>
      <c r="E111" s="84"/>
      <c r="F111" s="84"/>
    </row>
    <row r="112" spans="1:6" s="82" customFormat="1" ht="12.75" customHeight="1">
      <c r="A112" s="224"/>
      <c r="B112" s="224"/>
      <c r="C112" s="83" t="s">
        <v>117</v>
      </c>
      <c r="D112" s="84">
        <v>0</v>
      </c>
      <c r="E112" s="84">
        <v>0</v>
      </c>
      <c r="F112" s="84">
        <v>0</v>
      </c>
    </row>
    <row r="113" spans="1:6" s="82" customFormat="1" ht="25.5">
      <c r="A113" s="224"/>
      <c r="B113" s="224"/>
      <c r="C113" s="85" t="s">
        <v>118</v>
      </c>
      <c r="D113" s="84">
        <v>0</v>
      </c>
      <c r="E113" s="84">
        <v>0</v>
      </c>
      <c r="F113" s="84">
        <v>0</v>
      </c>
    </row>
    <row r="114" spans="1:6" s="82" customFormat="1">
      <c r="A114" s="224"/>
      <c r="B114" s="224"/>
      <c r="C114" s="85" t="s">
        <v>119</v>
      </c>
      <c r="D114" s="86">
        <v>0</v>
      </c>
      <c r="E114" s="86">
        <v>0</v>
      </c>
      <c r="F114" s="86">
        <v>0</v>
      </c>
    </row>
    <row r="115" spans="1:6" s="82" customFormat="1" ht="25.5">
      <c r="A115" s="224"/>
      <c r="B115" s="224"/>
      <c r="C115" s="85" t="s">
        <v>120</v>
      </c>
      <c r="D115" s="86">
        <v>0</v>
      </c>
      <c r="E115" s="86">
        <v>0</v>
      </c>
      <c r="F115" s="86">
        <v>0</v>
      </c>
    </row>
    <row r="116" spans="1:6" s="82" customFormat="1">
      <c r="A116" s="223" t="s">
        <v>155</v>
      </c>
      <c r="B116" s="223" t="s">
        <v>156</v>
      </c>
      <c r="C116" s="83" t="s">
        <v>115</v>
      </c>
      <c r="D116" s="84">
        <f t="shared" ref="D116:F116" si="19">D118+D119+D120+D121</f>
        <v>0</v>
      </c>
      <c r="E116" s="84">
        <f t="shared" si="19"/>
        <v>0</v>
      </c>
      <c r="F116" s="84">
        <f t="shared" si="19"/>
        <v>0</v>
      </c>
    </row>
    <row r="117" spans="1:6" s="82" customFormat="1">
      <c r="A117" s="224"/>
      <c r="B117" s="224"/>
      <c r="C117" s="83" t="s">
        <v>116</v>
      </c>
      <c r="D117" s="84"/>
      <c r="E117" s="84"/>
      <c r="F117" s="84"/>
    </row>
    <row r="118" spans="1:6" s="82" customFormat="1">
      <c r="A118" s="224"/>
      <c r="B118" s="224"/>
      <c r="C118" s="83" t="s">
        <v>117</v>
      </c>
      <c r="D118" s="84">
        <v>0</v>
      </c>
      <c r="E118" s="84">
        <v>0</v>
      </c>
      <c r="F118" s="84">
        <v>0</v>
      </c>
    </row>
    <row r="119" spans="1:6" s="82" customFormat="1" ht="25.5">
      <c r="A119" s="224"/>
      <c r="B119" s="224"/>
      <c r="C119" s="85" t="s">
        <v>118</v>
      </c>
      <c r="D119" s="84">
        <v>0</v>
      </c>
      <c r="E119" s="84">
        <v>0</v>
      </c>
      <c r="F119" s="84">
        <v>0</v>
      </c>
    </row>
    <row r="120" spans="1:6" s="82" customFormat="1">
      <c r="A120" s="224"/>
      <c r="B120" s="224"/>
      <c r="C120" s="85" t="s">
        <v>119</v>
      </c>
      <c r="D120" s="86">
        <v>0</v>
      </c>
      <c r="E120" s="86">
        <v>0</v>
      </c>
      <c r="F120" s="86">
        <v>0</v>
      </c>
    </row>
    <row r="121" spans="1:6" s="82" customFormat="1" ht="25.5">
      <c r="A121" s="224"/>
      <c r="B121" s="224"/>
      <c r="C121" s="85" t="s">
        <v>120</v>
      </c>
      <c r="D121" s="86">
        <v>0</v>
      </c>
      <c r="E121" s="86">
        <v>0</v>
      </c>
      <c r="F121" s="86">
        <v>0</v>
      </c>
    </row>
    <row r="122" spans="1:6" s="82" customFormat="1" ht="12.75" customHeight="1">
      <c r="A122" s="223" t="s">
        <v>157</v>
      </c>
      <c r="B122" s="223" t="s">
        <v>158</v>
      </c>
      <c r="C122" s="83" t="s">
        <v>115</v>
      </c>
      <c r="D122" s="84">
        <f t="shared" ref="D122:F122" si="20">D124+D125+D126+D127</f>
        <v>0</v>
      </c>
      <c r="E122" s="84">
        <f t="shared" si="20"/>
        <v>0</v>
      </c>
      <c r="F122" s="84">
        <f t="shared" si="20"/>
        <v>0</v>
      </c>
    </row>
    <row r="123" spans="1:6" s="82" customFormat="1">
      <c r="A123" s="224"/>
      <c r="B123" s="224"/>
      <c r="C123" s="83" t="s">
        <v>116</v>
      </c>
      <c r="D123" s="84"/>
      <c r="E123" s="84"/>
      <c r="F123" s="84"/>
    </row>
    <row r="124" spans="1:6" s="82" customFormat="1">
      <c r="A124" s="224"/>
      <c r="B124" s="224"/>
      <c r="C124" s="83" t="s">
        <v>117</v>
      </c>
      <c r="D124" s="84">
        <v>0</v>
      </c>
      <c r="E124" s="84">
        <v>0</v>
      </c>
      <c r="F124" s="84">
        <v>0</v>
      </c>
    </row>
    <row r="125" spans="1:6" s="82" customFormat="1" ht="25.5">
      <c r="A125" s="224"/>
      <c r="B125" s="224"/>
      <c r="C125" s="85" t="s">
        <v>118</v>
      </c>
      <c r="D125" s="84">
        <v>0</v>
      </c>
      <c r="E125" s="84">
        <v>0</v>
      </c>
      <c r="F125" s="84">
        <v>0</v>
      </c>
    </row>
    <row r="126" spans="1:6" s="82" customFormat="1">
      <c r="A126" s="224"/>
      <c r="B126" s="224"/>
      <c r="C126" s="85" t="s">
        <v>119</v>
      </c>
      <c r="D126" s="86">
        <v>0</v>
      </c>
      <c r="E126" s="86">
        <v>0</v>
      </c>
      <c r="F126" s="86">
        <v>0</v>
      </c>
    </row>
    <row r="127" spans="1:6" s="82" customFormat="1" ht="25.5">
      <c r="A127" s="224"/>
      <c r="B127" s="224"/>
      <c r="C127" s="85" t="s">
        <v>120</v>
      </c>
      <c r="D127" s="86">
        <v>0</v>
      </c>
      <c r="E127" s="86">
        <v>0</v>
      </c>
      <c r="F127" s="86">
        <v>0</v>
      </c>
    </row>
    <row r="128" spans="1:6" s="82" customFormat="1" ht="12.75" customHeight="1">
      <c r="A128" s="223" t="s">
        <v>159</v>
      </c>
      <c r="B128" s="223" t="s">
        <v>160</v>
      </c>
      <c r="C128" s="83" t="s">
        <v>115</v>
      </c>
      <c r="D128" s="84">
        <f t="shared" ref="D128:F128" si="21">D130+D131+D132+D133</f>
        <v>0</v>
      </c>
      <c r="E128" s="84">
        <f t="shared" si="21"/>
        <v>852.11199999999997</v>
      </c>
      <c r="F128" s="84">
        <f t="shared" si="21"/>
        <v>852.11199999999997</v>
      </c>
    </row>
    <row r="129" spans="1:6" s="82" customFormat="1">
      <c r="A129" s="224"/>
      <c r="B129" s="224"/>
      <c r="C129" s="83" t="s">
        <v>116</v>
      </c>
      <c r="D129" s="84"/>
      <c r="E129" s="84"/>
      <c r="F129" s="84"/>
    </row>
    <row r="130" spans="1:6" s="82" customFormat="1">
      <c r="A130" s="224"/>
      <c r="B130" s="224"/>
      <c r="C130" s="83" t="s">
        <v>117</v>
      </c>
      <c r="D130" s="84">
        <v>0</v>
      </c>
      <c r="E130" s="84">
        <v>0</v>
      </c>
      <c r="F130" s="84">
        <v>0</v>
      </c>
    </row>
    <row r="131" spans="1:6" s="82" customFormat="1" ht="25.5">
      <c r="A131" s="224"/>
      <c r="B131" s="224"/>
      <c r="C131" s="85" t="s">
        <v>118</v>
      </c>
      <c r="D131" s="84">
        <v>0</v>
      </c>
      <c r="E131" s="84">
        <v>766.9</v>
      </c>
      <c r="F131" s="84">
        <v>766.9</v>
      </c>
    </row>
    <row r="132" spans="1:6" s="82" customFormat="1">
      <c r="A132" s="224"/>
      <c r="B132" s="224"/>
      <c r="C132" s="85" t="s">
        <v>119</v>
      </c>
      <c r="D132" s="86">
        <v>0</v>
      </c>
      <c r="E132" s="86">
        <v>85.212000000000003</v>
      </c>
      <c r="F132" s="86">
        <v>85.212000000000003</v>
      </c>
    </row>
    <row r="133" spans="1:6" s="82" customFormat="1" ht="25.5">
      <c r="A133" s="224"/>
      <c r="B133" s="224"/>
      <c r="C133" s="85" t="s">
        <v>120</v>
      </c>
      <c r="D133" s="86">
        <v>0</v>
      </c>
      <c r="E133" s="86">
        <v>0</v>
      </c>
      <c r="F133" s="86">
        <v>0</v>
      </c>
    </row>
    <row r="134" spans="1:6" s="82" customFormat="1" ht="12.75" customHeight="1">
      <c r="A134" s="225" t="s">
        <v>161</v>
      </c>
      <c r="B134" s="225" t="s">
        <v>162</v>
      </c>
      <c r="C134" s="83" t="s">
        <v>115</v>
      </c>
      <c r="D134" s="84">
        <f t="shared" ref="D134:F134" si="22">D136+D137+D138+D139</f>
        <v>0</v>
      </c>
      <c r="E134" s="84">
        <f t="shared" si="22"/>
        <v>2301.04736</v>
      </c>
      <c r="F134" s="84">
        <f t="shared" si="22"/>
        <v>2301.04736</v>
      </c>
    </row>
    <row r="135" spans="1:6" s="82" customFormat="1">
      <c r="A135" s="225"/>
      <c r="B135" s="225"/>
      <c r="C135" s="83" t="s">
        <v>116</v>
      </c>
      <c r="D135" s="84"/>
      <c r="E135" s="84"/>
      <c r="F135" s="84"/>
    </row>
    <row r="136" spans="1:6" s="82" customFormat="1">
      <c r="A136" s="225"/>
      <c r="B136" s="225"/>
      <c r="C136" s="83" t="s">
        <v>117</v>
      </c>
      <c r="D136" s="84">
        <v>0</v>
      </c>
      <c r="E136" s="84">
        <v>2081.9</v>
      </c>
      <c r="F136" s="84">
        <v>2081.9</v>
      </c>
    </row>
    <row r="137" spans="1:6" s="82" customFormat="1" ht="25.5">
      <c r="A137" s="225"/>
      <c r="B137" s="225"/>
      <c r="C137" s="85" t="s">
        <v>118</v>
      </c>
      <c r="D137" s="84">
        <v>0</v>
      </c>
      <c r="E137" s="84">
        <v>109.57368</v>
      </c>
      <c r="F137" s="84">
        <v>109.57368</v>
      </c>
    </row>
    <row r="138" spans="1:6" s="82" customFormat="1">
      <c r="A138" s="225"/>
      <c r="B138" s="225"/>
      <c r="C138" s="85" t="s">
        <v>119</v>
      </c>
      <c r="D138" s="86">
        <v>0</v>
      </c>
      <c r="E138" s="86">
        <v>109.57368</v>
      </c>
      <c r="F138" s="86">
        <v>109.57368</v>
      </c>
    </row>
    <row r="139" spans="1:6" s="82" customFormat="1" ht="25.5">
      <c r="A139" s="225"/>
      <c r="B139" s="225"/>
      <c r="C139" s="85" t="s">
        <v>120</v>
      </c>
      <c r="D139" s="86">
        <v>0</v>
      </c>
      <c r="E139" s="86">
        <v>0</v>
      </c>
      <c r="F139" s="86">
        <v>0</v>
      </c>
    </row>
    <row r="140" spans="1:6" s="82" customFormat="1">
      <c r="A140" s="90"/>
      <c r="B140" s="90"/>
    </row>
    <row r="141" spans="1:6" s="82" customFormat="1">
      <c r="A141" s="90"/>
      <c r="B141" s="90"/>
    </row>
    <row r="142" spans="1:6" s="82" customFormat="1">
      <c r="A142" s="90"/>
      <c r="B142" s="90"/>
    </row>
    <row r="143" spans="1:6" s="82" customFormat="1">
      <c r="A143" s="90"/>
      <c r="B143" s="90"/>
    </row>
    <row r="144" spans="1:6" s="82" customFormat="1">
      <c r="A144" s="90"/>
      <c r="B144" s="90"/>
    </row>
    <row r="145" spans="1:2" s="82" customFormat="1">
      <c r="A145" s="90"/>
      <c r="B145" s="90"/>
    </row>
    <row r="146" spans="1:2" s="82" customFormat="1">
      <c r="A146" s="90"/>
      <c r="B146" s="90"/>
    </row>
    <row r="147" spans="1:2" s="82" customFormat="1">
      <c r="A147" s="90"/>
      <c r="B147" s="90"/>
    </row>
    <row r="148" spans="1:2" s="82" customFormat="1">
      <c r="A148" s="90"/>
      <c r="B148" s="90"/>
    </row>
    <row r="149" spans="1:2" s="82" customFormat="1">
      <c r="A149" s="90"/>
      <c r="B149" s="90"/>
    </row>
    <row r="150" spans="1:2" s="82" customFormat="1">
      <c r="A150" s="90"/>
      <c r="B150" s="90"/>
    </row>
    <row r="151" spans="1:2" s="82" customFormat="1">
      <c r="A151" s="90"/>
      <c r="B151" s="90"/>
    </row>
    <row r="152" spans="1:2" s="82" customFormat="1">
      <c r="A152" s="90"/>
      <c r="B152" s="90"/>
    </row>
    <row r="153" spans="1:2" s="82" customFormat="1">
      <c r="A153" s="90"/>
      <c r="B153" s="90"/>
    </row>
    <row r="154" spans="1:2" s="82" customFormat="1">
      <c r="A154" s="90"/>
      <c r="B154" s="90"/>
    </row>
    <row r="155" spans="1:2" s="82" customFormat="1">
      <c r="A155" s="90"/>
      <c r="B155" s="90"/>
    </row>
    <row r="156" spans="1:2" s="82" customFormat="1">
      <c r="A156" s="90"/>
      <c r="B156" s="90"/>
    </row>
    <row r="157" spans="1:2" s="82" customFormat="1">
      <c r="A157" s="90"/>
      <c r="B157" s="90"/>
    </row>
    <row r="158" spans="1:2" s="82" customFormat="1">
      <c r="A158" s="90"/>
      <c r="B158" s="90"/>
    </row>
    <row r="159" spans="1:2" s="82" customFormat="1">
      <c r="A159" s="90"/>
      <c r="B159" s="90"/>
    </row>
    <row r="160" spans="1:2" s="82" customFormat="1">
      <c r="A160" s="90"/>
      <c r="B160" s="90"/>
    </row>
    <row r="161" spans="1:2" s="82" customFormat="1">
      <c r="A161" s="90"/>
      <c r="B161" s="90"/>
    </row>
    <row r="162" spans="1:2" s="82" customFormat="1">
      <c r="A162" s="90"/>
      <c r="B162" s="90"/>
    </row>
    <row r="163" spans="1:2" s="82" customFormat="1">
      <c r="A163" s="90"/>
      <c r="B163" s="90"/>
    </row>
    <row r="164" spans="1:2" s="82" customFormat="1">
      <c r="A164" s="90"/>
      <c r="B164" s="90"/>
    </row>
    <row r="165" spans="1:2" s="82" customFormat="1">
      <c r="A165" s="90"/>
      <c r="B165" s="90"/>
    </row>
    <row r="166" spans="1:2" s="82" customFormat="1">
      <c r="A166" s="90"/>
      <c r="B166" s="90"/>
    </row>
    <row r="167" spans="1:2" s="82" customFormat="1">
      <c r="A167" s="90"/>
      <c r="B167" s="90"/>
    </row>
    <row r="168" spans="1:2" s="82" customFormat="1">
      <c r="A168" s="90"/>
      <c r="B168" s="90"/>
    </row>
    <row r="169" spans="1:2" s="82" customFormat="1">
      <c r="A169" s="90"/>
      <c r="B169" s="90"/>
    </row>
    <row r="170" spans="1:2" s="82" customFormat="1">
      <c r="A170" s="90"/>
      <c r="B170" s="90"/>
    </row>
    <row r="171" spans="1:2" s="82" customFormat="1">
      <c r="A171" s="90"/>
      <c r="B171" s="90"/>
    </row>
    <row r="172" spans="1:2" s="82" customFormat="1">
      <c r="A172" s="90"/>
      <c r="B172" s="90"/>
    </row>
    <row r="173" spans="1:2" s="82" customFormat="1">
      <c r="A173" s="90"/>
      <c r="B173" s="90"/>
    </row>
    <row r="174" spans="1:2" s="82" customFormat="1">
      <c r="A174" s="90"/>
      <c r="B174" s="90"/>
    </row>
    <row r="175" spans="1:2" s="82" customFormat="1">
      <c r="A175" s="90"/>
      <c r="B175" s="90"/>
    </row>
    <row r="176" spans="1:2" s="82" customFormat="1">
      <c r="A176" s="90"/>
      <c r="B176" s="90"/>
    </row>
    <row r="177" spans="1:2" s="82" customFormat="1">
      <c r="A177" s="90"/>
      <c r="B177" s="90"/>
    </row>
    <row r="178" spans="1:2" s="82" customFormat="1">
      <c r="A178" s="90"/>
      <c r="B178" s="90"/>
    </row>
    <row r="179" spans="1:2" s="82" customFormat="1">
      <c r="A179" s="90"/>
      <c r="B179" s="90"/>
    </row>
    <row r="180" spans="1:2" s="82" customFormat="1">
      <c r="A180" s="90"/>
      <c r="B180" s="90"/>
    </row>
    <row r="181" spans="1:2" s="82" customFormat="1">
      <c r="A181" s="90"/>
      <c r="B181" s="90"/>
    </row>
    <row r="182" spans="1:2" s="82" customFormat="1">
      <c r="A182" s="90"/>
      <c r="B182" s="90"/>
    </row>
    <row r="183" spans="1:2" s="82" customFormat="1">
      <c r="A183" s="90"/>
      <c r="B183" s="90"/>
    </row>
    <row r="184" spans="1:2" s="82" customFormat="1">
      <c r="A184" s="90"/>
      <c r="B184" s="90"/>
    </row>
    <row r="185" spans="1:2" s="82" customFormat="1">
      <c r="A185" s="90"/>
      <c r="B185" s="90"/>
    </row>
    <row r="186" spans="1:2" s="82" customFormat="1">
      <c r="A186" s="90"/>
      <c r="B186" s="90"/>
    </row>
    <row r="187" spans="1:2" s="82" customFormat="1">
      <c r="A187" s="90"/>
      <c r="B187" s="90"/>
    </row>
    <row r="188" spans="1:2" s="82" customFormat="1">
      <c r="A188" s="90"/>
      <c r="B188" s="90"/>
    </row>
    <row r="189" spans="1:2" s="82" customFormat="1">
      <c r="A189" s="90"/>
      <c r="B189" s="90"/>
    </row>
    <row r="190" spans="1:2" s="82" customFormat="1">
      <c r="A190" s="90"/>
      <c r="B190" s="90"/>
    </row>
    <row r="191" spans="1:2" s="82" customFormat="1">
      <c r="A191" s="90"/>
      <c r="B191" s="90"/>
    </row>
    <row r="192" spans="1:2" s="82" customFormat="1">
      <c r="A192" s="90"/>
      <c r="B192" s="90"/>
    </row>
    <row r="193" spans="1:2" s="82" customFormat="1">
      <c r="A193" s="90"/>
      <c r="B193" s="90"/>
    </row>
    <row r="194" spans="1:2" s="82" customFormat="1">
      <c r="A194" s="90"/>
      <c r="B194" s="90"/>
    </row>
    <row r="195" spans="1:2" s="82" customFormat="1">
      <c r="A195" s="90"/>
      <c r="B195" s="90"/>
    </row>
    <row r="196" spans="1:2" s="82" customFormat="1">
      <c r="A196" s="90"/>
      <c r="B196" s="90"/>
    </row>
    <row r="197" spans="1:2" s="82" customFormat="1">
      <c r="A197" s="90"/>
      <c r="B197" s="90"/>
    </row>
    <row r="198" spans="1:2" s="82" customFormat="1">
      <c r="A198" s="90"/>
      <c r="B198" s="90"/>
    </row>
    <row r="199" spans="1:2" s="82" customFormat="1">
      <c r="A199" s="90"/>
      <c r="B199" s="90"/>
    </row>
    <row r="200" spans="1:2" s="82" customFormat="1">
      <c r="A200" s="90"/>
      <c r="B200" s="90"/>
    </row>
    <row r="201" spans="1:2" s="82" customFormat="1">
      <c r="A201" s="90"/>
      <c r="B201" s="90"/>
    </row>
    <row r="202" spans="1:2" s="82" customFormat="1">
      <c r="A202" s="90"/>
      <c r="B202" s="90"/>
    </row>
    <row r="203" spans="1:2" s="82" customFormat="1">
      <c r="A203" s="90"/>
      <c r="B203" s="90"/>
    </row>
    <row r="204" spans="1:2" s="82" customFormat="1">
      <c r="A204" s="90"/>
      <c r="B204" s="90"/>
    </row>
    <row r="205" spans="1:2" s="82" customFormat="1">
      <c r="A205" s="90"/>
      <c r="B205" s="90"/>
    </row>
    <row r="206" spans="1:2" s="82" customFormat="1">
      <c r="A206" s="90"/>
      <c r="B206" s="90"/>
    </row>
    <row r="207" spans="1:2" s="82" customFormat="1">
      <c r="A207" s="90"/>
      <c r="B207" s="90"/>
    </row>
    <row r="208" spans="1:2" s="82" customFormat="1">
      <c r="A208" s="90"/>
      <c r="B208" s="90"/>
    </row>
    <row r="209" spans="1:2" s="82" customFormat="1">
      <c r="A209" s="90"/>
      <c r="B209" s="90"/>
    </row>
    <row r="210" spans="1:2" s="82" customFormat="1">
      <c r="A210" s="90"/>
      <c r="B210" s="90"/>
    </row>
    <row r="211" spans="1:2" s="82" customFormat="1">
      <c r="A211" s="90"/>
      <c r="B211" s="90"/>
    </row>
    <row r="212" spans="1:2" s="82" customFormat="1">
      <c r="A212" s="90"/>
      <c r="B212" s="90"/>
    </row>
    <row r="213" spans="1:2" s="82" customFormat="1">
      <c r="A213" s="90"/>
      <c r="B213" s="90"/>
    </row>
    <row r="214" spans="1:2" s="82" customFormat="1">
      <c r="A214" s="90"/>
      <c r="B214" s="90"/>
    </row>
    <row r="215" spans="1:2" s="82" customFormat="1">
      <c r="A215" s="90"/>
      <c r="B215" s="90"/>
    </row>
    <row r="216" spans="1:2" s="82" customFormat="1">
      <c r="A216" s="90"/>
      <c r="B216" s="90"/>
    </row>
    <row r="217" spans="1:2" s="82" customFormat="1">
      <c r="A217" s="90"/>
      <c r="B217" s="90"/>
    </row>
    <row r="218" spans="1:2" s="82" customFormat="1">
      <c r="A218" s="90"/>
      <c r="B218" s="90"/>
    </row>
    <row r="219" spans="1:2" s="82" customFormat="1">
      <c r="A219" s="90"/>
      <c r="B219" s="90"/>
    </row>
    <row r="220" spans="1:2" s="82" customFormat="1">
      <c r="A220" s="90"/>
      <c r="B220" s="90"/>
    </row>
    <row r="221" spans="1:2" s="82" customFormat="1">
      <c r="A221" s="90"/>
      <c r="B221" s="90"/>
    </row>
    <row r="222" spans="1:2" s="82" customFormat="1">
      <c r="A222" s="90"/>
      <c r="B222" s="90"/>
    </row>
    <row r="223" spans="1:2" s="82" customFormat="1">
      <c r="A223" s="90"/>
      <c r="B223" s="90"/>
    </row>
    <row r="224" spans="1:2" s="82" customFormat="1">
      <c r="A224" s="90"/>
      <c r="B224" s="90"/>
    </row>
  </sheetData>
  <autoFilter ref="A7:R139"/>
  <mergeCells count="47">
    <mergeCell ref="A14:A19"/>
    <mergeCell ref="B14:B19"/>
    <mergeCell ref="E1:F1"/>
    <mergeCell ref="A3:F3"/>
    <mergeCell ref="A4:F4"/>
    <mergeCell ref="A8:A13"/>
    <mergeCell ref="B8:B13"/>
    <mergeCell ref="A20:A25"/>
    <mergeCell ref="B20:B25"/>
    <mergeCell ref="A26:A31"/>
    <mergeCell ref="B26:B31"/>
    <mergeCell ref="A32:A37"/>
    <mergeCell ref="B32:B37"/>
    <mergeCell ref="A38:A43"/>
    <mergeCell ref="B38:B43"/>
    <mergeCell ref="A44:A49"/>
    <mergeCell ref="B44:B49"/>
    <mergeCell ref="A50:A55"/>
    <mergeCell ref="B50:B55"/>
    <mergeCell ref="A56:A61"/>
    <mergeCell ref="B56:B61"/>
    <mergeCell ref="A62:A67"/>
    <mergeCell ref="B62:B67"/>
    <mergeCell ref="A68:A73"/>
    <mergeCell ref="B68:B73"/>
    <mergeCell ref="A74:A79"/>
    <mergeCell ref="B74:B79"/>
    <mergeCell ref="A80:A85"/>
    <mergeCell ref="B80:B85"/>
    <mergeCell ref="A86:A91"/>
    <mergeCell ref="B86:B91"/>
    <mergeCell ref="A92:A97"/>
    <mergeCell ref="B92:B97"/>
    <mergeCell ref="A98:A103"/>
    <mergeCell ref="B98:B103"/>
    <mergeCell ref="A104:A109"/>
    <mergeCell ref="B104:B109"/>
    <mergeCell ref="A128:A133"/>
    <mergeCell ref="B128:B133"/>
    <mergeCell ref="A134:A139"/>
    <mergeCell ref="B134:B139"/>
    <mergeCell ref="A110:A115"/>
    <mergeCell ref="B110:B115"/>
    <mergeCell ref="A116:A121"/>
    <mergeCell ref="B116:B121"/>
    <mergeCell ref="A122:A127"/>
    <mergeCell ref="B122:B127"/>
  </mergeCells>
  <pageMargins left="0.70866141732283472" right="0.51181102362204722" top="0.35433070866141736" bottom="0.35433070866141736" header="0.31496062992125984" footer="0.31496062992125984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23"/>
  <sheetViews>
    <sheetView view="pageBreakPreview" zoomScale="80" zoomScaleNormal="80" zoomScaleSheetLayoutView="80" workbookViewId="0">
      <pane ySplit="9" topLeftCell="A10" activePane="bottomLeft" state="frozen"/>
      <selection pane="bottomLeft" activeCell="F8" sqref="F8:F9"/>
    </sheetView>
  </sheetViews>
  <sheetFormatPr defaultColWidth="9.140625" defaultRowHeight="15"/>
  <cols>
    <col min="1" max="1" width="7.140625" style="93" customWidth="1"/>
    <col min="2" max="2" width="13.28515625" style="92" customWidth="1"/>
    <col min="3" max="3" width="42.140625" style="93" customWidth="1"/>
    <col min="4" max="4" width="27" style="93" customWidth="1"/>
    <col min="5" max="5" width="27.140625" style="93" customWidth="1"/>
    <col min="6" max="6" width="19" style="94" customWidth="1"/>
    <col min="7" max="7" width="15" style="95" customWidth="1"/>
    <col min="8" max="8" width="14.140625" style="95" customWidth="1"/>
    <col min="9" max="16" width="9.140625" style="97"/>
    <col min="17" max="22" width="9.140625" style="98"/>
    <col min="23" max="16384" width="9.140625" style="93"/>
  </cols>
  <sheetData>
    <row r="2" spans="2:22">
      <c r="H2" s="96" t="s">
        <v>163</v>
      </c>
    </row>
    <row r="3" spans="2:22">
      <c r="H3" s="96"/>
    </row>
    <row r="4" spans="2:22">
      <c r="B4" s="245" t="s">
        <v>164</v>
      </c>
      <c r="C4" s="245"/>
      <c r="D4" s="245"/>
      <c r="E4" s="245"/>
      <c r="F4" s="245"/>
      <c r="G4" s="245"/>
      <c r="H4" s="245"/>
    </row>
    <row r="5" spans="2:22">
      <c r="B5" s="246" t="s">
        <v>165</v>
      </c>
      <c r="C5" s="246"/>
      <c r="D5" s="246"/>
      <c r="E5" s="246"/>
      <c r="F5" s="246"/>
      <c r="G5" s="246"/>
      <c r="H5" s="246"/>
    </row>
    <row r="6" spans="2:22">
      <c r="B6" s="99"/>
      <c r="C6" s="99"/>
      <c r="D6" s="99"/>
      <c r="E6" s="99"/>
      <c r="F6" s="99"/>
      <c r="G6" s="99"/>
      <c r="H6" s="99"/>
    </row>
    <row r="7" spans="2:22" s="97" customFormat="1" ht="36.75" customHeight="1">
      <c r="B7" s="247" t="s">
        <v>0</v>
      </c>
      <c r="C7" s="248" t="s">
        <v>166</v>
      </c>
      <c r="D7" s="248" t="s">
        <v>167</v>
      </c>
      <c r="E7" s="248" t="s">
        <v>168</v>
      </c>
      <c r="F7" s="249" t="s">
        <v>169</v>
      </c>
      <c r="G7" s="249"/>
      <c r="H7" s="249"/>
      <c r="Q7" s="98"/>
      <c r="R7" s="98"/>
      <c r="S7" s="98"/>
      <c r="T7" s="98"/>
      <c r="U7" s="98"/>
      <c r="V7" s="98"/>
    </row>
    <row r="8" spans="2:22" s="97" customFormat="1">
      <c r="B8" s="247"/>
      <c r="C8" s="248"/>
      <c r="D8" s="248"/>
      <c r="E8" s="248"/>
      <c r="F8" s="250" t="s">
        <v>170</v>
      </c>
      <c r="G8" s="251" t="s">
        <v>171</v>
      </c>
      <c r="H8" s="252"/>
      <c r="Q8" s="98"/>
      <c r="R8" s="98"/>
      <c r="S8" s="98"/>
      <c r="T8" s="98"/>
      <c r="U8" s="98"/>
      <c r="V8" s="98"/>
    </row>
    <row r="9" spans="2:22" s="97" customFormat="1">
      <c r="B9" s="247"/>
      <c r="C9" s="248"/>
      <c r="D9" s="248"/>
      <c r="E9" s="248"/>
      <c r="F9" s="250"/>
      <c r="G9" s="100" t="s">
        <v>172</v>
      </c>
      <c r="H9" s="100" t="s">
        <v>173</v>
      </c>
      <c r="Q9" s="98"/>
      <c r="R9" s="98"/>
      <c r="S9" s="98"/>
      <c r="T9" s="98"/>
      <c r="U9" s="98"/>
      <c r="V9" s="98"/>
    </row>
    <row r="10" spans="2:22" s="98" customFormat="1" ht="105">
      <c r="B10" s="101">
        <v>1</v>
      </c>
      <c r="C10" s="102" t="s">
        <v>174</v>
      </c>
      <c r="D10" s="103" t="s">
        <v>175</v>
      </c>
      <c r="E10" s="103" t="s">
        <v>176</v>
      </c>
      <c r="F10" s="104" t="s">
        <v>177</v>
      </c>
      <c r="G10" s="105">
        <v>2</v>
      </c>
      <c r="H10" s="105">
        <v>2</v>
      </c>
      <c r="I10" s="97"/>
      <c r="J10" s="97"/>
      <c r="K10" s="97"/>
      <c r="L10" s="97"/>
      <c r="M10" s="97"/>
      <c r="N10" s="97"/>
      <c r="O10" s="97"/>
      <c r="P10" s="97"/>
    </row>
    <row r="11" spans="2:22" s="98" customFormat="1" ht="105">
      <c r="B11" s="106">
        <v>2</v>
      </c>
      <c r="C11" s="107" t="s">
        <v>178</v>
      </c>
      <c r="D11" s="108" t="s">
        <v>179</v>
      </c>
      <c r="E11" s="109" t="s">
        <v>180</v>
      </c>
      <c r="F11" s="104" t="s">
        <v>181</v>
      </c>
      <c r="G11" s="105">
        <v>1</v>
      </c>
      <c r="H11" s="105">
        <v>1</v>
      </c>
      <c r="I11" s="97"/>
      <c r="J11" s="97"/>
      <c r="K11" s="97"/>
      <c r="L11" s="97"/>
      <c r="M11" s="97"/>
      <c r="N11" s="97"/>
      <c r="O11" s="97"/>
      <c r="P11" s="97"/>
    </row>
    <row r="12" spans="2:22" s="98" customFormat="1" ht="105">
      <c r="B12" s="110">
        <v>3</v>
      </c>
      <c r="C12" s="102" t="s">
        <v>182</v>
      </c>
      <c r="D12" s="103" t="s">
        <v>175</v>
      </c>
      <c r="E12" s="103" t="s">
        <v>183</v>
      </c>
      <c r="F12" s="104" t="s">
        <v>177</v>
      </c>
      <c r="G12" s="105">
        <v>1</v>
      </c>
      <c r="H12" s="105">
        <v>1</v>
      </c>
      <c r="I12" s="97"/>
      <c r="J12" s="97"/>
      <c r="K12" s="97"/>
      <c r="L12" s="97"/>
      <c r="M12" s="97"/>
      <c r="N12" s="97"/>
      <c r="O12" s="97"/>
      <c r="P12" s="97"/>
    </row>
    <row r="13" spans="2:22" s="98" customFormat="1" ht="105">
      <c r="B13" s="110">
        <v>4</v>
      </c>
      <c r="C13" s="102" t="s">
        <v>78</v>
      </c>
      <c r="D13" s="103" t="s">
        <v>175</v>
      </c>
      <c r="E13" s="103" t="s">
        <v>183</v>
      </c>
      <c r="F13" s="104" t="s">
        <v>177</v>
      </c>
      <c r="G13" s="105">
        <v>1</v>
      </c>
      <c r="H13" s="105">
        <v>1</v>
      </c>
      <c r="I13" s="97"/>
      <c r="J13" s="97"/>
      <c r="K13" s="97"/>
      <c r="L13" s="97"/>
      <c r="M13" s="97"/>
      <c r="N13" s="97"/>
      <c r="O13" s="97"/>
      <c r="P13" s="97"/>
    </row>
    <row r="14" spans="2:22" s="98" customFormat="1" ht="105">
      <c r="B14" s="110">
        <v>5</v>
      </c>
      <c r="C14" s="102" t="s">
        <v>184</v>
      </c>
      <c r="D14" s="103" t="s">
        <v>175</v>
      </c>
      <c r="E14" s="103" t="s">
        <v>183</v>
      </c>
      <c r="F14" s="104" t="s">
        <v>177</v>
      </c>
      <c r="G14" s="105">
        <v>1</v>
      </c>
      <c r="H14" s="105">
        <v>1</v>
      </c>
      <c r="I14" s="97"/>
      <c r="J14" s="97"/>
      <c r="K14" s="97"/>
      <c r="L14" s="97"/>
      <c r="M14" s="97"/>
      <c r="N14" s="97"/>
      <c r="O14" s="97"/>
      <c r="P14" s="97"/>
    </row>
    <row r="15" spans="2:22" ht="90">
      <c r="B15" s="110">
        <v>6</v>
      </c>
      <c r="C15" s="102" t="s">
        <v>86</v>
      </c>
      <c r="D15" s="109" t="s">
        <v>185</v>
      </c>
      <c r="E15" s="109" t="s">
        <v>186</v>
      </c>
      <c r="F15" s="104" t="s">
        <v>181</v>
      </c>
      <c r="G15" s="105">
        <v>2</v>
      </c>
      <c r="H15" s="105">
        <v>2</v>
      </c>
    </row>
    <row r="16" spans="2:22" ht="60">
      <c r="B16" s="232">
        <v>7</v>
      </c>
      <c r="C16" s="234" t="s">
        <v>187</v>
      </c>
      <c r="D16" s="236" t="s">
        <v>188</v>
      </c>
      <c r="E16" s="109" t="s">
        <v>189</v>
      </c>
      <c r="F16" s="104" t="s">
        <v>181</v>
      </c>
      <c r="G16" s="105">
        <v>3</v>
      </c>
      <c r="H16" s="105">
        <v>3</v>
      </c>
    </row>
    <row r="17" spans="2:8" ht="135">
      <c r="B17" s="233"/>
      <c r="C17" s="235"/>
      <c r="D17" s="237"/>
      <c r="E17" s="109" t="s">
        <v>190</v>
      </c>
      <c r="F17" s="104" t="s">
        <v>4</v>
      </c>
      <c r="G17" s="105">
        <v>100</v>
      </c>
      <c r="H17" s="105">
        <v>100</v>
      </c>
    </row>
    <row r="18" spans="2:8" ht="150">
      <c r="B18" s="110">
        <v>8</v>
      </c>
      <c r="C18" s="102" t="s">
        <v>191</v>
      </c>
      <c r="D18" s="109" t="s">
        <v>192</v>
      </c>
      <c r="E18" s="109" t="s">
        <v>193</v>
      </c>
      <c r="F18" s="104" t="s">
        <v>194</v>
      </c>
      <c r="G18" s="111">
        <v>96491</v>
      </c>
      <c r="H18" s="111">
        <v>96491.07</v>
      </c>
    </row>
    <row r="19" spans="2:8" ht="120">
      <c r="B19" s="238">
        <v>9</v>
      </c>
      <c r="C19" s="241" t="s">
        <v>195</v>
      </c>
      <c r="D19" s="236" t="s">
        <v>196</v>
      </c>
      <c r="E19" s="109" t="s">
        <v>197</v>
      </c>
      <c r="F19" s="104" t="s">
        <v>181</v>
      </c>
      <c r="G19" s="105">
        <v>1</v>
      </c>
      <c r="H19" s="105">
        <v>1</v>
      </c>
    </row>
    <row r="20" spans="2:8" ht="75">
      <c r="B20" s="239"/>
      <c r="C20" s="242"/>
      <c r="D20" s="244"/>
      <c r="E20" s="112" t="s">
        <v>198</v>
      </c>
      <c r="F20" s="104" t="s">
        <v>199</v>
      </c>
      <c r="G20" s="113">
        <v>0.19</v>
      </c>
      <c r="H20" s="113">
        <v>0.19</v>
      </c>
    </row>
    <row r="21" spans="2:8" ht="120">
      <c r="B21" s="239"/>
      <c r="C21" s="242"/>
      <c r="D21" s="244"/>
      <c r="E21" s="109" t="s">
        <v>197</v>
      </c>
      <c r="F21" s="104" t="s">
        <v>181</v>
      </c>
      <c r="G21" s="105">
        <v>1</v>
      </c>
      <c r="H21" s="105">
        <v>1</v>
      </c>
    </row>
    <row r="22" spans="2:8" ht="75">
      <c r="B22" s="240"/>
      <c r="C22" s="243"/>
      <c r="D22" s="237"/>
      <c r="E22" s="112" t="s">
        <v>198</v>
      </c>
      <c r="F22" s="104" t="s">
        <v>199</v>
      </c>
      <c r="G22" s="113">
        <v>0.36</v>
      </c>
      <c r="H22" s="113">
        <v>0.3</v>
      </c>
    </row>
    <row r="23" spans="2:8" ht="105">
      <c r="B23" s="100">
        <v>10</v>
      </c>
      <c r="C23" s="114" t="s">
        <v>200</v>
      </c>
      <c r="D23" s="109" t="s">
        <v>201</v>
      </c>
      <c r="E23" s="109" t="s">
        <v>202</v>
      </c>
      <c r="F23" s="104" t="s">
        <v>181</v>
      </c>
      <c r="G23" s="105">
        <v>1</v>
      </c>
      <c r="H23" s="105">
        <v>1</v>
      </c>
    </row>
  </sheetData>
  <mergeCells count="15">
    <mergeCell ref="B4:H4"/>
    <mergeCell ref="B5:H5"/>
    <mergeCell ref="B7:B9"/>
    <mergeCell ref="C7:C9"/>
    <mergeCell ref="D7:D9"/>
    <mergeCell ref="E7:E9"/>
    <mergeCell ref="F7:H7"/>
    <mergeCell ref="F8:F9"/>
    <mergeCell ref="G8:H8"/>
    <mergeCell ref="B16:B17"/>
    <mergeCell ref="C16:C17"/>
    <mergeCell ref="D16:D17"/>
    <mergeCell ref="B19:B22"/>
    <mergeCell ref="C19:C22"/>
    <mergeCell ref="D19:D22"/>
  </mergeCells>
  <pageMargins left="3.937007874015748E-2" right="3.937007874015748E-2" top="0.94488188976377963" bottom="0.35433070866141736" header="0.31496062992125984" footer="0.31496062992125984"/>
  <pageSetup paperSize="9" scale="87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0"/>
  <sheetViews>
    <sheetView topLeftCell="A15" workbookViewId="0">
      <selection activeCell="T13" sqref="T13"/>
    </sheetView>
  </sheetViews>
  <sheetFormatPr defaultRowHeight="15"/>
  <sheetData>
    <row r="3" spans="1:20">
      <c r="A3" s="253" t="s">
        <v>203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20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20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20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</row>
    <row r="7" spans="1:20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</row>
    <row r="8" spans="1:20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</row>
    <row r="9" spans="1:20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</row>
    <row r="10" spans="1:20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</row>
    <row r="11" spans="1:20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</row>
    <row r="12" spans="1:20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</row>
    <row r="13" spans="1:20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T13" s="115"/>
    </row>
    <row r="14" spans="1:20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</row>
    <row r="15" spans="1:20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</row>
    <row r="16" spans="1:20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</row>
    <row r="17" spans="1:13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</row>
    <row r="18" spans="1:13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</row>
    <row r="19" spans="1:13">
      <c r="A19" s="254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</row>
    <row r="20" spans="1:13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</row>
    <row r="21" spans="1:13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</row>
    <row r="22" spans="1:13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</row>
    <row r="23" spans="1:13">
      <c r="A23" s="254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</row>
    <row r="24" spans="1:13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</row>
    <row r="25" spans="1:13">
      <c r="A25" s="254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</row>
    <row r="26" spans="1:13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</row>
    <row r="27" spans="1:13">
      <c r="A27" s="254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</row>
    <row r="28" spans="1:13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</row>
    <row r="29" spans="1:13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</row>
    <row r="30" spans="1:13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</row>
    <row r="31" spans="1:13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</row>
    <row r="32" spans="1:13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</row>
    <row r="33" spans="1:13">
      <c r="A33" s="254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</row>
    <row r="34" spans="1:13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</row>
    <row r="35" spans="1:13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</row>
    <row r="36" spans="1:13">
      <c r="A36" s="254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</row>
    <row r="37" spans="1:13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</row>
    <row r="38" spans="1:13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</row>
    <row r="39" spans="1:13">
      <c r="A39" s="254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</row>
    <row r="40" spans="1:13">
      <c r="A40" s="254"/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</row>
    <row r="41" spans="1:13">
      <c r="A41" s="254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</row>
    <row r="42" spans="1:13">
      <c r="A42" s="254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</row>
    <row r="43" spans="1:13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</row>
    <row r="44" spans="1:13">
      <c r="A44" s="254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</row>
    <row r="45" spans="1:13">
      <c r="A45" s="254"/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</row>
    <row r="46" spans="1:13">
      <c r="A46" s="254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</row>
    <row r="47" spans="1:13">
      <c r="A47" s="254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</row>
    <row r="48" spans="1:13">
      <c r="A48" s="254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</row>
    <row r="49" spans="1:13">
      <c r="A49" s="254"/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</row>
    <row r="50" spans="1:13">
      <c r="A50" s="254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</row>
    <row r="51" spans="1:13">
      <c r="A51" s="254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</row>
    <row r="52" spans="1:13">
      <c r="A52" s="254"/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</row>
    <row r="53" spans="1:13">
      <c r="A53" s="254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</row>
    <row r="54" spans="1:13">
      <c r="A54" s="254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</row>
    <row r="55" spans="1:13">
      <c r="A55" s="254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</row>
    <row r="56" spans="1:13">
      <c r="A56" s="254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</row>
    <row r="57" spans="1:13">
      <c r="A57" s="254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</row>
    <row r="58" spans="1:13">
      <c r="A58" s="254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</row>
    <row r="59" spans="1:13">
      <c r="A59" s="254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</row>
    <row r="60" spans="1:13">
      <c r="A60" s="254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</row>
    <row r="61" spans="1:13">
      <c r="A61" s="254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</row>
    <row r="62" spans="1:13">
      <c r="A62" s="254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</row>
    <row r="63" spans="1:13">
      <c r="A63" s="254"/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</row>
    <row r="64" spans="1:13">
      <c r="A64" s="254"/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</row>
    <row r="65" spans="1:13">
      <c r="A65" s="254"/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</row>
    <row r="66" spans="1:13">
      <c r="A66" s="254"/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</row>
    <row r="67" spans="1:13">
      <c r="A67" s="254"/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</row>
    <row r="68" spans="1:13">
      <c r="A68" s="254"/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>
      <c r="A69" s="254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>
      <c r="A70" s="254"/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</row>
  </sheetData>
  <mergeCells count="1">
    <mergeCell ref="A3:M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90" zoomScaleNormal="100" zoomScaleSheetLayoutView="90" workbookViewId="0">
      <pane ySplit="6" topLeftCell="A31" activePane="bottomLeft" state="frozen"/>
      <selection pane="bottomLeft" activeCell="F26" sqref="F26"/>
    </sheetView>
  </sheetViews>
  <sheetFormatPr defaultRowHeight="16.5"/>
  <cols>
    <col min="1" max="1" width="6.42578125" style="127" customWidth="1"/>
    <col min="2" max="2" width="40.7109375" style="127" customWidth="1"/>
    <col min="3" max="3" width="68.85546875" style="127" customWidth="1"/>
    <col min="4" max="4" width="27.28515625" style="127" customWidth="1"/>
    <col min="5" max="5" width="14" style="127" customWidth="1"/>
    <col min="6" max="6" width="16.140625" style="127" customWidth="1"/>
    <col min="7" max="7" width="11.140625" style="127" customWidth="1"/>
    <col min="8" max="8" width="13.28515625" style="127" customWidth="1"/>
    <col min="9" max="9" width="46.28515625" style="127" customWidth="1"/>
    <col min="10" max="10" width="11.42578125" style="127" customWidth="1"/>
    <col min="11" max="258" width="9.140625" style="127"/>
    <col min="259" max="259" width="6.42578125" style="127" customWidth="1"/>
    <col min="260" max="260" width="40.7109375" style="127" customWidth="1"/>
    <col min="261" max="261" width="68.85546875" style="127" customWidth="1"/>
    <col min="262" max="262" width="16.140625" style="127" customWidth="1"/>
    <col min="263" max="263" width="11.140625" style="127" customWidth="1"/>
    <col min="264" max="264" width="13.28515625" style="127" customWidth="1"/>
    <col min="265" max="265" width="11.7109375" style="127" customWidth="1"/>
    <col min="266" max="266" width="11.42578125" style="127" customWidth="1"/>
    <col min="267" max="514" width="9.140625" style="127"/>
    <col min="515" max="515" width="6.42578125" style="127" customWidth="1"/>
    <col min="516" max="516" width="40.7109375" style="127" customWidth="1"/>
    <col min="517" max="517" width="68.85546875" style="127" customWidth="1"/>
    <col min="518" max="518" width="16.140625" style="127" customWidth="1"/>
    <col min="519" max="519" width="11.140625" style="127" customWidth="1"/>
    <col min="520" max="520" width="13.28515625" style="127" customWidth="1"/>
    <col min="521" max="521" width="11.7109375" style="127" customWidth="1"/>
    <col min="522" max="522" width="11.42578125" style="127" customWidth="1"/>
    <col min="523" max="770" width="9.140625" style="127"/>
    <col min="771" max="771" width="6.42578125" style="127" customWidth="1"/>
    <col min="772" max="772" width="40.7109375" style="127" customWidth="1"/>
    <col min="773" max="773" width="68.85546875" style="127" customWidth="1"/>
    <col min="774" max="774" width="16.140625" style="127" customWidth="1"/>
    <col min="775" max="775" width="11.140625" style="127" customWidth="1"/>
    <col min="776" max="776" width="13.28515625" style="127" customWidth="1"/>
    <col min="777" max="777" width="11.7109375" style="127" customWidth="1"/>
    <col min="778" max="778" width="11.42578125" style="127" customWidth="1"/>
    <col min="779" max="1026" width="9.140625" style="127"/>
    <col min="1027" max="1027" width="6.42578125" style="127" customWidth="1"/>
    <col min="1028" max="1028" width="40.7109375" style="127" customWidth="1"/>
    <col min="1029" max="1029" width="68.85546875" style="127" customWidth="1"/>
    <col min="1030" max="1030" width="16.140625" style="127" customWidth="1"/>
    <col min="1031" max="1031" width="11.140625" style="127" customWidth="1"/>
    <col min="1032" max="1032" width="13.28515625" style="127" customWidth="1"/>
    <col min="1033" max="1033" width="11.7109375" style="127" customWidth="1"/>
    <col min="1034" max="1034" width="11.42578125" style="127" customWidth="1"/>
    <col min="1035" max="1282" width="9.140625" style="127"/>
    <col min="1283" max="1283" width="6.42578125" style="127" customWidth="1"/>
    <col min="1284" max="1284" width="40.7109375" style="127" customWidth="1"/>
    <col min="1285" max="1285" width="68.85546875" style="127" customWidth="1"/>
    <col min="1286" max="1286" width="16.140625" style="127" customWidth="1"/>
    <col min="1287" max="1287" width="11.140625" style="127" customWidth="1"/>
    <col min="1288" max="1288" width="13.28515625" style="127" customWidth="1"/>
    <col min="1289" max="1289" width="11.7109375" style="127" customWidth="1"/>
    <col min="1290" max="1290" width="11.42578125" style="127" customWidth="1"/>
    <col min="1291" max="1538" width="9.140625" style="127"/>
    <col min="1539" max="1539" width="6.42578125" style="127" customWidth="1"/>
    <col min="1540" max="1540" width="40.7109375" style="127" customWidth="1"/>
    <col min="1541" max="1541" width="68.85546875" style="127" customWidth="1"/>
    <col min="1542" max="1542" width="16.140625" style="127" customWidth="1"/>
    <col min="1543" max="1543" width="11.140625" style="127" customWidth="1"/>
    <col min="1544" max="1544" width="13.28515625" style="127" customWidth="1"/>
    <col min="1545" max="1545" width="11.7109375" style="127" customWidth="1"/>
    <col min="1546" max="1546" width="11.42578125" style="127" customWidth="1"/>
    <col min="1547" max="1794" width="9.140625" style="127"/>
    <col min="1795" max="1795" width="6.42578125" style="127" customWidth="1"/>
    <col min="1796" max="1796" width="40.7109375" style="127" customWidth="1"/>
    <col min="1797" max="1797" width="68.85546875" style="127" customWidth="1"/>
    <col min="1798" max="1798" width="16.140625" style="127" customWidth="1"/>
    <col min="1799" max="1799" width="11.140625" style="127" customWidth="1"/>
    <col min="1800" max="1800" width="13.28515625" style="127" customWidth="1"/>
    <col min="1801" max="1801" width="11.7109375" style="127" customWidth="1"/>
    <col min="1802" max="1802" width="11.42578125" style="127" customWidth="1"/>
    <col min="1803" max="2050" width="9.140625" style="127"/>
    <col min="2051" max="2051" width="6.42578125" style="127" customWidth="1"/>
    <col min="2052" max="2052" width="40.7109375" style="127" customWidth="1"/>
    <col min="2053" max="2053" width="68.85546875" style="127" customWidth="1"/>
    <col min="2054" max="2054" width="16.140625" style="127" customWidth="1"/>
    <col min="2055" max="2055" width="11.140625" style="127" customWidth="1"/>
    <col min="2056" max="2056" width="13.28515625" style="127" customWidth="1"/>
    <col min="2057" max="2057" width="11.7109375" style="127" customWidth="1"/>
    <col min="2058" max="2058" width="11.42578125" style="127" customWidth="1"/>
    <col min="2059" max="2306" width="9.140625" style="127"/>
    <col min="2307" max="2307" width="6.42578125" style="127" customWidth="1"/>
    <col min="2308" max="2308" width="40.7109375" style="127" customWidth="1"/>
    <col min="2309" max="2309" width="68.85546875" style="127" customWidth="1"/>
    <col min="2310" max="2310" width="16.140625" style="127" customWidth="1"/>
    <col min="2311" max="2311" width="11.140625" style="127" customWidth="1"/>
    <col min="2312" max="2312" width="13.28515625" style="127" customWidth="1"/>
    <col min="2313" max="2313" width="11.7109375" style="127" customWidth="1"/>
    <col min="2314" max="2314" width="11.42578125" style="127" customWidth="1"/>
    <col min="2315" max="2562" width="9.140625" style="127"/>
    <col min="2563" max="2563" width="6.42578125" style="127" customWidth="1"/>
    <col min="2564" max="2564" width="40.7109375" style="127" customWidth="1"/>
    <col min="2565" max="2565" width="68.85546875" style="127" customWidth="1"/>
    <col min="2566" max="2566" width="16.140625" style="127" customWidth="1"/>
    <col min="2567" max="2567" width="11.140625" style="127" customWidth="1"/>
    <col min="2568" max="2568" width="13.28515625" style="127" customWidth="1"/>
    <col min="2569" max="2569" width="11.7109375" style="127" customWidth="1"/>
    <col min="2570" max="2570" width="11.42578125" style="127" customWidth="1"/>
    <col min="2571" max="2818" width="9.140625" style="127"/>
    <col min="2819" max="2819" width="6.42578125" style="127" customWidth="1"/>
    <col min="2820" max="2820" width="40.7109375" style="127" customWidth="1"/>
    <col min="2821" max="2821" width="68.85546875" style="127" customWidth="1"/>
    <col min="2822" max="2822" width="16.140625" style="127" customWidth="1"/>
    <col min="2823" max="2823" width="11.140625" style="127" customWidth="1"/>
    <col min="2824" max="2824" width="13.28515625" style="127" customWidth="1"/>
    <col min="2825" max="2825" width="11.7109375" style="127" customWidth="1"/>
    <col min="2826" max="2826" width="11.42578125" style="127" customWidth="1"/>
    <col min="2827" max="3074" width="9.140625" style="127"/>
    <col min="3075" max="3075" width="6.42578125" style="127" customWidth="1"/>
    <col min="3076" max="3076" width="40.7109375" style="127" customWidth="1"/>
    <col min="3077" max="3077" width="68.85546875" style="127" customWidth="1"/>
    <col min="3078" max="3078" width="16.140625" style="127" customWidth="1"/>
    <col min="3079" max="3079" width="11.140625" style="127" customWidth="1"/>
    <col min="3080" max="3080" width="13.28515625" style="127" customWidth="1"/>
    <col min="3081" max="3081" width="11.7109375" style="127" customWidth="1"/>
    <col min="3082" max="3082" width="11.42578125" style="127" customWidth="1"/>
    <col min="3083" max="3330" width="9.140625" style="127"/>
    <col min="3331" max="3331" width="6.42578125" style="127" customWidth="1"/>
    <col min="3332" max="3332" width="40.7109375" style="127" customWidth="1"/>
    <col min="3333" max="3333" width="68.85546875" style="127" customWidth="1"/>
    <col min="3334" max="3334" width="16.140625" style="127" customWidth="1"/>
    <col min="3335" max="3335" width="11.140625" style="127" customWidth="1"/>
    <col min="3336" max="3336" width="13.28515625" style="127" customWidth="1"/>
    <col min="3337" max="3337" width="11.7109375" style="127" customWidth="1"/>
    <col min="3338" max="3338" width="11.42578125" style="127" customWidth="1"/>
    <col min="3339" max="3586" width="9.140625" style="127"/>
    <col min="3587" max="3587" width="6.42578125" style="127" customWidth="1"/>
    <col min="3588" max="3588" width="40.7109375" style="127" customWidth="1"/>
    <col min="3589" max="3589" width="68.85546875" style="127" customWidth="1"/>
    <col min="3590" max="3590" width="16.140625" style="127" customWidth="1"/>
    <col min="3591" max="3591" width="11.140625" style="127" customWidth="1"/>
    <col min="3592" max="3592" width="13.28515625" style="127" customWidth="1"/>
    <col min="3593" max="3593" width="11.7109375" style="127" customWidth="1"/>
    <col min="3594" max="3594" width="11.42578125" style="127" customWidth="1"/>
    <col min="3595" max="3842" width="9.140625" style="127"/>
    <col min="3843" max="3843" width="6.42578125" style="127" customWidth="1"/>
    <col min="3844" max="3844" width="40.7109375" style="127" customWidth="1"/>
    <col min="3845" max="3845" width="68.85546875" style="127" customWidth="1"/>
    <col min="3846" max="3846" width="16.140625" style="127" customWidth="1"/>
    <col min="3847" max="3847" width="11.140625" style="127" customWidth="1"/>
    <col min="3848" max="3848" width="13.28515625" style="127" customWidth="1"/>
    <col min="3849" max="3849" width="11.7109375" style="127" customWidth="1"/>
    <col min="3850" max="3850" width="11.42578125" style="127" customWidth="1"/>
    <col min="3851" max="4098" width="9.140625" style="127"/>
    <col min="4099" max="4099" width="6.42578125" style="127" customWidth="1"/>
    <col min="4100" max="4100" width="40.7109375" style="127" customWidth="1"/>
    <col min="4101" max="4101" width="68.85546875" style="127" customWidth="1"/>
    <col min="4102" max="4102" width="16.140625" style="127" customWidth="1"/>
    <col min="4103" max="4103" width="11.140625" style="127" customWidth="1"/>
    <col min="4104" max="4104" width="13.28515625" style="127" customWidth="1"/>
    <col min="4105" max="4105" width="11.7109375" style="127" customWidth="1"/>
    <col min="4106" max="4106" width="11.42578125" style="127" customWidth="1"/>
    <col min="4107" max="4354" width="9.140625" style="127"/>
    <col min="4355" max="4355" width="6.42578125" style="127" customWidth="1"/>
    <col min="4356" max="4356" width="40.7109375" style="127" customWidth="1"/>
    <col min="4357" max="4357" width="68.85546875" style="127" customWidth="1"/>
    <col min="4358" max="4358" width="16.140625" style="127" customWidth="1"/>
    <col min="4359" max="4359" width="11.140625" style="127" customWidth="1"/>
    <col min="4360" max="4360" width="13.28515625" style="127" customWidth="1"/>
    <col min="4361" max="4361" width="11.7109375" style="127" customWidth="1"/>
    <col min="4362" max="4362" width="11.42578125" style="127" customWidth="1"/>
    <col min="4363" max="4610" width="9.140625" style="127"/>
    <col min="4611" max="4611" width="6.42578125" style="127" customWidth="1"/>
    <col min="4612" max="4612" width="40.7109375" style="127" customWidth="1"/>
    <col min="4613" max="4613" width="68.85546875" style="127" customWidth="1"/>
    <col min="4614" max="4614" width="16.140625" style="127" customWidth="1"/>
    <col min="4615" max="4615" width="11.140625" style="127" customWidth="1"/>
    <col min="4616" max="4616" width="13.28515625" style="127" customWidth="1"/>
    <col min="4617" max="4617" width="11.7109375" style="127" customWidth="1"/>
    <col min="4618" max="4618" width="11.42578125" style="127" customWidth="1"/>
    <col min="4619" max="4866" width="9.140625" style="127"/>
    <col min="4867" max="4867" width="6.42578125" style="127" customWidth="1"/>
    <col min="4868" max="4868" width="40.7109375" style="127" customWidth="1"/>
    <col min="4869" max="4869" width="68.85546875" style="127" customWidth="1"/>
    <col min="4870" max="4870" width="16.140625" style="127" customWidth="1"/>
    <col min="4871" max="4871" width="11.140625" style="127" customWidth="1"/>
    <col min="4872" max="4872" width="13.28515625" style="127" customWidth="1"/>
    <col min="4873" max="4873" width="11.7109375" style="127" customWidth="1"/>
    <col min="4874" max="4874" width="11.42578125" style="127" customWidth="1"/>
    <col min="4875" max="5122" width="9.140625" style="127"/>
    <col min="5123" max="5123" width="6.42578125" style="127" customWidth="1"/>
    <col min="5124" max="5124" width="40.7109375" style="127" customWidth="1"/>
    <col min="5125" max="5125" width="68.85546875" style="127" customWidth="1"/>
    <col min="5126" max="5126" width="16.140625" style="127" customWidth="1"/>
    <col min="5127" max="5127" width="11.140625" style="127" customWidth="1"/>
    <col min="5128" max="5128" width="13.28515625" style="127" customWidth="1"/>
    <col min="5129" max="5129" width="11.7109375" style="127" customWidth="1"/>
    <col min="5130" max="5130" width="11.42578125" style="127" customWidth="1"/>
    <col min="5131" max="5378" width="9.140625" style="127"/>
    <col min="5379" max="5379" width="6.42578125" style="127" customWidth="1"/>
    <col min="5380" max="5380" width="40.7109375" style="127" customWidth="1"/>
    <col min="5381" max="5381" width="68.85546875" style="127" customWidth="1"/>
    <col min="5382" max="5382" width="16.140625" style="127" customWidth="1"/>
    <col min="5383" max="5383" width="11.140625" style="127" customWidth="1"/>
    <col min="5384" max="5384" width="13.28515625" style="127" customWidth="1"/>
    <col min="5385" max="5385" width="11.7109375" style="127" customWidth="1"/>
    <col min="5386" max="5386" width="11.42578125" style="127" customWidth="1"/>
    <col min="5387" max="5634" width="9.140625" style="127"/>
    <col min="5635" max="5635" width="6.42578125" style="127" customWidth="1"/>
    <col min="5636" max="5636" width="40.7109375" style="127" customWidth="1"/>
    <col min="5637" max="5637" width="68.85546875" style="127" customWidth="1"/>
    <col min="5638" max="5638" width="16.140625" style="127" customWidth="1"/>
    <col min="5639" max="5639" width="11.140625" style="127" customWidth="1"/>
    <col min="5640" max="5640" width="13.28515625" style="127" customWidth="1"/>
    <col min="5641" max="5641" width="11.7109375" style="127" customWidth="1"/>
    <col min="5642" max="5642" width="11.42578125" style="127" customWidth="1"/>
    <col min="5643" max="5890" width="9.140625" style="127"/>
    <col min="5891" max="5891" width="6.42578125" style="127" customWidth="1"/>
    <col min="5892" max="5892" width="40.7109375" style="127" customWidth="1"/>
    <col min="5893" max="5893" width="68.85546875" style="127" customWidth="1"/>
    <col min="5894" max="5894" width="16.140625" style="127" customWidth="1"/>
    <col min="5895" max="5895" width="11.140625" style="127" customWidth="1"/>
    <col min="5896" max="5896" width="13.28515625" style="127" customWidth="1"/>
    <col min="5897" max="5897" width="11.7109375" style="127" customWidth="1"/>
    <col min="5898" max="5898" width="11.42578125" style="127" customWidth="1"/>
    <col min="5899" max="6146" width="9.140625" style="127"/>
    <col min="6147" max="6147" width="6.42578125" style="127" customWidth="1"/>
    <col min="6148" max="6148" width="40.7109375" style="127" customWidth="1"/>
    <col min="6149" max="6149" width="68.85546875" style="127" customWidth="1"/>
    <col min="6150" max="6150" width="16.140625" style="127" customWidth="1"/>
    <col min="6151" max="6151" width="11.140625" style="127" customWidth="1"/>
    <col min="6152" max="6152" width="13.28515625" style="127" customWidth="1"/>
    <col min="6153" max="6153" width="11.7109375" style="127" customWidth="1"/>
    <col min="6154" max="6154" width="11.42578125" style="127" customWidth="1"/>
    <col min="6155" max="6402" width="9.140625" style="127"/>
    <col min="6403" max="6403" width="6.42578125" style="127" customWidth="1"/>
    <col min="6404" max="6404" width="40.7109375" style="127" customWidth="1"/>
    <col min="6405" max="6405" width="68.85546875" style="127" customWidth="1"/>
    <col min="6406" max="6406" width="16.140625" style="127" customWidth="1"/>
    <col min="6407" max="6407" width="11.140625" style="127" customWidth="1"/>
    <col min="6408" max="6408" width="13.28515625" style="127" customWidth="1"/>
    <col min="6409" max="6409" width="11.7109375" style="127" customWidth="1"/>
    <col min="6410" max="6410" width="11.42578125" style="127" customWidth="1"/>
    <col min="6411" max="6658" width="9.140625" style="127"/>
    <col min="6659" max="6659" width="6.42578125" style="127" customWidth="1"/>
    <col min="6660" max="6660" width="40.7109375" style="127" customWidth="1"/>
    <col min="6661" max="6661" width="68.85546875" style="127" customWidth="1"/>
    <col min="6662" max="6662" width="16.140625" style="127" customWidth="1"/>
    <col min="6663" max="6663" width="11.140625" style="127" customWidth="1"/>
    <col min="6664" max="6664" width="13.28515625" style="127" customWidth="1"/>
    <col min="6665" max="6665" width="11.7109375" style="127" customWidth="1"/>
    <col min="6666" max="6666" width="11.42578125" style="127" customWidth="1"/>
    <col min="6667" max="6914" width="9.140625" style="127"/>
    <col min="6915" max="6915" width="6.42578125" style="127" customWidth="1"/>
    <col min="6916" max="6916" width="40.7109375" style="127" customWidth="1"/>
    <col min="6917" max="6917" width="68.85546875" style="127" customWidth="1"/>
    <col min="6918" max="6918" width="16.140625" style="127" customWidth="1"/>
    <col min="6919" max="6919" width="11.140625" style="127" customWidth="1"/>
    <col min="6920" max="6920" width="13.28515625" style="127" customWidth="1"/>
    <col min="6921" max="6921" width="11.7109375" style="127" customWidth="1"/>
    <col min="6922" max="6922" width="11.42578125" style="127" customWidth="1"/>
    <col min="6923" max="7170" width="9.140625" style="127"/>
    <col min="7171" max="7171" width="6.42578125" style="127" customWidth="1"/>
    <col min="7172" max="7172" width="40.7109375" style="127" customWidth="1"/>
    <col min="7173" max="7173" width="68.85546875" style="127" customWidth="1"/>
    <col min="7174" max="7174" width="16.140625" style="127" customWidth="1"/>
    <col min="7175" max="7175" width="11.140625" style="127" customWidth="1"/>
    <col min="7176" max="7176" width="13.28515625" style="127" customWidth="1"/>
    <col min="7177" max="7177" width="11.7109375" style="127" customWidth="1"/>
    <col min="7178" max="7178" width="11.42578125" style="127" customWidth="1"/>
    <col min="7179" max="7426" width="9.140625" style="127"/>
    <col min="7427" max="7427" width="6.42578125" style="127" customWidth="1"/>
    <col min="7428" max="7428" width="40.7109375" style="127" customWidth="1"/>
    <col min="7429" max="7429" width="68.85546875" style="127" customWidth="1"/>
    <col min="7430" max="7430" width="16.140625" style="127" customWidth="1"/>
    <col min="7431" max="7431" width="11.140625" style="127" customWidth="1"/>
    <col min="7432" max="7432" width="13.28515625" style="127" customWidth="1"/>
    <col min="7433" max="7433" width="11.7109375" style="127" customWidth="1"/>
    <col min="7434" max="7434" width="11.42578125" style="127" customWidth="1"/>
    <col min="7435" max="7682" width="9.140625" style="127"/>
    <col min="7683" max="7683" width="6.42578125" style="127" customWidth="1"/>
    <col min="7684" max="7684" width="40.7109375" style="127" customWidth="1"/>
    <col min="7685" max="7685" width="68.85546875" style="127" customWidth="1"/>
    <col min="7686" max="7686" width="16.140625" style="127" customWidth="1"/>
    <col min="7687" max="7687" width="11.140625" style="127" customWidth="1"/>
    <col min="7688" max="7688" width="13.28515625" style="127" customWidth="1"/>
    <col min="7689" max="7689" width="11.7109375" style="127" customWidth="1"/>
    <col min="7690" max="7690" width="11.42578125" style="127" customWidth="1"/>
    <col min="7691" max="7938" width="9.140625" style="127"/>
    <col min="7939" max="7939" width="6.42578125" style="127" customWidth="1"/>
    <col min="7940" max="7940" width="40.7109375" style="127" customWidth="1"/>
    <col min="7941" max="7941" width="68.85546875" style="127" customWidth="1"/>
    <col min="7942" max="7942" width="16.140625" style="127" customWidth="1"/>
    <col min="7943" max="7943" width="11.140625" style="127" customWidth="1"/>
    <col min="7944" max="7944" width="13.28515625" style="127" customWidth="1"/>
    <col min="7945" max="7945" width="11.7109375" style="127" customWidth="1"/>
    <col min="7946" max="7946" width="11.42578125" style="127" customWidth="1"/>
    <col min="7947" max="8194" width="9.140625" style="127"/>
    <col min="8195" max="8195" width="6.42578125" style="127" customWidth="1"/>
    <col min="8196" max="8196" width="40.7109375" style="127" customWidth="1"/>
    <col min="8197" max="8197" width="68.85546875" style="127" customWidth="1"/>
    <col min="8198" max="8198" width="16.140625" style="127" customWidth="1"/>
    <col min="8199" max="8199" width="11.140625" style="127" customWidth="1"/>
    <col min="8200" max="8200" width="13.28515625" style="127" customWidth="1"/>
    <col min="8201" max="8201" width="11.7109375" style="127" customWidth="1"/>
    <col min="8202" max="8202" width="11.42578125" style="127" customWidth="1"/>
    <col min="8203" max="8450" width="9.140625" style="127"/>
    <col min="8451" max="8451" width="6.42578125" style="127" customWidth="1"/>
    <col min="8452" max="8452" width="40.7109375" style="127" customWidth="1"/>
    <col min="8453" max="8453" width="68.85546875" style="127" customWidth="1"/>
    <col min="8454" max="8454" width="16.140625" style="127" customWidth="1"/>
    <col min="8455" max="8455" width="11.140625" style="127" customWidth="1"/>
    <col min="8456" max="8456" width="13.28515625" style="127" customWidth="1"/>
    <col min="8457" max="8457" width="11.7109375" style="127" customWidth="1"/>
    <col min="8458" max="8458" width="11.42578125" style="127" customWidth="1"/>
    <col min="8459" max="8706" width="9.140625" style="127"/>
    <col min="8707" max="8707" width="6.42578125" style="127" customWidth="1"/>
    <col min="8708" max="8708" width="40.7109375" style="127" customWidth="1"/>
    <col min="8709" max="8709" width="68.85546875" style="127" customWidth="1"/>
    <col min="8710" max="8710" width="16.140625" style="127" customWidth="1"/>
    <col min="8711" max="8711" width="11.140625" style="127" customWidth="1"/>
    <col min="8712" max="8712" width="13.28515625" style="127" customWidth="1"/>
    <col min="8713" max="8713" width="11.7109375" style="127" customWidth="1"/>
    <col min="8714" max="8714" width="11.42578125" style="127" customWidth="1"/>
    <col min="8715" max="8962" width="9.140625" style="127"/>
    <col min="8963" max="8963" width="6.42578125" style="127" customWidth="1"/>
    <col min="8964" max="8964" width="40.7109375" style="127" customWidth="1"/>
    <col min="8965" max="8965" width="68.85546875" style="127" customWidth="1"/>
    <col min="8966" max="8966" width="16.140625" style="127" customWidth="1"/>
    <col min="8967" max="8967" width="11.140625" style="127" customWidth="1"/>
    <col min="8968" max="8968" width="13.28515625" style="127" customWidth="1"/>
    <col min="8969" max="8969" width="11.7109375" style="127" customWidth="1"/>
    <col min="8970" max="8970" width="11.42578125" style="127" customWidth="1"/>
    <col min="8971" max="9218" width="9.140625" style="127"/>
    <col min="9219" max="9219" width="6.42578125" style="127" customWidth="1"/>
    <col min="9220" max="9220" width="40.7109375" style="127" customWidth="1"/>
    <col min="9221" max="9221" width="68.85546875" style="127" customWidth="1"/>
    <col min="9222" max="9222" width="16.140625" style="127" customWidth="1"/>
    <col min="9223" max="9223" width="11.140625" style="127" customWidth="1"/>
    <col min="9224" max="9224" width="13.28515625" style="127" customWidth="1"/>
    <col min="9225" max="9225" width="11.7109375" style="127" customWidth="1"/>
    <col min="9226" max="9226" width="11.42578125" style="127" customWidth="1"/>
    <col min="9227" max="9474" width="9.140625" style="127"/>
    <col min="9475" max="9475" width="6.42578125" style="127" customWidth="1"/>
    <col min="9476" max="9476" width="40.7109375" style="127" customWidth="1"/>
    <col min="9477" max="9477" width="68.85546875" style="127" customWidth="1"/>
    <col min="9478" max="9478" width="16.140625" style="127" customWidth="1"/>
    <col min="9479" max="9479" width="11.140625" style="127" customWidth="1"/>
    <col min="9480" max="9480" width="13.28515625" style="127" customWidth="1"/>
    <col min="9481" max="9481" width="11.7109375" style="127" customWidth="1"/>
    <col min="9482" max="9482" width="11.42578125" style="127" customWidth="1"/>
    <col min="9483" max="9730" width="9.140625" style="127"/>
    <col min="9731" max="9731" width="6.42578125" style="127" customWidth="1"/>
    <col min="9732" max="9732" width="40.7109375" style="127" customWidth="1"/>
    <col min="9733" max="9733" width="68.85546875" style="127" customWidth="1"/>
    <col min="9734" max="9734" width="16.140625" style="127" customWidth="1"/>
    <col min="9735" max="9735" width="11.140625" style="127" customWidth="1"/>
    <col min="9736" max="9736" width="13.28515625" style="127" customWidth="1"/>
    <col min="9737" max="9737" width="11.7109375" style="127" customWidth="1"/>
    <col min="9738" max="9738" width="11.42578125" style="127" customWidth="1"/>
    <col min="9739" max="9986" width="9.140625" style="127"/>
    <col min="9987" max="9987" width="6.42578125" style="127" customWidth="1"/>
    <col min="9988" max="9988" width="40.7109375" style="127" customWidth="1"/>
    <col min="9989" max="9989" width="68.85546875" style="127" customWidth="1"/>
    <col min="9990" max="9990" width="16.140625" style="127" customWidth="1"/>
    <col min="9991" max="9991" width="11.140625" style="127" customWidth="1"/>
    <col min="9992" max="9992" width="13.28515625" style="127" customWidth="1"/>
    <col min="9993" max="9993" width="11.7109375" style="127" customWidth="1"/>
    <col min="9994" max="9994" width="11.42578125" style="127" customWidth="1"/>
    <col min="9995" max="10242" width="9.140625" style="127"/>
    <col min="10243" max="10243" width="6.42578125" style="127" customWidth="1"/>
    <col min="10244" max="10244" width="40.7109375" style="127" customWidth="1"/>
    <col min="10245" max="10245" width="68.85546875" style="127" customWidth="1"/>
    <col min="10246" max="10246" width="16.140625" style="127" customWidth="1"/>
    <col min="10247" max="10247" width="11.140625" style="127" customWidth="1"/>
    <col min="10248" max="10248" width="13.28515625" style="127" customWidth="1"/>
    <col min="10249" max="10249" width="11.7109375" style="127" customWidth="1"/>
    <col min="10250" max="10250" width="11.42578125" style="127" customWidth="1"/>
    <col min="10251" max="10498" width="9.140625" style="127"/>
    <col min="10499" max="10499" width="6.42578125" style="127" customWidth="1"/>
    <col min="10500" max="10500" width="40.7109375" style="127" customWidth="1"/>
    <col min="10501" max="10501" width="68.85546875" style="127" customWidth="1"/>
    <col min="10502" max="10502" width="16.140625" style="127" customWidth="1"/>
    <col min="10503" max="10503" width="11.140625" style="127" customWidth="1"/>
    <col min="10504" max="10504" width="13.28515625" style="127" customWidth="1"/>
    <col min="10505" max="10505" width="11.7109375" style="127" customWidth="1"/>
    <col min="10506" max="10506" width="11.42578125" style="127" customWidth="1"/>
    <col min="10507" max="10754" width="9.140625" style="127"/>
    <col min="10755" max="10755" width="6.42578125" style="127" customWidth="1"/>
    <col min="10756" max="10756" width="40.7109375" style="127" customWidth="1"/>
    <col min="10757" max="10757" width="68.85546875" style="127" customWidth="1"/>
    <col min="10758" max="10758" width="16.140625" style="127" customWidth="1"/>
    <col min="10759" max="10759" width="11.140625" style="127" customWidth="1"/>
    <col min="10760" max="10760" width="13.28515625" style="127" customWidth="1"/>
    <col min="10761" max="10761" width="11.7109375" style="127" customWidth="1"/>
    <col min="10762" max="10762" width="11.42578125" style="127" customWidth="1"/>
    <col min="10763" max="11010" width="9.140625" style="127"/>
    <col min="11011" max="11011" width="6.42578125" style="127" customWidth="1"/>
    <col min="11012" max="11012" width="40.7109375" style="127" customWidth="1"/>
    <col min="11013" max="11013" width="68.85546875" style="127" customWidth="1"/>
    <col min="11014" max="11014" width="16.140625" style="127" customWidth="1"/>
    <col min="11015" max="11015" width="11.140625" style="127" customWidth="1"/>
    <col min="11016" max="11016" width="13.28515625" style="127" customWidth="1"/>
    <col min="11017" max="11017" width="11.7109375" style="127" customWidth="1"/>
    <col min="11018" max="11018" width="11.42578125" style="127" customWidth="1"/>
    <col min="11019" max="11266" width="9.140625" style="127"/>
    <col min="11267" max="11267" width="6.42578125" style="127" customWidth="1"/>
    <col min="11268" max="11268" width="40.7109375" style="127" customWidth="1"/>
    <col min="11269" max="11269" width="68.85546875" style="127" customWidth="1"/>
    <col min="11270" max="11270" width="16.140625" style="127" customWidth="1"/>
    <col min="11271" max="11271" width="11.140625" style="127" customWidth="1"/>
    <col min="11272" max="11272" width="13.28515625" style="127" customWidth="1"/>
    <col min="11273" max="11273" width="11.7109375" style="127" customWidth="1"/>
    <col min="11274" max="11274" width="11.42578125" style="127" customWidth="1"/>
    <col min="11275" max="11522" width="9.140625" style="127"/>
    <col min="11523" max="11523" width="6.42578125" style="127" customWidth="1"/>
    <col min="11524" max="11524" width="40.7109375" style="127" customWidth="1"/>
    <col min="11525" max="11525" width="68.85546875" style="127" customWidth="1"/>
    <col min="11526" max="11526" width="16.140625" style="127" customWidth="1"/>
    <col min="11527" max="11527" width="11.140625" style="127" customWidth="1"/>
    <col min="11528" max="11528" width="13.28515625" style="127" customWidth="1"/>
    <col min="11529" max="11529" width="11.7109375" style="127" customWidth="1"/>
    <col min="11530" max="11530" width="11.42578125" style="127" customWidth="1"/>
    <col min="11531" max="11778" width="9.140625" style="127"/>
    <col min="11779" max="11779" width="6.42578125" style="127" customWidth="1"/>
    <col min="11780" max="11780" width="40.7109375" style="127" customWidth="1"/>
    <col min="11781" max="11781" width="68.85546875" style="127" customWidth="1"/>
    <col min="11782" max="11782" width="16.140625" style="127" customWidth="1"/>
    <col min="11783" max="11783" width="11.140625" style="127" customWidth="1"/>
    <col min="11784" max="11784" width="13.28515625" style="127" customWidth="1"/>
    <col min="11785" max="11785" width="11.7109375" style="127" customWidth="1"/>
    <col min="11786" max="11786" width="11.42578125" style="127" customWidth="1"/>
    <col min="11787" max="12034" width="9.140625" style="127"/>
    <col min="12035" max="12035" width="6.42578125" style="127" customWidth="1"/>
    <col min="12036" max="12036" width="40.7109375" style="127" customWidth="1"/>
    <col min="12037" max="12037" width="68.85546875" style="127" customWidth="1"/>
    <col min="12038" max="12038" width="16.140625" style="127" customWidth="1"/>
    <col min="12039" max="12039" width="11.140625" style="127" customWidth="1"/>
    <col min="12040" max="12040" width="13.28515625" style="127" customWidth="1"/>
    <col min="12041" max="12041" width="11.7109375" style="127" customWidth="1"/>
    <col min="12042" max="12042" width="11.42578125" style="127" customWidth="1"/>
    <col min="12043" max="12290" width="9.140625" style="127"/>
    <col min="12291" max="12291" width="6.42578125" style="127" customWidth="1"/>
    <col min="12292" max="12292" width="40.7109375" style="127" customWidth="1"/>
    <col min="12293" max="12293" width="68.85546875" style="127" customWidth="1"/>
    <col min="12294" max="12294" width="16.140625" style="127" customWidth="1"/>
    <col min="12295" max="12295" width="11.140625" style="127" customWidth="1"/>
    <col min="12296" max="12296" width="13.28515625" style="127" customWidth="1"/>
    <col min="12297" max="12297" width="11.7109375" style="127" customWidth="1"/>
    <col min="12298" max="12298" width="11.42578125" style="127" customWidth="1"/>
    <col min="12299" max="12546" width="9.140625" style="127"/>
    <col min="12547" max="12547" width="6.42578125" style="127" customWidth="1"/>
    <col min="12548" max="12548" width="40.7109375" style="127" customWidth="1"/>
    <col min="12549" max="12549" width="68.85546875" style="127" customWidth="1"/>
    <col min="12550" max="12550" width="16.140625" style="127" customWidth="1"/>
    <col min="12551" max="12551" width="11.140625" style="127" customWidth="1"/>
    <col min="12552" max="12552" width="13.28515625" style="127" customWidth="1"/>
    <col min="12553" max="12553" width="11.7109375" style="127" customWidth="1"/>
    <col min="12554" max="12554" width="11.42578125" style="127" customWidth="1"/>
    <col min="12555" max="12802" width="9.140625" style="127"/>
    <col min="12803" max="12803" width="6.42578125" style="127" customWidth="1"/>
    <col min="12804" max="12804" width="40.7109375" style="127" customWidth="1"/>
    <col min="12805" max="12805" width="68.85546875" style="127" customWidth="1"/>
    <col min="12806" max="12806" width="16.140625" style="127" customWidth="1"/>
    <col min="12807" max="12807" width="11.140625" style="127" customWidth="1"/>
    <col min="12808" max="12808" width="13.28515625" style="127" customWidth="1"/>
    <col min="12809" max="12809" width="11.7109375" style="127" customWidth="1"/>
    <col min="12810" max="12810" width="11.42578125" style="127" customWidth="1"/>
    <col min="12811" max="13058" width="9.140625" style="127"/>
    <col min="13059" max="13059" width="6.42578125" style="127" customWidth="1"/>
    <col min="13060" max="13060" width="40.7109375" style="127" customWidth="1"/>
    <col min="13061" max="13061" width="68.85546875" style="127" customWidth="1"/>
    <col min="13062" max="13062" width="16.140625" style="127" customWidth="1"/>
    <col min="13063" max="13063" width="11.140625" style="127" customWidth="1"/>
    <col min="13064" max="13064" width="13.28515625" style="127" customWidth="1"/>
    <col min="13065" max="13065" width="11.7109375" style="127" customWidth="1"/>
    <col min="13066" max="13066" width="11.42578125" style="127" customWidth="1"/>
    <col min="13067" max="13314" width="9.140625" style="127"/>
    <col min="13315" max="13315" width="6.42578125" style="127" customWidth="1"/>
    <col min="13316" max="13316" width="40.7109375" style="127" customWidth="1"/>
    <col min="13317" max="13317" width="68.85546875" style="127" customWidth="1"/>
    <col min="13318" max="13318" width="16.140625" style="127" customWidth="1"/>
    <col min="13319" max="13319" width="11.140625" style="127" customWidth="1"/>
    <col min="13320" max="13320" width="13.28515625" style="127" customWidth="1"/>
    <col min="13321" max="13321" width="11.7109375" style="127" customWidth="1"/>
    <col min="13322" max="13322" width="11.42578125" style="127" customWidth="1"/>
    <col min="13323" max="13570" width="9.140625" style="127"/>
    <col min="13571" max="13571" width="6.42578125" style="127" customWidth="1"/>
    <col min="13572" max="13572" width="40.7109375" style="127" customWidth="1"/>
    <col min="13573" max="13573" width="68.85546875" style="127" customWidth="1"/>
    <col min="13574" max="13574" width="16.140625" style="127" customWidth="1"/>
    <col min="13575" max="13575" width="11.140625" style="127" customWidth="1"/>
    <col min="13576" max="13576" width="13.28515625" style="127" customWidth="1"/>
    <col min="13577" max="13577" width="11.7109375" style="127" customWidth="1"/>
    <col min="13578" max="13578" width="11.42578125" style="127" customWidth="1"/>
    <col min="13579" max="13826" width="9.140625" style="127"/>
    <col min="13827" max="13827" width="6.42578125" style="127" customWidth="1"/>
    <col min="13828" max="13828" width="40.7109375" style="127" customWidth="1"/>
    <col min="13829" max="13829" width="68.85546875" style="127" customWidth="1"/>
    <col min="13830" max="13830" width="16.140625" style="127" customWidth="1"/>
    <col min="13831" max="13831" width="11.140625" style="127" customWidth="1"/>
    <col min="13832" max="13832" width="13.28515625" style="127" customWidth="1"/>
    <col min="13833" max="13833" width="11.7109375" style="127" customWidth="1"/>
    <col min="13834" max="13834" width="11.42578125" style="127" customWidth="1"/>
    <col min="13835" max="14082" width="9.140625" style="127"/>
    <col min="14083" max="14083" width="6.42578125" style="127" customWidth="1"/>
    <col min="14084" max="14084" width="40.7109375" style="127" customWidth="1"/>
    <col min="14085" max="14085" width="68.85546875" style="127" customWidth="1"/>
    <col min="14086" max="14086" width="16.140625" style="127" customWidth="1"/>
    <col min="14087" max="14087" width="11.140625" style="127" customWidth="1"/>
    <col min="14088" max="14088" width="13.28515625" style="127" customWidth="1"/>
    <col min="14089" max="14089" width="11.7109375" style="127" customWidth="1"/>
    <col min="14090" max="14090" width="11.42578125" style="127" customWidth="1"/>
    <col min="14091" max="14338" width="9.140625" style="127"/>
    <col min="14339" max="14339" width="6.42578125" style="127" customWidth="1"/>
    <col min="14340" max="14340" width="40.7109375" style="127" customWidth="1"/>
    <col min="14341" max="14341" width="68.85546875" style="127" customWidth="1"/>
    <col min="14342" max="14342" width="16.140625" style="127" customWidth="1"/>
    <col min="14343" max="14343" width="11.140625" style="127" customWidth="1"/>
    <col min="14344" max="14344" width="13.28515625" style="127" customWidth="1"/>
    <col min="14345" max="14345" width="11.7109375" style="127" customWidth="1"/>
    <col min="14346" max="14346" width="11.42578125" style="127" customWidth="1"/>
    <col min="14347" max="14594" width="9.140625" style="127"/>
    <col min="14595" max="14595" width="6.42578125" style="127" customWidth="1"/>
    <col min="14596" max="14596" width="40.7109375" style="127" customWidth="1"/>
    <col min="14597" max="14597" width="68.85546875" style="127" customWidth="1"/>
    <col min="14598" max="14598" width="16.140625" style="127" customWidth="1"/>
    <col min="14599" max="14599" width="11.140625" style="127" customWidth="1"/>
    <col min="14600" max="14600" width="13.28515625" style="127" customWidth="1"/>
    <col min="14601" max="14601" width="11.7109375" style="127" customWidth="1"/>
    <col min="14602" max="14602" width="11.42578125" style="127" customWidth="1"/>
    <col min="14603" max="14850" width="9.140625" style="127"/>
    <col min="14851" max="14851" width="6.42578125" style="127" customWidth="1"/>
    <col min="14852" max="14852" width="40.7109375" style="127" customWidth="1"/>
    <col min="14853" max="14853" width="68.85546875" style="127" customWidth="1"/>
    <col min="14854" max="14854" width="16.140625" style="127" customWidth="1"/>
    <col min="14855" max="14855" width="11.140625" style="127" customWidth="1"/>
    <col min="14856" max="14856" width="13.28515625" style="127" customWidth="1"/>
    <col min="14857" max="14857" width="11.7109375" style="127" customWidth="1"/>
    <col min="14858" max="14858" width="11.42578125" style="127" customWidth="1"/>
    <col min="14859" max="15106" width="9.140625" style="127"/>
    <col min="15107" max="15107" width="6.42578125" style="127" customWidth="1"/>
    <col min="15108" max="15108" width="40.7109375" style="127" customWidth="1"/>
    <col min="15109" max="15109" width="68.85546875" style="127" customWidth="1"/>
    <col min="15110" max="15110" width="16.140625" style="127" customWidth="1"/>
    <col min="15111" max="15111" width="11.140625" style="127" customWidth="1"/>
    <col min="15112" max="15112" width="13.28515625" style="127" customWidth="1"/>
    <col min="15113" max="15113" width="11.7109375" style="127" customWidth="1"/>
    <col min="15114" max="15114" width="11.42578125" style="127" customWidth="1"/>
    <col min="15115" max="15362" width="9.140625" style="127"/>
    <col min="15363" max="15363" width="6.42578125" style="127" customWidth="1"/>
    <col min="15364" max="15364" width="40.7109375" style="127" customWidth="1"/>
    <col min="15365" max="15365" width="68.85546875" style="127" customWidth="1"/>
    <col min="15366" max="15366" width="16.140625" style="127" customWidth="1"/>
    <col min="15367" max="15367" width="11.140625" style="127" customWidth="1"/>
    <col min="15368" max="15368" width="13.28515625" style="127" customWidth="1"/>
    <col min="15369" max="15369" width="11.7109375" style="127" customWidth="1"/>
    <col min="15370" max="15370" width="11.42578125" style="127" customWidth="1"/>
    <col min="15371" max="15618" width="9.140625" style="127"/>
    <col min="15619" max="15619" width="6.42578125" style="127" customWidth="1"/>
    <col min="15620" max="15620" width="40.7109375" style="127" customWidth="1"/>
    <col min="15621" max="15621" width="68.85546875" style="127" customWidth="1"/>
    <col min="15622" max="15622" width="16.140625" style="127" customWidth="1"/>
    <col min="15623" max="15623" width="11.140625" style="127" customWidth="1"/>
    <col min="15624" max="15624" width="13.28515625" style="127" customWidth="1"/>
    <col min="15625" max="15625" width="11.7109375" style="127" customWidth="1"/>
    <col min="15626" max="15626" width="11.42578125" style="127" customWidth="1"/>
    <col min="15627" max="15874" width="9.140625" style="127"/>
    <col min="15875" max="15875" width="6.42578125" style="127" customWidth="1"/>
    <col min="15876" max="15876" width="40.7109375" style="127" customWidth="1"/>
    <col min="15877" max="15877" width="68.85546875" style="127" customWidth="1"/>
    <col min="15878" max="15878" width="16.140625" style="127" customWidth="1"/>
    <col min="15879" max="15879" width="11.140625" style="127" customWidth="1"/>
    <col min="15880" max="15880" width="13.28515625" style="127" customWidth="1"/>
    <col min="15881" max="15881" width="11.7109375" style="127" customWidth="1"/>
    <col min="15882" max="15882" width="11.42578125" style="127" customWidth="1"/>
    <col min="15883" max="16130" width="9.140625" style="127"/>
    <col min="16131" max="16131" width="6.42578125" style="127" customWidth="1"/>
    <col min="16132" max="16132" width="40.7109375" style="127" customWidth="1"/>
    <col min="16133" max="16133" width="68.85546875" style="127" customWidth="1"/>
    <col min="16134" max="16134" width="16.140625" style="127" customWidth="1"/>
    <col min="16135" max="16135" width="11.140625" style="127" customWidth="1"/>
    <col min="16136" max="16136" width="13.28515625" style="127" customWidth="1"/>
    <col min="16137" max="16137" width="11.7109375" style="127" customWidth="1"/>
    <col min="16138" max="16138" width="11.42578125" style="127" customWidth="1"/>
    <col min="16139" max="16384" width="9.140625" style="127"/>
  </cols>
  <sheetData>
    <row r="1" spans="1:10">
      <c r="F1" s="128"/>
      <c r="G1" s="128"/>
      <c r="H1" s="128"/>
    </row>
    <row r="2" spans="1:10">
      <c r="F2" s="260" t="s">
        <v>293</v>
      </c>
      <c r="G2" s="260"/>
      <c r="H2" s="260"/>
    </row>
    <row r="3" spans="1:10">
      <c r="F3" s="129"/>
      <c r="G3" s="129"/>
      <c r="H3" s="129"/>
    </row>
    <row r="4" spans="1:10" ht="81.75" customHeight="1">
      <c r="A4" s="261" t="s">
        <v>294</v>
      </c>
      <c r="B4" s="261"/>
      <c r="C4" s="261"/>
      <c r="D4" s="261"/>
      <c r="E4" s="261"/>
      <c r="F4" s="261"/>
      <c r="G4" s="261"/>
      <c r="H4" s="261"/>
    </row>
    <row r="5" spans="1:10">
      <c r="A5" s="130"/>
      <c r="B5" s="130"/>
      <c r="C5" s="130"/>
      <c r="D5" s="130"/>
      <c r="E5" s="130"/>
      <c r="F5" s="130"/>
      <c r="G5" s="130"/>
      <c r="H5" s="130"/>
    </row>
    <row r="6" spans="1:10" ht="82.5">
      <c r="A6" s="131" t="s">
        <v>0</v>
      </c>
      <c r="B6" s="131" t="s">
        <v>204</v>
      </c>
      <c r="C6" s="131" t="s">
        <v>205</v>
      </c>
      <c r="D6" s="131" t="s">
        <v>297</v>
      </c>
      <c r="E6" s="131" t="s">
        <v>206</v>
      </c>
      <c r="F6" s="185" t="s">
        <v>207</v>
      </c>
      <c r="G6" s="131" t="s">
        <v>208</v>
      </c>
      <c r="H6" s="131" t="s">
        <v>209</v>
      </c>
    </row>
    <row r="7" spans="1:10">
      <c r="A7" s="131">
        <v>1</v>
      </c>
      <c r="B7" s="131">
        <v>2</v>
      </c>
      <c r="C7" s="131">
        <v>3</v>
      </c>
      <c r="D7" s="131">
        <v>4</v>
      </c>
      <c r="E7" s="131">
        <v>5</v>
      </c>
      <c r="F7" s="185">
        <v>6</v>
      </c>
      <c r="G7" s="131">
        <v>7</v>
      </c>
      <c r="H7" s="131">
        <v>8</v>
      </c>
    </row>
    <row r="8" spans="1:10">
      <c r="A8" s="118"/>
      <c r="B8" s="118" t="s">
        <v>210</v>
      </c>
      <c r="C8" s="118"/>
      <c r="D8" s="118"/>
      <c r="E8" s="118"/>
      <c r="F8" s="118"/>
      <c r="G8" s="118"/>
      <c r="H8" s="132"/>
    </row>
    <row r="9" spans="1:10" ht="51.75">
      <c r="A9" s="133"/>
      <c r="B9" s="134" t="s">
        <v>211</v>
      </c>
      <c r="C9" s="134" t="s">
        <v>212</v>
      </c>
      <c r="D9" s="134"/>
      <c r="E9" s="134"/>
      <c r="F9" s="186" t="s">
        <v>213</v>
      </c>
      <c r="G9" s="135">
        <f>G10+G11+G12+G13</f>
        <v>3</v>
      </c>
      <c r="H9" s="136">
        <f>H10+H11+H12+H13</f>
        <v>0.15000000000000002</v>
      </c>
    </row>
    <row r="10" spans="1:10" ht="149.25" customHeight="1">
      <c r="A10" s="137" t="s">
        <v>214</v>
      </c>
      <c r="B10" s="138" t="s">
        <v>215</v>
      </c>
      <c r="C10" s="138" t="s">
        <v>216</v>
      </c>
      <c r="D10" s="138" t="s">
        <v>295</v>
      </c>
      <c r="E10" s="139">
        <v>0.25</v>
      </c>
      <c r="F10" s="187" t="s">
        <v>71</v>
      </c>
      <c r="G10" s="140" t="str">
        <f>IF(F10="да","1",IF(F10="нет","0"))</f>
        <v>0</v>
      </c>
      <c r="H10" s="141">
        <f>IF(F10="да",0.05,IF(F10="нет",0,""))</f>
        <v>0</v>
      </c>
    </row>
    <row r="11" spans="1:10" ht="196.5" customHeight="1">
      <c r="A11" s="142" t="s">
        <v>217</v>
      </c>
      <c r="B11" s="143" t="s">
        <v>218</v>
      </c>
      <c r="C11" s="144" t="s">
        <v>219</v>
      </c>
      <c r="D11" s="138" t="s">
        <v>295</v>
      </c>
      <c r="E11" s="145">
        <v>0.25</v>
      </c>
      <c r="F11" s="188" t="s">
        <v>220</v>
      </c>
      <c r="G11" s="140" t="str">
        <f>IF(F11="да","1",IF(F11="нет","0"))</f>
        <v>1</v>
      </c>
      <c r="H11" s="141">
        <f>IF(F11="да",0.05,IF(F11="нет",0,""))</f>
        <v>0.05</v>
      </c>
    </row>
    <row r="12" spans="1:10" ht="153.75" customHeight="1">
      <c r="A12" s="142" t="s">
        <v>221</v>
      </c>
      <c r="B12" s="138" t="s">
        <v>222</v>
      </c>
      <c r="C12" s="143" t="s">
        <v>223</v>
      </c>
      <c r="D12" s="138" t="s">
        <v>295</v>
      </c>
      <c r="E12" s="145">
        <v>0.25</v>
      </c>
      <c r="F12" s="188" t="s">
        <v>220</v>
      </c>
      <c r="G12" s="140" t="str">
        <f>IF(F12="да","1",IF(F12="нет","0"))</f>
        <v>1</v>
      </c>
      <c r="H12" s="141">
        <f>IF(F12="да",0.05,IF(F12="нет",0,""))</f>
        <v>0.05</v>
      </c>
    </row>
    <row r="13" spans="1:10" ht="160.5" customHeight="1">
      <c r="A13" s="146" t="s">
        <v>224</v>
      </c>
      <c r="B13" s="147" t="s">
        <v>225</v>
      </c>
      <c r="C13" s="148" t="s">
        <v>226</v>
      </c>
      <c r="D13" s="138" t="s">
        <v>295</v>
      </c>
      <c r="E13" s="145">
        <v>0.25</v>
      </c>
      <c r="F13" s="189" t="s">
        <v>220</v>
      </c>
      <c r="G13" s="140" t="str">
        <f>IF(F13="да","1",IF(F13="нет","0"))</f>
        <v>1</v>
      </c>
      <c r="H13" s="141">
        <f>IF(F13="да",0.05,IF(F13="нет",0,""))</f>
        <v>0.05</v>
      </c>
    </row>
    <row r="14" spans="1:10" ht="17.25">
      <c r="A14" s="133"/>
      <c r="B14" s="134" t="s">
        <v>227</v>
      </c>
      <c r="C14" s="134" t="s">
        <v>228</v>
      </c>
      <c r="D14" s="149"/>
      <c r="E14" s="149"/>
      <c r="F14" s="150" t="s">
        <v>213</v>
      </c>
      <c r="G14" s="135">
        <f>G15+G16+G17+G18</f>
        <v>2.5</v>
      </c>
      <c r="H14" s="136">
        <f>H15+H16+H17+H18</f>
        <v>0.05</v>
      </c>
    </row>
    <row r="15" spans="1:10" ht="198" customHeight="1">
      <c r="A15" s="137" t="s">
        <v>229</v>
      </c>
      <c r="B15" s="143" t="s">
        <v>230</v>
      </c>
      <c r="C15" s="143" t="s">
        <v>231</v>
      </c>
      <c r="D15" s="138" t="s">
        <v>295</v>
      </c>
      <c r="E15" s="151">
        <v>0.4</v>
      </c>
      <c r="F15" s="188" t="s">
        <v>71</v>
      </c>
      <c r="G15" s="140" t="str">
        <f>IF(F15="да","1,25",IF(F15="нет","0"))</f>
        <v>0</v>
      </c>
      <c r="H15" s="141">
        <f>IF(F15="да",0.025,IF(F15="нет",0,""))</f>
        <v>0</v>
      </c>
    </row>
    <row r="16" spans="1:10" ht="165">
      <c r="A16" s="137" t="s">
        <v>232</v>
      </c>
      <c r="B16" s="143" t="s">
        <v>233</v>
      </c>
      <c r="C16" s="143" t="s">
        <v>234</v>
      </c>
      <c r="D16" s="138" t="s">
        <v>295</v>
      </c>
      <c r="E16" s="151">
        <v>0.4</v>
      </c>
      <c r="F16" s="188" t="s">
        <v>71</v>
      </c>
      <c r="G16" s="140" t="str">
        <f>IF(F16="да","1,25",IF(F16="нет","0"))</f>
        <v>0</v>
      </c>
      <c r="H16" s="141">
        <f>IF(F16="да",0.025,IF(F16="нет",0,""))</f>
        <v>0</v>
      </c>
      <c r="I16" s="152"/>
      <c r="J16" s="152"/>
    </row>
    <row r="17" spans="1:9" ht="153.75" customHeight="1">
      <c r="A17" s="142" t="s">
        <v>235</v>
      </c>
      <c r="B17" s="138" t="s">
        <v>236</v>
      </c>
      <c r="C17" s="143" t="s">
        <v>237</v>
      </c>
      <c r="D17" s="138" t="s">
        <v>295</v>
      </c>
      <c r="E17" s="151">
        <v>0.1</v>
      </c>
      <c r="F17" s="188" t="s">
        <v>220</v>
      </c>
      <c r="G17" s="140" t="str">
        <f>IF(F17="да","1,25",IF(F17="нет","0"))</f>
        <v>1,25</v>
      </c>
      <c r="H17" s="141">
        <f>IF(F17="да",0.025,IF(F17="нет",0,""))</f>
        <v>2.5000000000000001E-2</v>
      </c>
    </row>
    <row r="18" spans="1:9" ht="156" customHeight="1">
      <c r="A18" s="142" t="s">
        <v>238</v>
      </c>
      <c r="B18" s="138" t="s">
        <v>239</v>
      </c>
      <c r="C18" s="138" t="s">
        <v>240</v>
      </c>
      <c r="D18" s="138" t="s">
        <v>295</v>
      </c>
      <c r="E18" s="139">
        <v>0.1</v>
      </c>
      <c r="F18" s="188" t="s">
        <v>220</v>
      </c>
      <c r="G18" s="140" t="str">
        <f>IF(F18="да","1,25",IF(F18="нет","0"))</f>
        <v>1,25</v>
      </c>
      <c r="H18" s="141">
        <f>IF(F18="да",0.025,IF(F18="нет",0,""))</f>
        <v>2.5000000000000001E-2</v>
      </c>
    </row>
    <row r="19" spans="1:9" ht="33">
      <c r="A19" s="118"/>
      <c r="B19" s="118" t="s">
        <v>241</v>
      </c>
      <c r="C19" s="118"/>
      <c r="D19" s="118"/>
      <c r="E19" s="118"/>
      <c r="F19" s="119"/>
      <c r="G19" s="119"/>
      <c r="H19" s="120"/>
    </row>
    <row r="20" spans="1:9" ht="34.5">
      <c r="A20" s="153"/>
      <c r="B20" s="149" t="s">
        <v>242</v>
      </c>
      <c r="C20" s="153" t="s">
        <v>243</v>
      </c>
      <c r="D20" s="153"/>
      <c r="E20" s="153"/>
      <c r="F20" s="186" t="s">
        <v>213</v>
      </c>
      <c r="G20" s="154">
        <f>G21+G22+G23</f>
        <v>3</v>
      </c>
      <c r="H20" s="155">
        <f>H21+H22+H23</f>
        <v>0.2</v>
      </c>
    </row>
    <row r="21" spans="1:9" ht="156.75" customHeight="1">
      <c r="A21" s="142" t="s">
        <v>244</v>
      </c>
      <c r="B21" s="143" t="s">
        <v>245</v>
      </c>
      <c r="C21" s="143" t="s">
        <v>246</v>
      </c>
      <c r="D21" s="138" t="s">
        <v>295</v>
      </c>
      <c r="E21" s="151">
        <v>0.4</v>
      </c>
      <c r="F21" s="188" t="s">
        <v>220</v>
      </c>
      <c r="G21" s="140" t="str">
        <f>IF(F21="да","1",IF(F21="нет","0"))</f>
        <v>1</v>
      </c>
      <c r="H21" s="156">
        <f>IF(F21="да",0.08,IF(F21="нет",0,""))</f>
        <v>0.08</v>
      </c>
    </row>
    <row r="22" spans="1:9" ht="148.5">
      <c r="A22" s="157" t="s">
        <v>247</v>
      </c>
      <c r="B22" s="144" t="s">
        <v>248</v>
      </c>
      <c r="C22" s="144" t="s">
        <v>249</v>
      </c>
      <c r="D22" s="144" t="s">
        <v>296</v>
      </c>
      <c r="E22" s="151">
        <v>0.4</v>
      </c>
      <c r="F22" s="157" t="s">
        <v>220</v>
      </c>
      <c r="G22" s="140" t="str">
        <f>IF(F22="да","1",IF(F22="нет","0"))</f>
        <v>1</v>
      </c>
      <c r="H22" s="141">
        <f>IF(F22="да",0.08,IF(F22="нет",0,""))</f>
        <v>0.08</v>
      </c>
    </row>
    <row r="23" spans="1:9" ht="363">
      <c r="A23" s="142" t="s">
        <v>250</v>
      </c>
      <c r="B23" s="143" t="s">
        <v>251</v>
      </c>
      <c r="C23" s="143" t="s">
        <v>252</v>
      </c>
      <c r="D23" s="138" t="s">
        <v>295</v>
      </c>
      <c r="E23" s="151">
        <v>0.2</v>
      </c>
      <c r="F23" s="188" t="s">
        <v>220</v>
      </c>
      <c r="G23" s="140" t="str">
        <f>IF(F23="да","1",IF(F23="нет","0"))</f>
        <v>1</v>
      </c>
      <c r="H23" s="141">
        <f>IF(F23="да",0.04,IF(F23="нет",0,""))</f>
        <v>0.04</v>
      </c>
    </row>
    <row r="24" spans="1:9" ht="34.5">
      <c r="A24" s="158"/>
      <c r="B24" s="159" t="s">
        <v>253</v>
      </c>
      <c r="C24" s="160" t="s">
        <v>254</v>
      </c>
      <c r="D24" s="160"/>
      <c r="E24" s="160"/>
      <c r="F24" s="186" t="s">
        <v>213</v>
      </c>
      <c r="G24" s="161">
        <f>G25+G26+G27</f>
        <v>2.8189333333333333</v>
      </c>
      <c r="H24" s="136">
        <f>H25+H26+H27</f>
        <v>0.46982222222222214</v>
      </c>
    </row>
    <row r="25" spans="1:9" ht="148.5" customHeight="1">
      <c r="A25" s="142" t="s">
        <v>255</v>
      </c>
      <c r="B25" s="143" t="s">
        <v>256</v>
      </c>
      <c r="C25" s="143" t="s">
        <v>257</v>
      </c>
      <c r="D25" s="138" t="s">
        <v>295</v>
      </c>
      <c r="E25" s="151">
        <v>0.3</v>
      </c>
      <c r="F25" s="190">
        <v>94.12</v>
      </c>
      <c r="G25" s="162">
        <f>F25/100</f>
        <v>0.94120000000000004</v>
      </c>
      <c r="H25" s="163">
        <f>50%/3*G25</f>
        <v>0.15686666666666665</v>
      </c>
      <c r="I25" s="152"/>
    </row>
    <row r="26" spans="1:9" ht="149.25" customHeight="1">
      <c r="A26" s="142" t="s">
        <v>258</v>
      </c>
      <c r="B26" s="143" t="s">
        <v>259</v>
      </c>
      <c r="C26" s="164" t="s">
        <v>260</v>
      </c>
      <c r="D26" s="138" t="s">
        <v>295</v>
      </c>
      <c r="E26" s="165">
        <v>0.4</v>
      </c>
      <c r="F26" s="190">
        <v>90</v>
      </c>
      <c r="G26" s="162">
        <f>F26/100</f>
        <v>0.9</v>
      </c>
      <c r="H26" s="163">
        <f>50%/3*G26</f>
        <v>0.15</v>
      </c>
      <c r="I26" s="152"/>
    </row>
    <row r="27" spans="1:9" ht="198">
      <c r="A27" s="262" t="s">
        <v>261</v>
      </c>
      <c r="B27" s="265" t="s">
        <v>262</v>
      </c>
      <c r="C27" s="143" t="s">
        <v>263</v>
      </c>
      <c r="D27" s="143"/>
      <c r="E27" s="151">
        <v>0.3</v>
      </c>
      <c r="F27" s="190">
        <f>(F28+F29+F30)/3</f>
        <v>97.773333333333326</v>
      </c>
      <c r="G27" s="162">
        <f>F27/100</f>
        <v>0.97773333333333323</v>
      </c>
      <c r="H27" s="163">
        <f>50%/3*G27</f>
        <v>0.16295555555555552</v>
      </c>
    </row>
    <row r="28" spans="1:9" ht="152.25" customHeight="1">
      <c r="A28" s="263"/>
      <c r="B28" s="266"/>
      <c r="C28" s="143" t="s">
        <v>264</v>
      </c>
      <c r="D28" s="138" t="s">
        <v>295</v>
      </c>
      <c r="E28" s="143"/>
      <c r="F28" s="190">
        <v>93.33</v>
      </c>
      <c r="G28" s="162" t="s">
        <v>265</v>
      </c>
      <c r="H28" s="163" t="s">
        <v>265</v>
      </c>
    </row>
    <row r="29" spans="1:9" ht="89.25" customHeight="1">
      <c r="A29" s="263"/>
      <c r="B29" s="266"/>
      <c r="C29" s="143" t="s">
        <v>266</v>
      </c>
      <c r="D29" s="144" t="s">
        <v>296</v>
      </c>
      <c r="E29" s="143"/>
      <c r="F29" s="190">
        <v>99.99</v>
      </c>
      <c r="G29" s="162" t="s">
        <v>265</v>
      </c>
      <c r="H29" s="163" t="s">
        <v>265</v>
      </c>
    </row>
    <row r="30" spans="1:9" ht="88.5" customHeight="1">
      <c r="A30" s="264"/>
      <c r="B30" s="267"/>
      <c r="C30" s="143" t="s">
        <v>267</v>
      </c>
      <c r="D30" s="144" t="s">
        <v>296</v>
      </c>
      <c r="E30" s="143"/>
      <c r="F30" s="190">
        <v>100</v>
      </c>
      <c r="G30" s="162" t="s">
        <v>213</v>
      </c>
      <c r="H30" s="163" t="s">
        <v>213</v>
      </c>
    </row>
    <row r="31" spans="1:9" ht="17.25">
      <c r="A31" s="166"/>
      <c r="B31" s="166"/>
      <c r="C31" s="167" t="s">
        <v>268</v>
      </c>
      <c r="D31" s="167"/>
      <c r="E31" s="167"/>
      <c r="F31" s="191" t="s">
        <v>213</v>
      </c>
      <c r="G31" s="168">
        <f>G24+G20+G14+G9</f>
        <v>11.318933333333334</v>
      </c>
      <c r="H31" s="169">
        <f>H24+H20+H14+H9</f>
        <v>0.86982222222222216</v>
      </c>
    </row>
    <row r="32" spans="1:9">
      <c r="A32" s="170"/>
      <c r="B32" s="170"/>
      <c r="C32" s="171"/>
      <c r="D32" s="171"/>
      <c r="E32" s="171"/>
      <c r="F32" s="172"/>
      <c r="G32" s="173"/>
      <c r="H32" s="174"/>
    </row>
    <row r="33" spans="1:8">
      <c r="A33" s="170"/>
      <c r="B33" s="170" t="s">
        <v>269</v>
      </c>
      <c r="C33" s="171"/>
      <c r="D33" s="171"/>
      <c r="E33" s="171"/>
      <c r="F33" s="172"/>
      <c r="G33" s="173"/>
      <c r="H33" s="174"/>
    </row>
    <row r="34" spans="1:8">
      <c r="A34" s="170"/>
      <c r="B34" s="268" t="s">
        <v>270</v>
      </c>
      <c r="C34" s="268"/>
      <c r="D34" s="268"/>
      <c r="E34" s="268"/>
      <c r="F34" s="268"/>
      <c r="G34" s="268"/>
      <c r="H34" s="268"/>
    </row>
    <row r="35" spans="1:8">
      <c r="A35" s="170"/>
      <c r="B35" s="269" t="s">
        <v>271</v>
      </c>
      <c r="C35" s="269"/>
      <c r="D35" s="269"/>
      <c r="E35" s="269"/>
      <c r="F35" s="269"/>
      <c r="G35" s="269"/>
      <c r="H35" s="269"/>
    </row>
    <row r="36" spans="1:8">
      <c r="A36" s="255" t="s">
        <v>272</v>
      </c>
      <c r="B36" s="256"/>
      <c r="C36" s="257"/>
      <c r="D36" s="175"/>
      <c r="E36" s="175"/>
      <c r="F36" s="258" t="str">
        <f>IF(0.85&lt;=H31,'[1]Соответствие баллов'!B7,IF(0.7&lt;=H31,'[1]Соответствие баллов'!B8,IF(0.5&lt;=H31,'[1]Соответствие баллов'!B9,IF(H31&lt;0.5,'[1]Соответствие баллов'!B10))))</f>
        <v>Эффективна</v>
      </c>
      <c r="G36" s="258"/>
      <c r="H36" s="259"/>
    </row>
  </sheetData>
  <mergeCells count="8">
    <mergeCell ref="A36:C36"/>
    <mergeCell ref="F36:H36"/>
    <mergeCell ref="F2:H2"/>
    <mergeCell ref="A4:H4"/>
    <mergeCell ref="A27:A30"/>
    <mergeCell ref="B27:B30"/>
    <mergeCell ref="B34:H34"/>
    <mergeCell ref="B35:H35"/>
  </mergeCells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3"/>
  <sheetViews>
    <sheetView view="pageBreakPreview" zoomScale="115" zoomScaleSheetLayoutView="115" workbookViewId="0">
      <selection activeCell="A7" sqref="A7"/>
    </sheetView>
  </sheetViews>
  <sheetFormatPr defaultRowHeight="15"/>
  <cols>
    <col min="1" max="1" width="14" style="116" customWidth="1"/>
    <col min="2" max="2" width="27.85546875" style="116" customWidth="1"/>
    <col min="3" max="3" width="16.85546875" style="116" customWidth="1"/>
    <col min="4" max="4" width="14.7109375" style="116" customWidth="1"/>
    <col min="5" max="5" width="9.85546875" style="116" customWidth="1"/>
    <col min="6" max="6" width="19.140625" style="116" customWidth="1"/>
    <col min="7" max="7" width="11.7109375" style="116" customWidth="1"/>
    <col min="8" max="8" width="11.42578125" style="116" customWidth="1"/>
    <col min="9" max="16384" width="9.140625" style="116"/>
  </cols>
  <sheetData>
    <row r="2" spans="1:6" ht="15" customHeight="1">
      <c r="D2" s="271" t="s">
        <v>273</v>
      </c>
      <c r="E2" s="271"/>
      <c r="F2" s="271"/>
    </row>
    <row r="3" spans="1:6" ht="15" customHeight="1">
      <c r="D3" s="117"/>
      <c r="E3" s="117"/>
      <c r="F3" s="117"/>
    </row>
    <row r="4" spans="1:6" ht="27">
      <c r="A4" s="272" t="s">
        <v>274</v>
      </c>
      <c r="B4" s="272"/>
      <c r="C4" s="272"/>
      <c r="D4" s="272"/>
      <c r="E4" s="272"/>
      <c r="F4" s="272"/>
    </row>
    <row r="5" spans="1:6" ht="8.25" customHeight="1"/>
    <row r="6" spans="1:6" ht="50.25" customHeight="1">
      <c r="A6" s="121" t="s">
        <v>275</v>
      </c>
      <c r="B6" s="121" t="s">
        <v>276</v>
      </c>
      <c r="C6" s="273" t="s">
        <v>277</v>
      </c>
      <c r="D6" s="274"/>
      <c r="E6" s="274"/>
      <c r="F6" s="275"/>
    </row>
    <row r="7" spans="1:6" ht="52.5" customHeight="1">
      <c r="A7" s="121" t="s">
        <v>278</v>
      </c>
      <c r="B7" s="122" t="s">
        <v>279</v>
      </c>
      <c r="C7" s="270" t="s">
        <v>280</v>
      </c>
      <c r="D7" s="270"/>
      <c r="E7" s="270"/>
      <c r="F7" s="270"/>
    </row>
    <row r="8" spans="1:6" ht="125.25" customHeight="1">
      <c r="A8" s="121" t="s">
        <v>281</v>
      </c>
      <c r="B8" s="122" t="s">
        <v>282</v>
      </c>
      <c r="C8" s="270" t="s">
        <v>283</v>
      </c>
      <c r="D8" s="270"/>
      <c r="E8" s="270"/>
      <c r="F8" s="270"/>
    </row>
    <row r="9" spans="1:6" ht="137.25" customHeight="1">
      <c r="A9" s="121" t="s">
        <v>284</v>
      </c>
      <c r="B9" s="122" t="s">
        <v>285</v>
      </c>
      <c r="C9" s="270" t="s">
        <v>286</v>
      </c>
      <c r="D9" s="270"/>
      <c r="E9" s="270"/>
      <c r="F9" s="270"/>
    </row>
    <row r="10" spans="1:6" ht="108" customHeight="1">
      <c r="A10" s="121" t="s">
        <v>287</v>
      </c>
      <c r="B10" s="122" t="s">
        <v>288</v>
      </c>
      <c r="C10" s="270" t="s">
        <v>289</v>
      </c>
      <c r="D10" s="270"/>
      <c r="E10" s="270"/>
      <c r="F10" s="270"/>
    </row>
    <row r="11" spans="1:6" ht="109.5" customHeight="1">
      <c r="A11" s="121" t="s">
        <v>290</v>
      </c>
      <c r="B11" s="122" t="s">
        <v>291</v>
      </c>
      <c r="C11" s="270" t="s">
        <v>292</v>
      </c>
      <c r="D11" s="270"/>
      <c r="E11" s="270"/>
      <c r="F11" s="270"/>
    </row>
    <row r="12" spans="1:6" ht="14.25" customHeight="1">
      <c r="A12" s="123"/>
      <c r="B12" s="124"/>
      <c r="C12" s="125"/>
      <c r="D12" s="125"/>
      <c r="E12" s="125"/>
      <c r="F12" s="125"/>
    </row>
    <row r="13" spans="1:6" ht="18.75">
      <c r="F13" s="126"/>
    </row>
  </sheetData>
  <mergeCells count="8">
    <mergeCell ref="C10:F10"/>
    <mergeCell ref="C11:F11"/>
    <mergeCell ref="D2:F2"/>
    <mergeCell ref="A4:F4"/>
    <mergeCell ref="C6:F6"/>
    <mergeCell ref="C7:F7"/>
    <mergeCell ref="C8:F8"/>
    <mergeCell ref="C9:F9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Таблица 6</vt:lpstr>
      <vt:lpstr>Таблица 7</vt:lpstr>
      <vt:lpstr>таблица 8 новая</vt:lpstr>
      <vt:lpstr>таблица 9</vt:lpstr>
      <vt:lpstr>Пояснительная записка</vt:lpstr>
      <vt:lpstr>Анкета для оценки эф-ти</vt:lpstr>
      <vt:lpstr>Анализ соответствия баллов</vt:lpstr>
      <vt:lpstr>'Анализ соответствия баллов'!Область_печати</vt:lpstr>
      <vt:lpstr>'Таблица 6'!Область_печати</vt:lpstr>
      <vt:lpstr>'Таблица 7'!Область_печати</vt:lpstr>
      <vt:lpstr>'таблица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2024-04-01T08:33:41Z</dcterms:modified>
</cp:coreProperties>
</file>