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685" activeTab="2"/>
  </bookViews>
  <sheets>
    <sheet name="Индикаторы (табл 6) (2)" sheetId="1" r:id="rId1"/>
    <sheet name="Рез-ты мероприятий (табл 7) (2" sheetId="2" r:id="rId2"/>
    <sheet name="Ресурсное обеспечение (табл.8)" sheetId="3" r:id="rId3"/>
    <sheet name="Использование субсидий (табл 9)" sheetId="4" r:id="rId4"/>
    <sheet name="Пояснительная записка" sheetId="5" r:id="rId5"/>
    <sheet name="Анкета оценки" sheetId="6" r:id="rId6"/>
    <sheet name="Соответствие баллов" sheetId="7" r:id="rId7"/>
  </sheets>
  <externalReferences>
    <externalReference r:id="rId10"/>
    <externalReference r:id="rId11"/>
  </externalReferences>
  <definedNames>
    <definedName name="_xlnm.Print_Titles" localSheetId="0">'Индикаторы (табл 6) (2)'!$4:$6</definedName>
    <definedName name="_xlnm.Print_Titles" localSheetId="3">'Использование субсидий (табл 9)'!$5:$7</definedName>
    <definedName name="_xlnm.Print_Titles" localSheetId="1">'Рез-ты мероприятий (табл 7) (2'!$4:$6</definedName>
    <definedName name="_xlnm.Print_Titles" localSheetId="2">'Ресурсное обеспечение (табл.8)'!$3:$4</definedName>
  </definedNames>
  <calcPr fullCalcOnLoad="1"/>
</workbook>
</file>

<file path=xl/sharedStrings.xml><?xml version="1.0" encoding="utf-8"?>
<sst xmlns="http://schemas.openxmlformats.org/spreadsheetml/2006/main" count="1247" uniqueCount="528">
  <si>
    <t>Результаты</t>
  </si>
  <si>
    <t>Плановый срок</t>
  </si>
  <si>
    <t>Фактический срок</t>
  </si>
  <si>
    <t>запланированные</t>
  </si>
  <si>
    <t>достигнутые</t>
  </si>
  <si>
    <t>начала реализации</t>
  </si>
  <si>
    <t>окончания реализации</t>
  </si>
  <si>
    <t>Подпрограмма 1 Социальная поддержка населения</t>
  </si>
  <si>
    <t>1.</t>
  </si>
  <si>
    <t>Основное мероприятие 1.1. Предоставление дополнительной социальной поддержки отдельным категориям граждан</t>
  </si>
  <si>
    <t xml:space="preserve">Оказание дополнительной социальной поддержки за счет средств местного бюджета обратившимся гражданам, нуждающимся в помощи, содействии в связи с возрастом, состоянием здоровья, социальным положением, недостаточной обеспеченностью средствами существования,  проживающим на территории МО ГО  «Усинск» </t>
  </si>
  <si>
    <t>1.1</t>
  </si>
  <si>
    <t>Мероприятие 1.1.1. Льготный проезд в городском и пригородном общественном автомобильном транспорте</t>
  </si>
  <si>
    <t>X</t>
  </si>
  <si>
    <t>1.2</t>
  </si>
  <si>
    <t>Мероприятие 1.1.2. Возмещение расходов на  зубопротезирование и ремонт зубных протезов</t>
  </si>
  <si>
    <t>1.3</t>
  </si>
  <si>
    <t>Мероприятие 1.1.3. Оказание адресной социальной помощи нуждающимся гражданам (медицинский осмотр осужденных без изоляции от общества, направленных на общественные работы, лицам без определенного места жительства, в т.ч. приехавшим из других регионов)</t>
  </si>
  <si>
    <t>Основное мероприятие 1.2. Осуществление социальных гарантий по жилищно-коммунальным услугам путем предоставления гражданам субсидий</t>
  </si>
  <si>
    <t>Оказание дополнительной социальной поддержки за счет средств местного бюджета обратившимся гражданам, нуждающимся в помощи, содействии в связи с возрастом, состоянием здоровья, социальным положением, недостаточной обеспеченностью средствами существования,  проживающим на территории МО ГО  «Усинск»</t>
  </si>
  <si>
    <t>2.1</t>
  </si>
  <si>
    <t>Мероприятие 1.2.1. На оплату жилого помещения и коммунальных услуг специалистам учреждений культуры</t>
  </si>
  <si>
    <t>2.2</t>
  </si>
  <si>
    <t>Мероприятие 1.2.2. На оплату жилого помещения и коммунальных услуг специалистам учреждений физической культуры и спорта</t>
  </si>
  <si>
    <t>31.12.2021г.</t>
  </si>
  <si>
    <t>2.3</t>
  </si>
  <si>
    <t>Мероприятие 1.2.3. На оплату жилого помещения и коммунальных услуг специалистам учреждений образования</t>
  </si>
  <si>
    <t>2.4</t>
  </si>
  <si>
    <t>Мероприятие 1.2.4. На оплату жилого помещения и коммунальных услуг специалистам государственных учреждений здравоохранения, вышедшим на пенсию и проживающим в сельских населенных пунктах и поселке городского типа</t>
  </si>
  <si>
    <t>Мероприятие 1.2.5. На оплату жилого помещения и коммунальных услуг многодетным семьям, воспитывающим 5 и более несовершеннолетних детей</t>
  </si>
  <si>
    <t>Основное мероприятие 1.3. Вовлечение населения и общественных некоммерческих организаций в социально-значимые общегородские мероприятия</t>
  </si>
  <si>
    <t>3.1</t>
  </si>
  <si>
    <t>Мероприятие 1.3.1. Проведение мероприятий к знаменательным и памятным датам, в т.ч.:
-День памяти и скорби;  
-Встреча руководителей органов местного самоуправления МО ГО «Усинск» с ветеранами в честь знаменательной даты;
-Международный день пожилых людей;
-Международный день инвалидов</t>
  </si>
  <si>
    <t>3.2</t>
  </si>
  <si>
    <t xml:space="preserve">Мероприятие 1.3.2. Празднование Дня Победы в ВОВ, в т.ч.
-реконструкция и изготовление памятников в местах захоронений ветеранов ВОв, их вдов, ветеранов боевых действий;
-мероприятия по празднованию Дня Победы в Великой Отечественной войне (праздничный обед 9 мая, возложение венков, цветов) </t>
  </si>
  <si>
    <t>3.3</t>
  </si>
  <si>
    <t>Мероприятие 1.3.3. Шефская помощь ветеранам ВОв, вдовам инвалидов и участников ВОв</t>
  </si>
  <si>
    <t>3.4</t>
  </si>
  <si>
    <t>Мероприятие 1.3.4. Поощрение лучших семей в связи с празднованием Международного дня семьи</t>
  </si>
  <si>
    <t>3.5</t>
  </si>
  <si>
    <t>Мероприятие 1.3.5. Проведение мероприятий в связи с празднованием Дня матери и Дня защиты прав ребенка</t>
  </si>
  <si>
    <t>Основное мероприятие 1.4. Осуществление мероприятий, направленных на профилактику социально-значимых заболеваний</t>
  </si>
  <si>
    <t>4.1</t>
  </si>
  <si>
    <t>Мероприятие 1.4.1. Оказание социальной помощи больным социально-значимыми заболеваниями, в том числе оплата проезда к месту лечения и обратно</t>
  </si>
  <si>
    <t>4.2</t>
  </si>
  <si>
    <t>Мероприятие 1.4.2. Организация профилактической работы, путем разработки межведомственных планов и контролем за их исполнением (санитарно-просветительская работа по формированию здоровьесберегающего поведения среди населения; по профилактике пьянства и алкоголизма; лечебно-оздоровительные мероприятия по подготовке юношей к военной службе; по улучшению демографической ситуации; сохранению психического здоровья)</t>
  </si>
  <si>
    <t>4.3</t>
  </si>
  <si>
    <t>Мероприятие 1.4.3. Содействие в организации мероприятий по вакцинации, медосмотрам и диспансеризации населения</t>
  </si>
  <si>
    <t>5.1</t>
  </si>
  <si>
    <t>Мероприятие 1.5.1. Грантовая поддержка общественных некоммерческих организаций социальной направленности за счет средств местного бюджета</t>
  </si>
  <si>
    <t>5.2</t>
  </si>
  <si>
    <t>Мероприятие 1.5.2. Грантовая поддержка общественных некоммерческих организаций социальной направленности за счет средств субсидий из республиканского бюджета</t>
  </si>
  <si>
    <t>6</t>
  </si>
  <si>
    <t>Основное мероприятие 1.6. Строительство, приобретение, реконструкция, ремонт жилых помещений для обеспечения детей-сирот и детей, оставшихся без попечения родителей, лиц из числа детей-сирот и детей, оставшихся без попечения родителей, жилыми помещениями муниципального специализированного жилищного фонда, предоставляемыми по договорам найма специализированных жилых помещений за счет средств субвенций, поступающих из республиканского бюджета</t>
  </si>
  <si>
    <t>7</t>
  </si>
  <si>
    <t>Основное мероприятие 1.7. Осуществление переданных государственных полномочий Республики Коми, предусмотренных пунктами 7 и 8 статьи 1 статьи Закона Республики Коми «О наделении органов местного самоуправления в Республике Коми отдельными государственными полномочиями Республики Коми» за счёт средств субвенции из республиканского бюджета Республики Коми</t>
  </si>
  <si>
    <t>9</t>
  </si>
  <si>
    <t>Основное мероприятие 1.9. Обеспечение жильем отдельных категорий граждан, установленных Федеральным законом от 24.11.1995 года №181-ФЗ «О социальной защите инвалидов в Российской Федерации», за счет средств субвенций, поступающих из федерального бюджета</t>
  </si>
  <si>
    <t>10</t>
  </si>
  <si>
    <t>Основное мероприятие 1.10. Осуществление переданных государственных полномочий Республики Коми, предусмотренных пунктами 9 и 10 статьи 1 статьи Закона Республики Коми «О наделении органов местного самоуправления в Республике Коми отдельными государственными полномочиями Республики Коми» за счёт средств субвенции из республиканского бюджета Республики Коми</t>
  </si>
  <si>
    <t>11</t>
  </si>
  <si>
    <t>Основное мероприятие 1.11. 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 работающим и проживающим в сельских населенных пунктах или поселках городского типа за счет средств субвенций, поступающих из республиканского бюджета</t>
  </si>
  <si>
    <t xml:space="preserve">Подпрограмма 2 Доступная среда </t>
  </si>
  <si>
    <t xml:space="preserve">Основное мероприятие 2.1. Оценка состояния доступности приоритетных объектов и услуг и формирование нормативной правовой базы по обеспечению доступности приоритетных объектов и услуг в приоритетных сферах </t>
  </si>
  <si>
    <t>12.1</t>
  </si>
  <si>
    <t>Мероприятие 2.1.1. Проведение паспортизации объектов и услуг в приоритетных сферах жизнедеятельности инвалидов и других маломобильных групп населения с привлечением представителей общественных организаций инвалидов</t>
  </si>
  <si>
    <t>12.2</t>
  </si>
  <si>
    <t>Мероприятие 2.1.2. Заполнение информационного ресурса - общедоступного сайта «Карта доступности Республики Коми» на основе системной паспортизации объектов социальной сферы</t>
  </si>
  <si>
    <t>12.3</t>
  </si>
  <si>
    <t>Мероприятие 2.1.3. Организация работы Совета по делам инвалидов при руководителе администрации МО ГО «Усинск»</t>
  </si>
  <si>
    <t>Основное мероприятие 2.2. Адаптация зданий (помещений) образовательных организаций и предоставление образовательных услуг</t>
  </si>
  <si>
    <t>Обустройство объектов социальной сферы позволит передвигаться маломобильным группам населения комфортно, не испытывая затруднений</t>
  </si>
  <si>
    <t>13.1</t>
  </si>
  <si>
    <t>Мероприятие 2.2.1. Создание условий для обучения детей-инвалидов в дощкольных образовательных организациях, организациях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в том числе создание архитектурной доступности и оснащение оборудованием</t>
  </si>
  <si>
    <t xml:space="preserve">Основное мероприятие 2.3. Адаптация объектов жилого фонда и жилой среды </t>
  </si>
  <si>
    <t>Адаптация жилья позволит обеспечить инвалидам качественные условия проживания</t>
  </si>
  <si>
    <t>14.1</t>
  </si>
  <si>
    <t>Мероприятие 2.3.1. Адаптация объектов жилого фонда и дворовых территорий к потребностям инвалидов и других МГН, в том числе: оборудование (оснащение) входной зоны помещения, крыльца, тамбура, вестибюля подъезда и путей движения (лифты, лестницы), оборудование путей движения специальными приспособлениями (пандусами, опорными поручнями, аппарелями, подъемниками, местами крепления колясок, светозвуковыми информаторами внутри зданий, напольными тактильными покрытиями перед лестницей, контрастной окраской крайних ступеней, дверными проемами со звуковым маяком)</t>
  </si>
  <si>
    <t>Мероприятие 2.3.2. Обустройство тротуаров и пешеходных переходов для пользования инвалидами, передвигающимися в креслах-колясках, и инвалидами с нарушениями зрения и слуха (реконструкция надземных переходов, понижение бордюрного камня на наземных пешеходных переходах)</t>
  </si>
  <si>
    <t>15</t>
  </si>
  <si>
    <t>Основное мероприятие 2.4. Адаптация объектов культуры и предоставление услуг в сфере культуры</t>
  </si>
  <si>
    <t>15.1</t>
  </si>
  <si>
    <t>Мероприятие 2.4.1. Адаптация муниципальных учреждений сферы культуры путем ремонта, дооборудования техническими средствами адаптации, а также путем организации альтернативного формата предоставления услуг</t>
  </si>
  <si>
    <t>16</t>
  </si>
  <si>
    <t>Основное мероприятие 2.5. Адаптация спортивных объектов и предоставление услуг в сфере физической культуры и спорта</t>
  </si>
  <si>
    <t>16.1</t>
  </si>
  <si>
    <t>Мероприятие 2.5.1. Адаптация муниципальных учреждений физической культуры и спорта к обслуживанию инвалидов (установка подъемных устройств, лифтов, пандусов, поручней, средств ориентации для инвалидов по зрению и слуху, расширение дверных проемов и др.)</t>
  </si>
  <si>
    <t>17</t>
  </si>
  <si>
    <t>Основное мероприятие 2.6. Адаптация объектов органов местного самоуправления</t>
  </si>
  <si>
    <t>17.1</t>
  </si>
  <si>
    <t>Мероприятие 2.6.1. Адаптация здания администрации МО ГО «Усинск»</t>
  </si>
  <si>
    <t>18</t>
  </si>
  <si>
    <t>Основное мероприятие 2.7. Адаптация объектов транспортной инфраструктуры и предоставление транспортных услуг</t>
  </si>
  <si>
    <t>Передвижение маломобильных групп населения с комфортом, не испытывая затруднений</t>
  </si>
  <si>
    <t>18.1</t>
  </si>
  <si>
    <t>Мероприятие 2.7.1. Устройство переездов по тротуарным проездам для инвалидов-колясочников и других МГН</t>
  </si>
  <si>
    <t>18.2</t>
  </si>
  <si>
    <t>Мероприятие 2.7.2. Адаптация внутрирайонного пассажирского автотранспорта (модернизация транспортных средств общего пользования специальным оборудованием, оборудование остановок системами синхронного вывода речевой и текстовой информации, тактильными поверхностями, понижение бортового камня на пешеходных переходах, оснащение противоскользящими покрытиями)</t>
  </si>
  <si>
    <t>18.3</t>
  </si>
  <si>
    <t>Мероприятие 2.7.3. Выполнение работ по установке (оборудованию) на общественных стоянках автотранспорта указателей о бесплатных парковочных местах для специальных автотранспортных средств инвалидов</t>
  </si>
  <si>
    <t>18.4</t>
  </si>
  <si>
    <t>Мероприятие 2.7.4. Устройство искусственных неровностей "Лежачий полицейский" на участках автодорог вблизи расположения объектов социальной инфраструктуры</t>
  </si>
  <si>
    <t xml:space="preserve">начала реализации </t>
  </si>
  <si>
    <t>01.01.2021г.</t>
  </si>
  <si>
    <t>01.05.2021г.</t>
  </si>
  <si>
    <t>19.1</t>
  </si>
  <si>
    <t>Мероприятие 2.8.1.Реализация народных проектов в сфере доступной среды в учреждениях (организациях) культуры</t>
  </si>
  <si>
    <t>19.1.1</t>
  </si>
  <si>
    <t>Мероприятие 2.8.1.1. "Замена входной группы для маломобильных групп населения и капитальный ремонт санузла для лиц с ограниченными возможностями и маломобильных групп населения в МБУК "Усинский музейно-выставочный центр "Вортас"</t>
  </si>
  <si>
    <t>19.1.2</t>
  </si>
  <si>
    <t>Мероприятие 2.8.1.2. "Обеспечение доступной среды для инвалидов в МБУДО "ДШИ" г. Усинска"</t>
  </si>
  <si>
    <t>19.2</t>
  </si>
  <si>
    <t>Мероприятие 2.8.2. Реализация народных проектов в сфере доступной среды в учреждениях (организациях) физической культуры и спорта</t>
  </si>
  <si>
    <t>19.2.1</t>
  </si>
  <si>
    <t>Мероприятие 2.8.2.1. Реконструкция санузла и обеспечение навигации для людей с инвалидностью, маломобильных групп населения и лиц с ограниченными возможностями здоровья в МБУ "Спортивная школа" г. Усинска"</t>
  </si>
  <si>
    <t>19.2.2</t>
  </si>
  <si>
    <t>Мероприятие 2.8.2.2. "Доступная среда"</t>
  </si>
  <si>
    <t>19.2.3</t>
  </si>
  <si>
    <t>Мероприятие 2.8.2.3. Реконструкция санитарно-гигиенического помещения, приведение в соответствие с нормативами пандуса входной группы и приобретение подъемного устройства для плавательного бассейна для повышения уровня доступности объекта спорта для лиц с инвалидностью и других маломобильных групп населения в МБУ "СШ № 1" г. Усинска"</t>
  </si>
  <si>
    <t>19.3</t>
  </si>
  <si>
    <t>Мероприятие 2.8.3. Реализация народных проектов в сфере доступной среды в образовательных организациях</t>
  </si>
  <si>
    <t>19.3.1</t>
  </si>
  <si>
    <t>Мероприятие 2.8.3.1 "Школа для всех и для каждого"</t>
  </si>
  <si>
    <t>Сведения о достижении значений целевых показателей (индикаторов)</t>
  </si>
  <si>
    <t>№ п/п</t>
  </si>
  <si>
    <t>Ед. измерения</t>
  </si>
  <si>
    <t>значения целевых показателей (индикаторов) муниципальной программы, подпрограммы муниципальной программы</t>
  </si>
  <si>
    <t>Муниципальная программа «Социальная защита населения»</t>
  </si>
  <si>
    <t>Доля граждан, получивших дополнительную социальную поддержку с учетом их возрастных особенностей, статуса, состояние доходов, жилищно-бытовых и других условий, к общему количеству граждан, обратившихся и имеющих право на получение данной поддержки</t>
  </si>
  <si>
    <t>проценты</t>
  </si>
  <si>
    <t>Доля адаптированных муниципальных объектов социальной инфраструктуры и услуг в приоритетных сферах жизнедеятельности инвалидов и других маломобильных групп населения к общему числу объектов социальной инфраструктуры и услуг в приоритетных сферах жизнедеятельности</t>
  </si>
  <si>
    <t xml:space="preserve">Подпрограмма 1 «Социальная поддержка населения» </t>
  </si>
  <si>
    <t>Задача 1. Смягчение негативных последствий социального неравенства путём предоставления отдельным категориям граждан мер государственной и муниципальной дополнительной социальной поддержки с учетом их возраста, статуса, состояния доходов, жилищно – бытовых и других условий.</t>
  </si>
  <si>
    <t>Число граждан, получивших дополнительную социальную поддержку</t>
  </si>
  <si>
    <t>чел.</t>
  </si>
  <si>
    <t>Задача 2. Осуществление мероприятий, направленных на сохранение и укрепление здоровья населения, профилактику заболеваний, снижение заболеваемости, достижение активного долголетия.</t>
  </si>
  <si>
    <t>ед.</t>
  </si>
  <si>
    <t>Охват диспансеризацией, вакцинацией, медосмотрами от общего числа граждан, подлежащих диспансеризации, вакцинации, медосмотрам</t>
  </si>
  <si>
    <t xml:space="preserve">Данные для расчета </t>
  </si>
  <si>
    <t>Задача 3. Обеспечение жилыми помещениями отдельных категорий граждан.</t>
  </si>
  <si>
    <t>Доля граждан из числа детей-сирот и детей, оставшихся без попечения родителей, лиц из числа детей-сирот и детей, оставшихся без попечения родителей, обеспеченных жилыми помещениями, к общей численности граждан из числа детей-сирот и детей, оставшихся без попечения родителей, лиц из числа детей-сирот и детей, оставшихся без попечения родителей, состоящих на учете в качестве нуждающихся в жилых помещениях</t>
  </si>
  <si>
    <t>число детей-сирот и детей, оставшихся без попечения родителей, получивших жилые помещения</t>
  </si>
  <si>
    <t>общая численность граждан из числа детей-сирот и детей, оставшихся без попечения родителей, состоящих на учете в качестве нуждающихся в жилых помещениях</t>
  </si>
  <si>
    <t>Из 68 человек, включенных в 2018 году в список детей сирот и детей, оставшихся без попечения родителей, + 3 чел. по решению суда, которые подлежали обеспечению жилыми помещениями муниципального жилищного фонда 6 человек получили жилье. В 2019 году из 68 детей-сирот и детей, оставшихся без попечения родителей, которые состоят на учете нуждающихся и подлежат обеспечению жилыми помещениями муниципального жилищного фонда, 8 человек получили жилье. Расчет произведен с условием, что ежегодно список детей будет расти, а число получивших жилье не изменится. Общая численность детей-сирот на 1 янв.2020 - 68 чел. Предоставлено12 жилых помещений (по договору куплено 11 квартир, а по факту 12). На 2021 год запланировано купить 10 квартир.</t>
  </si>
  <si>
    <t>Подпрограмма 2 «Доступная среда»</t>
  </si>
  <si>
    <t>Задача. Повышение уровня доступности различных объектов для лиц с ограниченными возможностями.</t>
  </si>
  <si>
    <t>Доля базовых общеобразовательных организаций, в которых созданы условия для инклюзивного обучения детей-инвалидов, в общем количестве общеобразовательных организаций, реализующих образовательные программы общего образования в муниципальном районе (городском округе)</t>
  </si>
  <si>
    <t>Доля детей-инвалидов в возрасте от 1,5 до 7 лет, охваченных дошкольным образованием, в общей численности детей-инвалидов данного возраста</t>
  </si>
  <si>
    <t xml:space="preserve">Информация о ресурсном обеспечении реализации муниципальной программы за счет всех источников финансирования
</t>
  </si>
  <si>
    <t>статус</t>
  </si>
  <si>
    <t>Источник финансирования</t>
  </si>
  <si>
    <t xml:space="preserve"> Кассовые расходы, тыс. руб. </t>
  </si>
  <si>
    <t>Муниципальная программа</t>
  </si>
  <si>
    <t>«Социальная защита населения»</t>
  </si>
  <si>
    <t>Бюджет муниципального образования, из них за счет средств:</t>
  </si>
  <si>
    <t>Подпрограмма 1</t>
  </si>
  <si>
    <t>«Социальная поддержка населения»</t>
  </si>
  <si>
    <t>Всего, в т.ч.</t>
  </si>
  <si>
    <t xml:space="preserve">Основное мероприятие 1.1. </t>
  </si>
  <si>
    <t>Предоставление дополнительной социальной поддержки отдельным категориям граждан</t>
  </si>
  <si>
    <t>Основное мероприятие 1.2.</t>
  </si>
  <si>
    <t>Осуществление социальных гарантий по жилищно-коммунальным услугам путем предоставления гражданам субсидий</t>
  </si>
  <si>
    <t xml:space="preserve">Основное мероприятие 1.3.  </t>
  </si>
  <si>
    <t>Вовлечение населения и общественных некоммерческих организаций в социально-значимые общегородские мероприятия</t>
  </si>
  <si>
    <t xml:space="preserve">Основное мероприятие 1.4. </t>
  </si>
  <si>
    <t>Осуществление мероприятий, направленных на профилактику социально-значимых заболеваний</t>
  </si>
  <si>
    <t xml:space="preserve">Основное мероприятие 1.5. </t>
  </si>
  <si>
    <t xml:space="preserve">Грантовая поддержка общественных некоммерческих организаций социальной направленности </t>
  </si>
  <si>
    <t>Основное мероприятие 1.6.</t>
  </si>
  <si>
    <t>Строительство, приобретение, реконструкция, ремонт жилых помещений для обеспечения детей-сирот и детей, оставшихся без попечения родителей, лиц из числа детей-сирот и детей, оставшихся без попечения родителей, жилыми помещениями муниципального специализированного жилищного фонда, предоставляемыми по договорам найма специализированных жилых помещений за счет средств субвенций, поступающих из республиканского бюджета</t>
  </si>
  <si>
    <t>Основное мероприятие 1.7.</t>
  </si>
  <si>
    <t>Осуществление переданных государственных полномочий Республики Коми, предусмотренных пунктами 7 и 8 статьи 1 статьи Закона Республики Коми «О наделении органов местного самоуправления в Республике Коми отдельными государственными полномочиями Республики Коми» за счёт средств субвенции из республиканского бюджета Республики Коми</t>
  </si>
  <si>
    <t>Основное мероприятие 1.8.</t>
  </si>
  <si>
    <t xml:space="preserve"> Обеспечение жильем отдельных категорий граждан, установленных Федеральным законам от 12.01.1995 года № 5-ФЗ «О ветеранах», за счет средств субвенций, поступающих из федерального бюджета </t>
  </si>
  <si>
    <t>Основное мероприятие 1.9.</t>
  </si>
  <si>
    <t>Обеспечение жильем отдельных категорий граждан, установленных Федеральным законом от 24.11.1995 года №181-ФЗ «О социальной защите инвалидов в Российской Федерации», за счет средств субвенций, поступающих из федерального бюджета</t>
  </si>
  <si>
    <t xml:space="preserve">Основное мероприятие 1.10. </t>
  </si>
  <si>
    <t>Осуществление переданных государственных полномочий Республики Коми, предусмотренных пунктами 9 и 10 статьи 1 статьи Закона Республики Коми «О наделении органов местного самоуправления в Республике Коми отдельными государственными полномочиями Республики Коми» за счёт средств субвенции из республиканского бюджета Республики Коми</t>
  </si>
  <si>
    <t xml:space="preserve">Основное мероприятие 1.11. </t>
  </si>
  <si>
    <t>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 работающим и проживающим в сельских населенных пунктах или поселках городского типа за счет средств субвенций, поступающих из республиканского бюджета</t>
  </si>
  <si>
    <t>Подпрограмма 2</t>
  </si>
  <si>
    <t>«Доступная среда»</t>
  </si>
  <si>
    <t xml:space="preserve">Основное мероприятие 2.1. </t>
  </si>
  <si>
    <t xml:space="preserve">Оценка состояния доступности приоритетных объектов и услуг и формирование нормативной правовой базы по обеспечению доступности приоритетных объектов и услуг в приоритетных сферах </t>
  </si>
  <si>
    <t xml:space="preserve">Основное мероприятие 2.2. </t>
  </si>
  <si>
    <t>Адаптация зданий (помещений) образовательных организаций и предоставление образовательных услуг</t>
  </si>
  <si>
    <t xml:space="preserve">Основное мероприятие 2.3. </t>
  </si>
  <si>
    <t xml:space="preserve">Адаптация объектов жилого фонда и жилой среды </t>
  </si>
  <si>
    <t xml:space="preserve">Основное мероприятие 2.4. </t>
  </si>
  <si>
    <t>Адаптация объектов культуры и предоставление услуг в сфере культуры</t>
  </si>
  <si>
    <t>Основное мероприятие 2.5.</t>
  </si>
  <si>
    <t>Адаптация спортивных объектов и предоставление услуг в сфере физической культуры и спорта</t>
  </si>
  <si>
    <t xml:space="preserve">Основное мероприятие 2.6. </t>
  </si>
  <si>
    <t>Адаптация объектов органов местного самоуправления</t>
  </si>
  <si>
    <t xml:space="preserve">Основное мероприятие 2.7. </t>
  </si>
  <si>
    <t>Реализация народных проектов в сфере доступной среды, прошедших отбор в рамках проекта "Народный бюджет", в том числе за счет субсидий из республиканского бюджета Республики Коми</t>
  </si>
  <si>
    <t>нет</t>
  </si>
  <si>
    <t xml:space="preserve">ОЗиСЗН </t>
  </si>
  <si>
    <t>УКиНП</t>
  </si>
  <si>
    <t>УФКиС</t>
  </si>
  <si>
    <t>УО</t>
  </si>
  <si>
    <t xml:space="preserve">нет </t>
  </si>
  <si>
    <t xml:space="preserve">Руководитель тер. органа- Администрация пгт. Парма ГО «Усинск»  </t>
  </si>
  <si>
    <t xml:space="preserve">Руководитель тер. органа- Администрация с. Мутный Материк ГО «Усинск»  </t>
  </si>
  <si>
    <t xml:space="preserve">Руководитель тер. органа - Администрация с. Усть-Лыжа ГО «Усинск» </t>
  </si>
  <si>
    <t xml:space="preserve">Руководитель тер. органа- Администрация с.Усть-Уса ГО «Усинск»  </t>
  </si>
  <si>
    <t xml:space="preserve">Руководитель тер. органа- Администрация с. Колва ГО «Усинск»   </t>
  </si>
  <si>
    <t xml:space="preserve">Руководитель тер. органа- Администрация с.Щельябож ГО «Усинск»  </t>
  </si>
  <si>
    <t>УЖКХ</t>
  </si>
  <si>
    <t>ТО</t>
  </si>
  <si>
    <t>Адаптация объектов транспортной инфраструктуры и предоставление транспортных услуг</t>
  </si>
  <si>
    <t>-</t>
  </si>
  <si>
    <t>Ответственный исполнитель</t>
  </si>
  <si>
    <t>Проблемы, возникшие в ходе реализации программы, основного мероприятия</t>
  </si>
  <si>
    <t>На приобретение автотранспорта финансирование не вылелялось</t>
  </si>
  <si>
    <t>В школе № 5  установлено специализированное оборудование:  мультимедийный, интерактивный коррекционно-развивающий логопедический стол, интерактивный сенсорный комплекс, который разработан специально для детей с задержкой речевого развития.</t>
  </si>
  <si>
    <t xml:space="preserve">Выполнены работы по ремонту главного входа – установлены: кнопка вызова персонала, пандусы, перила для пандуса, звуковой маяк, тактильные пиктограммы направления движения, звуковой маяк, тактильно-звуковой информатор. Выполнены работы по обустройству санузла для лиц с ограниченными возможностями и маломобильных групп населения: облицовка стен и пола керамической плиткой, установлены подвесные потолки, выполнена разводка водопровода и канализации. Установлена система вентиляции. Установлены двери для въезда инвалидов-колясочников.  </t>
  </si>
  <si>
    <t xml:space="preserve">В рамках реализации проекта осуществлена поставка оборудования. Установлено: Кнопка вызова помощи, Извещатель базовый Би-Литл, звуковой маяк, наклейки на двери круг, пандус перекатной. отовое грязезащитное покрытие антикаблук, Профиль алюминевый антикаблук, Дозатор для мыла, Смеситель сенсорный бесконтактный, Поручень HS-005A-1, Поручень для санузла HS0031A, Алюминевый угол-порог Премиум, Бегущая строка, Тактильная пиктограмма, Мнемосхема, Сушилки для рук. </t>
  </si>
  <si>
    <t>Выполнены ремонтные работы по оборудованию двух санитарно-гигиенических помещений в здании КСК для лиц с ограниченными физическими возможностями расположенных по адресу: г. Усинск, ул. 60 лет Октября, д. 2а . Выполнен  ремонт входной группы (замена входной двери) в здании КСК. Выполнена поставка тактильных пиктограмм</t>
  </si>
  <si>
    <t xml:space="preserve">Закуплены и установлены:          1.Индукционные системы Порт, электронные ручные видеоувеличители,  установлены в Ледовом дворце, Универсальном спортивном манеже и хоккейном корте;
2. Кресло-коляска для инвалидов, поручни для раковины с дополнительной опорой установлены в Ледовом дворце, Универсальном спортивном манеже
3. Поручень дверной настенный, подъемник гусеничный лестничный, кровать медицинская установлены в здании Ледового дворца.
</t>
  </si>
  <si>
    <t>1. Проведены работы по реконструкции санитарно-гигиенического помещения(  демонтаж помещения выравнены стены,  работы по укладке плитки на стены и пол,  работы по монтажу потолка,  работы по установке поручней и зеркала), приобретены материалы (т унитаз-компакт для МНГ с двумя поручнями, раковина для инвалидов с опорным поручнем, сенсорный смеситель для МГН, сушилка для рук для МНГ, универсальный держатель для трости и костылей, урна для унитаза с поворотной крышкой, сенсорный дозатор для людей с ограниченными возможностями, зеркало для инвалидов, система вызова помощи в саузел с кнопкой со шнурком, поручень для инвалидов прямой настенный, готовый набор пиктограмм для адаптации учреждения ГОСТ Р, тактильная плитка для помещений (ПВХ,три продольные полоски), дополнительная кнопка вызова со шнурком с табличкой, плитка керамическая для стен белая глянцевая, керамогранит, светильник, дверной блок).                                                          2. Проведены работы по реконструкции пандуса и укладке плитки.,                                  3.  Приобретен подъемник "Uni-Kart" для плавательного  бассейна для лиц с инвалидностью и других маломобильных групп населения. Все работы выполнены в полном объеме.</t>
  </si>
  <si>
    <t>Всего, в том числе:</t>
  </si>
  <si>
    <t xml:space="preserve">Основное мероприятие 2.8. </t>
  </si>
  <si>
    <t>Направленность</t>
  </si>
  <si>
    <t>Обоснование отколонений значений целевого показателя (индикатора) на конец отчётного года (при наличии)</t>
  </si>
  <si>
    <t>Внебюджетные источники</t>
  </si>
  <si>
    <t>Подпрограмма 3</t>
  </si>
  <si>
    <t>«Поддержка социально ориентированных некоммерческих организаций»</t>
  </si>
  <si>
    <t xml:space="preserve">Основное мероприятие 3.1. </t>
  </si>
  <si>
    <t>Предоставление финансовой поддержки социально ориентированным некоммерческим организациям</t>
  </si>
  <si>
    <t>Бюджет муниципального образования, из них за счет средств</t>
  </si>
  <si>
    <t xml:space="preserve">Основное мероприятие 3.2. </t>
  </si>
  <si>
    <t>Предоставление имущественной поддержки социально ориентированным некоммерческим организациям</t>
  </si>
  <si>
    <t xml:space="preserve">Основное мероприятие 3.3. </t>
  </si>
  <si>
    <t>Предоставление информационной поддержки социально ориентированным некоммерческим организациям</t>
  </si>
  <si>
    <t xml:space="preserve">Основное мероприятие 3.4. </t>
  </si>
  <si>
    <t>Предоставление консультационной поддержки социально ориентированным некоммерческим организациям</t>
  </si>
  <si>
    <t xml:space="preserve">Основное мероприятие 1.12. </t>
  </si>
  <si>
    <t>Осуществление переданных государственных полномочий Республики Коми, предусмотренных пунктом 13 статьи 1 Закона Республики Коми "О наделении органов местного самоуправления в Республике Коми отдельными государственными полномочиями Республики Коми за счет средств субвенции республиканского бюджета Республики Коми</t>
  </si>
  <si>
    <t xml:space="preserve">Основное мероприятие 1.13. </t>
  </si>
  <si>
    <t>Осуществление переданных государственных полномочий Республики Коми, предусмотренных пунктом 14 статьи 1 Закона Республики Коми "О наделении органов местного самоуправления в Республике Коми отдельными государственными полномочиями Республики Коми за счет средств субвенции из республиканского бюджета Республики Коми</t>
  </si>
  <si>
    <t>12</t>
  </si>
  <si>
    <t>Основное мероприятие 1.12. Осуществление переданных государственных полномочий Республики Коми, предусмотренных пунктом 13 статьи 1 Закона Республики Коми "О наделении органов местного самоуправления в Республике Коми отдельными государственными полномочиями Республики Коми за счет средств субвенции республиканского бюджета Республики Коми</t>
  </si>
  <si>
    <t>Основное мероприятие 1.13. Осуществление переданных государственных полномочий Республики Коми, предусмотренных пунктом 14 статьи 1 Закона Республики Коми "О наделении органов местного самоуправления в Республике Коми отдельными государственными полномочиями Республики Коми за счет средств субвенции из республиканского бюджета Республики Коми</t>
  </si>
  <si>
    <t>Обеспечение жилыми помещениями не менее 9 человек из числа, включенных в список детей-сирот и детей, оставшихся без попечения родителей, которые подлежат обеспечению жилыми помещениями муниципального специализированного жилищного фонда, за счет средств, поступающих из республиканского бюджета Республики Коми в виде субвенции на указанные цели</t>
  </si>
  <si>
    <t>Подпрограмма 3 Поддержка социально ориентированных некоммерческих организаций</t>
  </si>
  <si>
    <t>Основное мероприятие 3.1. Предоставление финансовой поддержки социально ориентированным некоммерческим организациям</t>
  </si>
  <si>
    <t>Мероприятие 3.1.1. Предоставление финансовой поддержки социально ориентированным некоммерческим организациям за счет средств местного бюджета</t>
  </si>
  <si>
    <t>Мероприятие 3.1.2. Предоставление финансовой поддержки социально ориентированным некоммерческим организациям за счет средств субсидий из республиканского бюджета</t>
  </si>
  <si>
    <t>Основное мероприятие 3.2. Предоставление имущественной поддержки социально ориентированным некоммерческим организациям</t>
  </si>
  <si>
    <t>Основное мероприятие 3.3. Предоставление информационной поддержки социально ориентированным некоммерческим организациям</t>
  </si>
  <si>
    <t>Основное мероприятие 3.4. Предоставление консультационной поддержки социально ориентированным некоммерческим организациям</t>
  </si>
  <si>
    <t>20.1</t>
  </si>
  <si>
    <t>20.2</t>
  </si>
  <si>
    <t>Уровень удовлетворенности деятельностью органов местного самоуправления</t>
  </si>
  <si>
    <t>↑</t>
  </si>
  <si>
    <t>Количество социально ориентированных некоммерческих организаций, которым оказана финансовая и/или имущественная поддержка в течение года</t>
  </si>
  <si>
    <t>На дату отчета оценить удовлетворенность населения нет возможности в связи с отсутствием данных</t>
  </si>
  <si>
    <t>Подпрограмма 3 «Поддержка социально ориентированных некоммерческих организаций»</t>
  </si>
  <si>
    <t>Задача 1. Формирование экономических стимулов и создание благоприятных условий для осуществления деятельности СО НКО</t>
  </si>
  <si>
    <t>единиц</t>
  </si>
  <si>
    <t xml:space="preserve">Доля социально ориентированных некоммерческих организаций, получивших поддержку (консультационную, информационную), из числа обратившихся за данной поддержкой </t>
  </si>
  <si>
    <t xml:space="preserve">Доля граждан, принявших участие в мероприятиях, проводимых некоммерческими организациями на территории муниципального образования городского округа, от общей численности населения муниципального образования </t>
  </si>
  <si>
    <t>Задача 2. Обеспечение взаимодействия органов местного самоуправления с социально ориентированными некоммерческими организациями,  способствующего развитию гражданских инициатив, повышению информированности населения о деятельности СО НКО, благотворительной деятельности и добровольчестве</t>
  </si>
  <si>
    <t>Количество информационных материалов о деятельности социально ориентированных организаций, размещенных в средствах массовой информации</t>
  </si>
  <si>
    <t>Наименование целевого показателя (индикатора)</t>
  </si>
  <si>
    <t>Таблица 6</t>
  </si>
  <si>
    <t>↓</t>
  </si>
  <si>
    <t>без динамики</t>
  </si>
  <si>
    <t>Таблица 7</t>
  </si>
  <si>
    <t xml:space="preserve">Варенцова Н.А., руководитель ОЗиСЗН  </t>
  </si>
  <si>
    <t>УКиНП; УО; ОЗиСЗН</t>
  </si>
  <si>
    <t xml:space="preserve">Достигнуто.  </t>
  </si>
  <si>
    <t>Финансирование не предусмотрено в связи с отсутствием специалистов, работающих в учреждениях спорта и проживающих в сельских населенных пунктах</t>
  </si>
  <si>
    <t>Достигнуто.                                                             Выплаты многодетным семьям осуществлялись 4 семьям (общее количество составит -  31 чел.)</t>
  </si>
  <si>
    <t>Достигнуто.                                                             Выполнение нормативных обязательств (12 чел.)</t>
  </si>
  <si>
    <t>Достигнуто.                                                             Произведены расходы льготной категории граждан в количестве 36 человек по возмещению расходов на коммунальные услуги</t>
  </si>
  <si>
    <t xml:space="preserve">Достигнуто.                                                             </t>
  </si>
  <si>
    <t xml:space="preserve">Варенцова Н.А., руководитель ОЗиСЗН </t>
  </si>
  <si>
    <t>Направлен пакет документов в Минсоцтруда РК для награждения лучших семей</t>
  </si>
  <si>
    <t>Приняли участие в общегородских мероприятиях не менее 150 граждан из числа ветеранов, инвалидов, лиц пожилого возраста</t>
  </si>
  <si>
    <t>Организован сбор средств в Благотворительный марафон "Мы-наследники Великой Победы!"                                Приняли участие в общегородских мероприятиях не менее 150 граждан из числа ветеранов, инвалидов, лиц пожилого возраста</t>
  </si>
  <si>
    <t>Достигнуто.                                                                 1 июня 2022 года в День защиты детей состоялись тематические мероприятия на открытии площадок на базе 12 учреждений в рамках работы лагерей с дневным пребыванием детей. Охват - более 300 человек. В рамках празднования Дня матери в период с 25.11 по 02.12 в 36 образовательных организациях прошли тематические мероприятия (выставки, концерты, спортивные м/п, консультации, виртуальные выставки и т.п.). Охват: 3854 учащихся, 1601 воспитанник ДОО, 65 педагогов, более 2500 родителей и законных представителей.                                                            В рамках Дня правовой помощи детям в ЦДОД состоялась "Классная встреча" учащихся 8-х классов с представителем ОПДН ОМВД г.Усинска Антипиной (охват 55 чел.). Также проведено 278 других тематических мероприятий по правовому просвещению (охват - 6038 обучающихся и их родителей (законных представителей). Кроме этого, на базе 30 образовательных организаций было открыто 53 пункта консультирования для детей и их родителей. Оказана помощь в 125 случаях.</t>
  </si>
  <si>
    <t>Достигнуто.                                                                 Более 100 человек из числа ветеранов ВОВ, "детей войны", пенсионеров приняли участие в проведении субботников на кладбище в преддверии Дня памяти и скорби, возложении цветов к памятникам, символизирующим воинов. Более 500 граждан посетили концерт, посвященный Международному дню пожилых людей. В сельских населенных пунктах организовано посещение на дому ветеранов и "детей войны", одиноко проживающих пожилых граждан в праздничные дни</t>
  </si>
  <si>
    <t xml:space="preserve">Достигнуто.                                                                 Расходы на реализацию переданных полномочий по ветеранам и инвалидам составили 21,9 тыс.руб. </t>
  </si>
  <si>
    <t>Выплаты денежной компенсации педагогическим работникам муниципальных образовательных организаций в Республике Коми, работающим и проживающим в сельских населенных пунктах или поселках городского типа (не менее 130 человек)</t>
  </si>
  <si>
    <t>Актуализация сведений об объектах на сайте «Карта доступности Республики Коми».</t>
  </si>
  <si>
    <t xml:space="preserve">Достигнуто.                                                                 В течение года заполняется информационный ресурс - общественного сайта "Карта доступности Республики Коми" на основе системной паспортизации объектов социальной сферы </t>
  </si>
  <si>
    <t>Проведение совещаний Совета по делам инвалидов при руководителе администрации МО ГО «Усинск»не реже 1 раза в полугодие</t>
  </si>
  <si>
    <t>Достигнуто.                                                                 Паспорта доступности актуализируются на постоянной основе</t>
  </si>
  <si>
    <t>Паспорта доступности объектов и услуг актуализированы в соответствии с проведенными мероприятиями</t>
  </si>
  <si>
    <t>Орлов Ю.А., руководитель управления образования</t>
  </si>
  <si>
    <t xml:space="preserve">УО                                                      УФКиС                                            УКиНП     </t>
  </si>
  <si>
    <t xml:space="preserve">УО                                                  УФКиС                                         УКиНП </t>
  </si>
  <si>
    <t>Голенастов В.А., руководитель управления ЖКХ</t>
  </si>
  <si>
    <t xml:space="preserve"> Рассмотрены поступившие заявления от инвалидов об адаптации жилых помещений на заседаниях муниципальной комиссии по обследованию жилых помещений инвалидов</t>
  </si>
  <si>
    <t>Адаптация жилой среды позволит обеспечить инвалидам качественные условия проживания</t>
  </si>
  <si>
    <t xml:space="preserve">Достигнуто.                                                          Проведено обследование. Проводится работа по изысканию финансовых средств для проведения работ по обустройству пешеходными ограждениями зон пешеходных переходов.                                                                                 </t>
  </si>
  <si>
    <t>Проведена работа по актуализации паспортов доступности объектов образовательных организаций</t>
  </si>
  <si>
    <t>Проведена работа по актуализации паспортов доступности учреждений культуры</t>
  </si>
  <si>
    <t>Проведена работа по актуализации паспортов доступности учреждений спорта</t>
  </si>
  <si>
    <t>Якимов Н.А., руководитель УФКиС</t>
  </si>
  <si>
    <t>Иванова О.В., руководитель УКиНП</t>
  </si>
  <si>
    <t>Карпенко И.А., начальник АХО    Варенцова Н.А., руководитель ОЗиСЗН</t>
  </si>
  <si>
    <t>АХО</t>
  </si>
  <si>
    <t>Проведено обследование здания администрации</t>
  </si>
  <si>
    <t>Проведено обследование тротуаров для улучшения переездов для МГН</t>
  </si>
  <si>
    <t>Таблица 8</t>
  </si>
  <si>
    <t>Сводная бюджетная роспись на 31.12.2023г.,
тыс. руб.</t>
  </si>
  <si>
    <t>Наименование основного мероприятия муниципальной программы</t>
  </si>
  <si>
    <t>Результат использования субсидии</t>
  </si>
  <si>
    <t>Наименование показателя ед. изм.</t>
  </si>
  <si>
    <t>план</t>
  </si>
  <si>
    <t>факт</t>
  </si>
  <si>
    <t xml:space="preserve">Показатель результата использования субсидии </t>
  </si>
  <si>
    <t xml:space="preserve">Наименование субсидии </t>
  </si>
  <si>
    <t>Таблица 9</t>
  </si>
  <si>
    <t xml:space="preserve">Сведения
о достижении значений показателей результатов использования субсидий, предоставляемых из республиканского бюджета Республики Коми
</t>
  </si>
  <si>
    <t xml:space="preserve">Реализация переданных государственных полномочий Республики Коми, предусмотренных пунктами 7 и 8 статьи 1 Закона Республики Коми «О наделении органов местного самоуправления в Республике Коми отдельными государственными полномочиями Республики Коми </t>
  </si>
  <si>
    <t xml:space="preserve">Реализация переданных государственных полномочий Республики Коми, предусмотренных пунктами 9 и 10 статьи 1 Закона Республики Коми «О наделении органов местного самоуправления в Республике Коми отдельными государственными полномочиями Республики Коми </t>
  </si>
  <si>
    <t xml:space="preserve">Достигнуто.                                                          Паспорта доступности актуализированы </t>
  </si>
  <si>
    <t xml:space="preserve">Финансирование для адаптации муниципальных учреждений физической культуры в текущем году не предусмотрено. </t>
  </si>
  <si>
    <t xml:space="preserve">Не достигнуто.                                                          </t>
  </si>
  <si>
    <t>Обследование здания администрации проведено, но паспорт доступности оформлен не был</t>
  </si>
  <si>
    <t>Определение мест для указателей о парковочных местах для специальных автотранспортных средств инвалидов</t>
  </si>
  <si>
    <t>Проведение обследований на предмет необходимости устройства искусственных неровностей "Лежачий полицейский"</t>
  </si>
  <si>
    <t>По итогам проведенного конкурсного отбора предоставлена финансовая поддержка СОНКО</t>
  </si>
  <si>
    <t xml:space="preserve">Достигнуто. На постоянной основе в случае обращений специалистами структурных подразделений администрации проводятся консультации представителей СОНКО </t>
  </si>
  <si>
    <t>Достигнуто.                                                           Паспорта доступности актуализированы</t>
  </si>
  <si>
    <t>Финансирование для адаптации муниципальных учреждений сферы культуры в текущем году не предусмотрено.</t>
  </si>
  <si>
    <t>Достигнуто. Сотрудничество на постоянной основе с отделом здравоохранения и социальной защиты населения АМО ГО "Усинск" по шефству над ветеранами Вов и их вдовами</t>
  </si>
  <si>
    <t xml:space="preserve">Достигнуто.                                                           Паспорта доступности актуализированы </t>
  </si>
  <si>
    <t>Финансирование по данному мероприятию в текущем году не предусмотрено.</t>
  </si>
  <si>
    <t>Отчетный год (2023)</t>
  </si>
  <si>
    <t>Фактическое значение года, предшествующего отчетному (2022)</t>
  </si>
  <si>
    <t>Финансовую поддержку в виде муниципального гранта получили три некоммерческие организации социальной направленности, принявшие участие в конкурсном отборе (Усинский совет ветеранов – 112,5 тыс. руб., Усинское общество инвалидов – 112,5 тыс. руб. и Центр национальных культур – 75,0 тыс. руб.) в общей сумме 300 тыс. рублей.</t>
  </si>
  <si>
    <t>Показатель  граждан, получивших дополнительную социальную поддержку меньше планового значения в связи со снижением числа граждан, воспользовавшихся льготным проездом</t>
  </si>
  <si>
    <t xml:space="preserve">Общее колличество граждан прошедших диспансеризацию в  составило - 12349 человек (план на 2023 год - 12301 чел.). </t>
  </si>
  <si>
    <t>2078 чел. приняли участие в общегородских мероприятиях с участием СО НКО (численность населения МО ГО "Усинск" на 01.01.2023г. составляет 36025 чел.).                                                      (Расчет: 2078:36025*100%=5,77%)</t>
  </si>
  <si>
    <t>Наименование основного мероприятия подпрограммы</t>
  </si>
  <si>
    <t>01.01.2023г.</t>
  </si>
  <si>
    <t>31.12.2023г.</t>
  </si>
  <si>
    <t xml:space="preserve">Достигнуто.                                                               Льготным проездом  ежемесячно пользовались на автомобильном транспорте -  не менее 320 человек. </t>
  </si>
  <si>
    <t>Достигнуто.                                                             Возмещение расходов за услуги зубопротезирования получили 23 человека</t>
  </si>
  <si>
    <t xml:space="preserve">Достигнуто.                                                             Адресная помощь оказана 1 освободившемуся из мест лишения свободы (оплачен медосмотр для трудоустройства на работу)  </t>
  </si>
  <si>
    <t>Достигнуто.                                                             2 работника образовательных учреждений получили возмещение по оплате за ЖКУ</t>
  </si>
  <si>
    <t>01.02.2023г.</t>
  </si>
  <si>
    <t>Сведения
о степени выполнения основных мероприятий (мероприятий), входящих в состав подпрограмм муниципальной программы
 «Социальная защита населения» за 2023 год</t>
  </si>
  <si>
    <t>Достигнуто.                                                                 Общегородской концерт, посвященный 9 Мая, смогли посетить более 500 человек, в т.ч. 46 из числа ветеранов ВОВ и "детей войны". Организовано посещение руководством администрации города и сел ветеранов и пожилых граждан из числа "детей войны" на дому в праздничные дни. Многие граждане пожилого возраста приняли участие в шествии "Бессмертный полк" как в городе, так и в сельских населенных пунктах. Организован сбор средств в благотворительный марафон "Мы - наследники Великой Победы!" Старт "Марафона" был дан на заседании ОК "ПОБЕДА" 5 апреля 2023 года. В течение 2023 года поступило 271 035,00 руб</t>
  </si>
  <si>
    <t>Достигнуто.                                                              10.04.2023 направлен пакет документов на награждение медалью "За любовь и верность" (3 кандидатуры). Торжественное вручение медалей прошло 8 июля 2023 года в МБУК "МВЦ "Вортас"</t>
  </si>
  <si>
    <t>Вовлечение в общественные мероприятия пожилых граждан, инвалидов, ветеранов войн;                                                              оказание внимания и поддержки ветеранам ВОВ, вдовам инвалидов и участников ВОВ, проживающим в МО ГО «Усинск», гражданам старшего возраста;                            оказание внимания и поддержки матерям и семьям, проживающим в МО ГО «Усинск».
Организован сбор средств в благотворительный марафон "Мы - наследники Великой Победы!"
Направлен пакет документов в Минсоцтруда РК для награждения лучших семей</t>
  </si>
  <si>
    <t xml:space="preserve">Достигнуто.
Более 100 человек из числа ветеранов ВОВ, "детей войны", пенсионеров приняли участие в проведении субботников на кладбище в преддверии Дня памяти и скорби, возложении цветов к памятникам, символизирующим воинов. В течение 2023 года в благотворительный марафон "Мы - наследники Великой Победы!" поступило 271035,00 руб.
Направлен пакет документов на награждение медалью "За любовь и верность" (3 кандидатуры). Торжественное вручение медалей прошло 8 июля 2023 года в МБУК "МВЦ "Вортас"                                                                </t>
  </si>
  <si>
    <t>Достигнуто.                                                            Отчеты в ОИВ (по укреплению общественного здоровья, демографии, профилактике пьянства и алкоголизма и т.д.) на поступившие запросы осуществлялись в установленные сроки своевременно</t>
  </si>
  <si>
    <r>
      <t xml:space="preserve">Достигнуто.
На постоянной основе оказывается содействие в информировании граждан о необходимости защиты здоровья и жизни, в том числе посредством осуществления вакцинации против гриппа и ОРВИ,  также новой коронавирусной инфекции. По состоянию на 31.12.2023г. </t>
    </r>
    <r>
      <rPr>
        <sz val="9"/>
        <rFont val="Times New Roman"/>
        <family val="1"/>
      </rPr>
      <t>охват ДВН -100,4%; ПМО - 101,6%; УДВН - 101,2%</t>
    </r>
  </si>
  <si>
    <t xml:space="preserve">Достигнуто. 
Произведена оплата проезда к месту лечения и обратно согласно поступившим заявлениям 2 человекам. </t>
  </si>
  <si>
    <t>20.03.2023г.</t>
  </si>
  <si>
    <t xml:space="preserve">Достигнуто 
</t>
  </si>
  <si>
    <t>Жарик А.А., руководитель УпЖВ</t>
  </si>
  <si>
    <t>Достигнуто.                                                                 В 2023 году обеспечены жилыми помещениями 9 человек из числа детей-сирот и детей, оставшихся без попечения родителей, в том числе по достижении ими возраста 23 лет.</t>
  </si>
  <si>
    <t>Жарик А.А., руководитель УпЖВ;              Насибова Я.В., руководитель УФЭРиБУ</t>
  </si>
  <si>
    <t>Достигнуто.                                                                 Расходы на реализацию переданных полномочий по детям-сиротам составили 79,7 тыс. руб. (освоены в полном объеме). Условия предоставления субсидий из республиканского бюджета выполнены</t>
  </si>
  <si>
    <t>31.03.2023г.</t>
  </si>
  <si>
    <t>Возврат в республиканский бюджет РК предоставленных субвенций в связи с отсутствием на 01 января 2023 года граждан, состоящих на учете</t>
  </si>
  <si>
    <t>Достигнуто.                                                                 Денежные средства возвращены в республиканский бюджет в связи с отсутствием необходимости в них</t>
  </si>
  <si>
    <t>Насибова Я.В., руководитель УФЭРиБУ</t>
  </si>
  <si>
    <t>Орлов Ю.А., руководитель УО</t>
  </si>
  <si>
    <t>Достигнуто.                                                                 Денежную компенсацию по ЖКУ получили 134 человека</t>
  </si>
  <si>
    <t xml:space="preserve">Достигнуто.                                                                 Расходы на реализацию переданных полномочий по контролю за использованием и сохранностью жилых помещений, предоставленных детям-сиротам и детям, оставшимся без попечения родителей составили 22,6 тыс.руб. </t>
  </si>
  <si>
    <t xml:space="preserve">Достигнуто.                                                                 Расходы на реализацию переданных полномочий по детям-сиротам составили 22,6 тыс. руб. </t>
  </si>
  <si>
    <t>Достигнуто.                                                                 В 2023 году на заседании Совета по делам инвалидов рассмотрены вопросы обеспечения ТСР инвалидов и предоставления им сан-кур лечения, выполнение квоты работодателями по обеспечению рабочими местами инвалидов, заслушана информация о деятельности УГО КРО ВОИ</t>
  </si>
  <si>
    <t xml:space="preserve">Достигнуто.
В течение года заполняется информационный ресурс - общественного сайта "Карта доступности Республики Коми" на основе системной паспортизации объектов социальной сферы.
В 2023 году на заседании Совета по делам инвалидов рассмотрены вопросы обеспечения ТСР инвалидов и предоставления им сан-кур лечения, выполнение квоты работодателями по обеспечению рабочими местами инвалидов, заслушана информация о деятельности УГО КРО ВОИ                                                                  </t>
  </si>
  <si>
    <t>Руководители управлений: Орлов Ю.А.; Якимов Н.А.; Иванова О.В.; Руководитель отдела Варенцова Н.А.</t>
  </si>
  <si>
    <t xml:space="preserve">Не достигнуто. В течение 2023 года поступило 7 заявлений на обследование жилого помещения, в котором проживает инвалид. По результатам обследований и рассмотрения материалов межведомственной комиссией приняты решения об отсутствии возможности адаптации. </t>
  </si>
  <si>
    <t xml:space="preserve">Не достигнуто.
По поступившим заявлениям проведены 7 выездов для обследования общего имущества МКД. Приняты заключения об отсутствии возможности адаптации                                                          </t>
  </si>
  <si>
    <t>Финансирование по данному мероприятию в текущем году не предусмотрено. Старый жилой фонд невозможно адаптировать соблюдая нормативные требования под нужды инвалидов</t>
  </si>
  <si>
    <t xml:space="preserve">Финансирование для адаптации здания администрации МО ГО "Усинск" в 2023 году не предусмотрено </t>
  </si>
  <si>
    <t>Обустройство объектов социальной сферы позволит передвигаться маломобильным группам населения комфортно, не испытывая затруднений
Проведено обследование здания администрации</t>
  </si>
  <si>
    <t>Достигнуто. 
Обследования проводятся по мере необходимости по предписаниям ГИБДД, протокольных решений комиссии по БДД. В 2023 году проведен осмотр по адресам: ул.Молодежная, д.27 и ул.Молодежная, д.24А</t>
  </si>
  <si>
    <t>Достигнуто. 
Расположение парковочных мест, в т.ч. для специальных автотранспортных средств инвалидов, закреплено Проектом организации дорожного движения. Все парковки снабжены специальными указателями</t>
  </si>
  <si>
    <t xml:space="preserve">Обследование тротуаров для улучшения переездов для МГН проводится на постоянной основе. При благоустройстве общественных и придомовых территорий особое внимание уделяется доступности маломобильных граждан, а именно обустраиваются плавные спуски, поручни. </t>
  </si>
  <si>
    <t>Финансирование в 2023 году не предусмотрено</t>
  </si>
  <si>
    <t xml:space="preserve">Достигнуто
Обследование тротуаров для улучшения переездов для МГН проводится на постоянной основе. При благоустройстве общественных и придомовых территорий особое внимание уделяется доступности маломобильных граждан, а именно обустраиваются плавные спуски, поручни. </t>
  </si>
  <si>
    <t>Голенастов В.А., руководитель управления  ЖКХ                                                      Игумнова А.Л., руководитель отдела ТиС</t>
  </si>
  <si>
    <t>Х</t>
  </si>
  <si>
    <t>Сулейманова Н.А., председатель КУМИ</t>
  </si>
  <si>
    <t>Нагога Е.С., начальник отдела пресс-службы</t>
  </si>
  <si>
    <t>Варенцова Н.А., руководитель ОЗиСЗН                    Белоус М.Е., руководитель УПиКР</t>
  </si>
  <si>
    <t>Достигнуто. По итогам проведенного конкурсного отбора предоставлена финансовая поддержка  трем СОНКО</t>
  </si>
  <si>
    <t>В 2023 году субсидии из республиканского бюджета Республики Коми на софинансирование программ (подпрограмм) поддержки СОНКО не предоставлялись</t>
  </si>
  <si>
    <t>Достигнуто
По итогам проведенного конкурсного отбора предоставлена финансовая поддержка  трем СОНКО</t>
  </si>
  <si>
    <t>Достигнуто. Новых обращений от СОНКО в 2023 году не поступало. 3 СОНКО используют нежилые помещения в рамках договоров о безвозмездном пользовании</t>
  </si>
  <si>
    <t>Достигнуто. В течение года размещено 11 информационных материалов (пресс-релизов) о проведенных мероприятиях с участием Усинского совета ветеранов, УГО КРОО ВОИ, СВАЧиЛВ</t>
  </si>
  <si>
    <t>наименование муниципальной программы, подпрограммы, основного мероприятия, мероприятия</t>
  </si>
  <si>
    <t xml:space="preserve">Утверждено в бюджете на 01.01.2023г,
тыс. руб.
</t>
  </si>
  <si>
    <t>Федеральный бюджет</t>
  </si>
  <si>
    <t>Республиканский бюджет Республики Коми</t>
  </si>
  <si>
    <t>Местный бюджет</t>
  </si>
  <si>
    <t>Мероприятие 1.1.1.</t>
  </si>
  <si>
    <t>Льготный проезд в городском и пригородном общественном автомобильном транспорте</t>
  </si>
  <si>
    <t>Возмещение расходов на  зубопротезирование и ремонт зубных протезов</t>
  </si>
  <si>
    <t>Оказание адресной социальной помощи нуждающимся гражданам (медицинский осмотр осужденных без изоляции от общества, направленных на общественные работы, лицам без определенного места жительства, в т.ч. приехавшим из других регионов)</t>
  </si>
  <si>
    <t>Мероприятие 1.1.2.</t>
  </si>
  <si>
    <t>Мероприятие 1.1.3.</t>
  </si>
  <si>
    <t>Основное мероприятие 1.2.1</t>
  </si>
  <si>
    <t>Основное мероприятие 1.2.2</t>
  </si>
  <si>
    <t>Основное мероприятие 1.2.3.</t>
  </si>
  <si>
    <t>Основное мероприятие 1.2.4.</t>
  </si>
  <si>
    <t>Основное мероприятие 1.2.5.</t>
  </si>
  <si>
    <t>На оплату жилого помещения и коммунальных услуг специалистам учреждений культуры</t>
  </si>
  <si>
    <t>На оплату жилого помещения и коммунальных услуг специалистам учреждений физической культуры и спорта</t>
  </si>
  <si>
    <t>На оплату жилого помещения и коммунальных услуг специалистам учреждений образования</t>
  </si>
  <si>
    <t>На оплату жилого помещения и коммунальных услуг специалистам государственных учреждений здравоохранения, вышедшим на пенсию и проживающим в сельских населенных пунктах и поселке городского типа</t>
  </si>
  <si>
    <t>На оплату жилого помещения и коммунальных услуг многодетным семьям, воспитывающим 5 и более несовершеннолетних детей</t>
  </si>
  <si>
    <t>Мероприятие 1.4.1.</t>
  </si>
  <si>
    <t>Оказание социальной помощи больным социально-значимыми заболеваниями, в том числе оплата проезда к месту лечения и обратно</t>
  </si>
  <si>
    <t>2023 год</t>
  </si>
  <si>
    <t>Субсидии из республиканского бюджета Республики Коми в 2023 году не предоставлялись</t>
  </si>
  <si>
    <t xml:space="preserve">ПОЯСНИТЕЛЬНАЯ ЗАПИСКА
об основных результатах реализации муниципальной программы 
«Социальная защита населения» за 2023 год.
Муниципальная программа «Социальная защита населения» (далее – Программа) утверждена постановлением администрации муниципального образования городского округа «Усинск» от 30 декабря 2019 года № 1906 и включает три подпрограммы:
 - подпрограмма 1 «Социальная поддержка населения»;
 - подпрограмма 2 «Доступная среда»;
- подпрограмма 3 «Поддержка социально ориентированных некоммерческих организаций».
Ответственные исполнители программы – отдел здравоохранения и социальной защиты населения администрации округа «Усинск».
Соисполнители муниципальной программы – Управление образования администрации округа «Усинск»; Управление культуры и национальной политики администрации округа «Усинск»; Управление физической культуры и спорта администрации округа «Усинск»; Управление жилищно-коммунального хозяйства администрации округа «Усинск»; КУМИ администрации округа «Усинск», территориальные органы администрации муниципального округа «Усинск»; Управление по жилищным вопросам администрации округа «Усинск», Управление правовой и кадровой работы администрации округа «Усинск», отдел транспорта и связи администрации округа «Усинск», отдел пресс-службы МЦУ  администрации округа «Усинск».
Цель программы - обеспечение социального развития муниципального округа на основе устойчивого роста уровня и качества жизни населения, нуждающегося в социальной поддержке.       
В 2023 году общий объем финансирования за счет бюджетов всех уровней, запланированный на реализацию Программы, составил 24 146,5 тыс. рублей. Общая сумма расходов за счет всех источников финансирования составила 23 700,3 тыс. рублей. В целом по Программе степень освоения средств за счет всех источников финансирования составила 98,2 %.
 Из них 98,2% освоения приходится на средства бюджета муниципального округа «Усинск» Республики Коми (5 366,0 тыс. рублей); 97,4 % - освоения приходится на средства республиканского бюджета Республики Коми (13 266,7 тыс. рублей); 100 % - освоения приходится на средства федерального бюджета Российской Федерации (5 067,6 тыс. руб.).
 В структуре фактических расходов в разрезе подпрограмм объем финансирования на подпрограмму 1 «Социальная поддержка населения» составляет – 98,1 % от общего объема финансирования, на подпрограмму 3 «Поддержка социально ориентированных некоммерческих организаций» - 100,0 %. 
         Краткая информация о результатах реализации подпрограмм
муниципальной программы.
      Подпрограмма 1 «Социальная поддержка населения» (ответственный исполнитель подпрограммы – Отдел здравоохранения и социальной защиты населения).
       Объем финансирования за счет средств бюджета муниципального округа «Усинск» Республики Коми составил 23 846,5 тыс. рублей. Фактические расходы средств бюджета муниципального округа «Усинск» Республики Коми на реализацию подпрограммы составили 23 400,3 тыс. рублей – 98,1 % от годовых бюджетных назначений. 
За отчетный период предоставлена дополнительная социальная поддержка по следующим видам:
1. Льготным проездом в городском и пригородном общественном транспорте (на автомобильном) ежемесячно пользовались не менее 320 граждан на общую сумму 3 946,2 тыс. рублей.
2. Услугами льготного зубопротезирования воспользовались 23 человека (226,0 тыс. рублей).
3.  Возмещены расходы на оплату медицинского осмотра для трудоустройства на работу одному гражданину, освободившемуся из мест лишения свободы на общую сумму 8,4 тыс. руб.
4.  Социальные гарантии по жилищно – коммунальным услугам на общую сумму 874,2 тыс. рублей предоставлены в т.ч.: 
- на общую сумму  58,6 тыс. рублей - 2 работникам образовательных организаций;
- на общую сумму 21,4 тыс. рублей выплаты осуществлялись 4 многодетным семьям.
- на общую сумму 320,0 тыс. рублей - 12 специалистам государственных учреждений здравоохранения, вышедшим на пенсию и проживающим в сельских населенных пунктах и поселке городского типа;
- на общую сумму 474,2 тыс. рублей - 36 специалистам учреждений культуры.
5. В целях профилактики социально значимых заболеваний оплачен проезд к месту лечения и обратно на общую сумму 11,2 тыс. руб. двум гражданам.
За счет средств субвенций, поступающих из республиканского и федерального бюджетов: 
- обеспечено квартирами 9 человек из числа детей-сирот и детей, оставшихся без попечения родителей на общую сумму 13 133,3 тыс. руб.;
- выплачена денежная компенсация 134 педагогическим работникам по ЖКУ на общую сумму 5 049,8 тыс. руб.
 Подпрограмма 3 «Поддержка социально ориентированных некоммерческих организаций» (ответственный исполнитель подпрограммы – Отдел здравоохранения и социальной защиты населения).
Объем финансирования мероприятий подпрограммы в 2023 году составил 300,0 тыс. рублей. Средства освоены в полном объеме на предоставление финансовой поддержки социально ориентированным некоммерческим организациям (Усинский совет ветеранов, Усинское общество инвалидов и Центр национальных культур).
</t>
  </si>
  <si>
    <t xml:space="preserve">Вопросы для оценки </t>
  </si>
  <si>
    <t>Методика определения ответа</t>
  </si>
  <si>
    <t>Удельный вес вопроса в разделе</t>
  </si>
  <si>
    <t>Ответ (ДА/НЕТ коэффициент исполнения) &lt;***&gt;</t>
  </si>
  <si>
    <t>Балл</t>
  </si>
  <si>
    <t>Итоги оценки</t>
  </si>
  <si>
    <t>Блок 1. Качество формирования</t>
  </si>
  <si>
    <t>Раздел 1. Цели и "конструкция" (структуры) муниципальной программы</t>
  </si>
  <si>
    <t>(20%/4*(нет - 0 или да - 1))</t>
  </si>
  <si>
    <t>1.1.</t>
  </si>
  <si>
    <t>Соответствует ли цель муниципальной программы Стратегии социально-экономического развития муниципального образования (далее - Стратегия).</t>
  </si>
  <si>
    <t>Сравнение цели муниципальной программы и задачи блока, отраженной в разделе II. 
Ответ "Да" – при дословном соответствии цели программы и задачи блока.</t>
  </si>
  <si>
    <t>1.2.</t>
  </si>
  <si>
    <t>Соответствуют ли целевые индикаторы  (показатели) муниципальной  программы, предусмотренные на отчетный год, плановым значениям целевых  индикаторов (показателей) Стратегии .</t>
  </si>
  <si>
    <t>Сравнение целевых индикаторов (показателей) муниципальной программы в таблице "Перечень и сведения о целевых индикаторах и показателях муниципальной программы" с плановым значением таблицы целевых индикаторов (показателей), установленных для достижения целей Стратегии.
Ответ "Да" - значения целевых индикаторов (показателей) муниципальной программы, предусмотренные на отчетный год, соответствуют значениям  целевых индикаторов(показателей), установленных для достижения целей Стратегии.</t>
  </si>
  <si>
    <t>да</t>
  </si>
  <si>
    <t>1.3.</t>
  </si>
  <si>
    <t>Имеются ли для каждой задачи муниципальной программы соответствующие ей целевые индикаторы (показатели) программы.</t>
  </si>
  <si>
    <t>Экспертиза целевых индикаторов (показателей) муниципальной программы на основании таблицы "Перечень и сведения о целевых индикаторах и показателях муниципальной программы".
Ответ "Да" – отдельный целевой индикатор (показатель) имеется по каждой задаче муниципальной программы.</t>
  </si>
  <si>
    <t>1.4.</t>
  </si>
  <si>
    <t>Обеспечена ли взаимосвязь задач и целевых индикаторов (показателей) каждой подпрограммы, исключено ли дублирование взаимосвязи этих целевых  индикаторов (показателей) и с другими задачами.</t>
  </si>
  <si>
    <t>Экспертиза задач и целевых  индикаторов (показателей) каждой подпрограммы на основании таблицы "Перечень и сведения о целевых индикаторах и показателях муниципальной программы".
Ответ "Да" – имеется целевой индикатор (показатель) по каждой задаче подпрограммы и он не является целевым индикатором (показателем) по другим задачам.</t>
  </si>
  <si>
    <t>Раздел 2. Качество планирования</t>
  </si>
  <si>
    <t>(10%/4*(нет - 0 или да - 1))</t>
  </si>
  <si>
    <t>2.1.</t>
  </si>
  <si>
    <t>Достаточно ли состава основных мероприятий, направленных на решение конкретной задачи подпрограммы.</t>
  </si>
  <si>
    <t>Изучение "Комплексного плана действий по реализации муниципальной программы на отчетный финансовый год и плановый период".
Ответ "Да" - по каждой задаче подпрограммы имеется комплекс основных мероприятий (не менее двух действующих основных мероприятий), также в рамках каждого основного мероприятия имеется комплекс необходимых мероприятий (не менее двух действующих мероприятий), также в рамках каждого основного мероприятия имеется комплекс необходимых мероприятий (не менее двух действующих мероприятий)</t>
  </si>
  <si>
    <t>2.2.</t>
  </si>
  <si>
    <t>Отсутствует ли 10 и более % целевых индикаторов (показателей) от общего их количества, имеющих уровень расхождений фактических и плановых значений более 30% .</t>
  </si>
  <si>
    <t xml:space="preserve">Изучение таблицы "Перечень и сведения о целевых индикаторах и показателях муниципальной программы".
Ответ "Да" - отсутствует 10 и более % целевых индикаторов (показателей) от общего их количества, имеющих уровень расхождений фактических и плановых значений более 30% (больше или меньше), что определяется путем отношения количества целевых  индикаторов (показателей), имеющих указанные расхождения, к общему количеству целевых индикаторов (показателей).
</t>
  </si>
  <si>
    <t>2.3.</t>
  </si>
  <si>
    <t xml:space="preserve">Отражены ли по всем основным мероприятиям количественные значения результатов их выполнения или конкретный результат, по которому возможна оценка выполнения мероприятий по итогам отчетного года.
</t>
  </si>
  <si>
    <t xml:space="preserve">Изучение  "Комплексного плана действий по реализации муниципальной программы на отчетный финансовый год и плановый период".
Ответ "Да" – по всем основным мероприятиям отражены количественные значения результатов их выполнения или конкретный результат, по которым возможна оценка выполнения мероприятий по итогам отчетного года.
</t>
  </si>
  <si>
    <t>2.4.</t>
  </si>
  <si>
    <t>Отражены ли «конечные» количественные показатели, характеризующие общественно значимый социально-экономический эффект .</t>
  </si>
  <si>
    <t xml:space="preserve">Изучение позиции "Ожидаемые результаты реализации муниципальной программы" паспорта муниципальной программы.
Ответ "Да" – в паспорте программы отражены «конечные» количественные показатели, характеризующие общественно значимый социально-экономический эффект.
</t>
  </si>
  <si>
    <t>Блок 2. Эффективность реализации</t>
  </si>
  <si>
    <t>Раздел 3. Качество управления программой</t>
  </si>
  <si>
    <t>(20%/3*(нет - 0 или да - 1))</t>
  </si>
  <si>
    <t>3.1.</t>
  </si>
  <si>
    <t>Установлены и соблюдены ли сроки выполнения основных мероприятий и контрольных событий в "Комплексном плане действий по реализации муниципальной программы на отчетный финансовый год и плановый период".</t>
  </si>
  <si>
    <t>Изучение  "Комплексного плана действий по реализации муниципальной программы на отчетный финансовый год и плановый период".
Ответ "Да" – установлены и соблюдены сроки выполнения основных мероприятий и контрольных событий.</t>
  </si>
  <si>
    <t>3.2.</t>
  </si>
  <si>
    <t>Соблюдены ли сроки приведения муниципальной программ в соответствие с решением о  бюджете муниципального образования.</t>
  </si>
  <si>
    <t>Изучение правовых актов об утверждении  бюджета  муниципального образования (или о внесении изменений) и правовых актов о внесении изменений в муниципальную программу.
Ответ "Да" – муниципальная программа приведена в соответствие с решением  о  бюджете муниципального образования на очередной финансовый год и плановый период  в сроки и порядке,  установленном бюджетным законодательством.</t>
  </si>
  <si>
    <t>3.3.</t>
  </si>
  <si>
    <t>Обеспечены ли требования по открытости и прозрачности информации об исполнении муниципальной программы.</t>
  </si>
  <si>
    <t>Изучение информации о реализации программы, размещенной на официальном сайте администрации муниципального образования в сети Интернет.
Ответ "Да" - обеспечено рассмотрение годового отчета (доклада) о ходе реализации и оценке эффективности реализации муниципальной программы  за предыдущий отчетному году год  и на официальном сайте администрации муниципального образования размещены:
- нормативные правовые акты об утверждении муниципальной программы и о внесении изменений в муниципальную программу в отчетном году;
- годовой отчет (доклад) о ходе реализации и оценке эффективности реализации муниципальной программы за предыдущий отчетному году год;
- "Комплексный план действий по реализации муниципальной программы на отчетный финансовый год и плановый период" (все версии с учетом изменений, вносимых в комплексный план в течение отчетного года, в том числе с учетом последней редакции бюджета муниципального образования на отчетный год и плановый период);
- данные мониторинга реализации муниципальной программы в отчетном году.</t>
  </si>
  <si>
    <t>Раздел 4. Достигнутые результаты</t>
  </si>
  <si>
    <t>(50%/3)</t>
  </si>
  <si>
    <t>4.1.</t>
  </si>
  <si>
    <t>Какая степень выполнения основных мероприятий .</t>
  </si>
  <si>
    <t>Изучение "Комплексного плана действий по реализации муниципальной программы на отчетный финансовый год и плановый период".
Определяется показатель степени выполнения основных мероприятий за отчетный год путем отношения количества выполненных основных мероприятий в полном объеме к количеству запланированных основных мероприятий .</t>
  </si>
  <si>
    <t>4.2.</t>
  </si>
  <si>
    <t>Какая степень достижения плановых значений целевых индикаторов (показателей).</t>
  </si>
  <si>
    <t>Изучение данных таблицы "Перечень и сведения о целевых индикаторах и показателях муниципальной программы".
Определяется показатель степени достижения плановых значений целевых показателей (индикаторов) за год путем отношения количества целевых показателей (индикаторов), по которым достигнуты плановые значения, к количеству запланированных целевых показателей (индикаторов).</t>
  </si>
  <si>
    <t>4.3.</t>
  </si>
  <si>
    <t>Как эффективно расходовались средства  бюджета муниципального образования, предусмотренные для финансирования муниципальной программы.</t>
  </si>
  <si>
    <t>Изучение данных таблицы "Ресурсное обеспечение и прогнозная (справочная) оценка расходов бюджета муниципального образования, на реализацию целей муниципальной программы (с учетом средств межбюджетных трансфертов)", "Комплексного плана действий по реализации муниципальной программы на отчетный финансовый год и плановый период" и "Информации о показателях результатов использования субсидий и (или) иных межбюджетных трансфертов, предоставляемых из республиканского бюджета Республики Коми".
По показателю эффективности использования средств бюджета в случае, если итоговый коэффициент более 1, расчетный бал будет равен 1.</t>
  </si>
  <si>
    <t>а) степень выполнения основных мероприятий, по которым предусмотрено финансирование из муниципального бюджета, за отчетный год (отношение количества выполненных основных мероприятий в полном объеме к количеству запланированных основных мероприятий).</t>
  </si>
  <si>
    <t>б) степень соответствия запланированному уровню расходов из муниципального бюджета (отношение фактических и плановых объемов финансирования муниципальной программы на конец отчетного года).</t>
  </si>
  <si>
    <t>в) степень достижения плановых значений показателей результативности (результатов) использования субсидий и (или) иных межбюджетных трансфертов, предоставляемых из республиканского бюджета Республики Коми</t>
  </si>
  <si>
    <t>ИТОГО:</t>
  </si>
  <si>
    <t>&lt;*&gt; - Таблица представляется в формате Excel.</t>
  </si>
  <si>
    <t xml:space="preserve">&lt;**&gt; - Специалисты,  проводящие экспертизу отчетов о ходе реализации и оценке эффективности муниципальных программ, представленных ответственными исполнителями программ.
</t>
  </si>
  <si>
    <t>&lt;***&gt; - В данной таблице ответственные исполнители муниципальной программы и эксперты (годвого отчета, сводного годового отчета/доклада) заполняют только выделенные цветом ячейки в строках 1.1 - 1.4, 2.1 - 2.5, 3.1 - 3.5, 4.1 - 4.2, 4.3 "а", 4.3 "б" по графе 5 "Ответ (Да/Нет, коэффициент исполнения)". Графы 6, 7, а также результат оценки заполняются автоматически.</t>
  </si>
  <si>
    <t>Результат оценки эффективности муниципальной программы за отчетный год</t>
  </si>
  <si>
    <t>Анкета для оценки эффективности муниципальной программы 
"Социальная защита населения"
за 2023 год</t>
  </si>
  <si>
    <t>Таблица № 10</t>
  </si>
  <si>
    <t>Эксперт**</t>
  </si>
  <si>
    <t>Управление экономического развития, прогнозирования и инвестиционной политики администрации муниципальный округ «Усинск»</t>
  </si>
  <si>
    <t>Финансовое управление администрации муниципальный округ «Усинск»</t>
  </si>
  <si>
    <t>Таблица №9</t>
  </si>
  <si>
    <t>Соответствие баллов качественной оценке</t>
  </si>
  <si>
    <t>Диапазон баллов</t>
  </si>
  <si>
    <t>Итоговая оценка муниципальной программы</t>
  </si>
  <si>
    <t>Вывод&lt;*&gt;</t>
  </si>
  <si>
    <t>85-100</t>
  </si>
  <si>
    <t>Эффективна</t>
  </si>
  <si>
    <t>Цели и приоритеты по муниципальной программе расставлены верно, механизмы и инструменты управления муниципальной программой привели к достижению запланированных результатов.</t>
  </si>
  <si>
    <t>70-84,99</t>
  </si>
  <si>
    <t>Умеренно эффективна</t>
  </si>
  <si>
    <t>В целом муниципальная программа поставила перед собой четкие цели и приоритеты, является хорошо управляемой системой, но стоит обратить внимание на механизмы и инструменты по достижению её цели, чтобы достичь более высоких результатов с учетом результатов оценки качества формирования и эффективности реализации муниципальной программы и динамики изменений их оценки по сравнению с предыдущим годом (начиная с 2019 года)&lt;**&gt;.</t>
  </si>
  <si>
    <t>50-69,99</t>
  </si>
  <si>
    <t>Адекватна</t>
  </si>
  <si>
    <t>По муниципальной программе наблюдается "информационный разрыв" между первичными элементами (целью, задачами, мероприятиями, индикаторами/показателями), также для достижения лучших результатов необходимо пересмотреть механизмы и инструменты по достижению цели, а также провести мероприятия, направленные на повышение качества формирования и эффективности реализации муниципальной программы с учетом результатов и динамики изменений их оценки по сравнению с предыдущим годом (начиная с 2019 года)&lt;**&gt;.</t>
  </si>
  <si>
    <t>0-49,99</t>
  </si>
  <si>
    <t>Неэффективна</t>
  </si>
  <si>
    <t>Муниципальная программа не смогла достичь запланированных результатов из-за слабости муниципальной программы, выявленной в результате оценки качества формирования и эффективности реализации муниципальной программы и динамики изменений их оценки по сравнению с предыдущим годом (начиная с 2019 года)&lt;**&gt;, и требует пересмотра в части структуры и объёмов её финансирования из  бюджета муниципального образования.</t>
  </si>
  <si>
    <t>Результаты отсутствуют</t>
  </si>
  <si>
    <t>Результаты не проявлены</t>
  </si>
  <si>
    <t>В результате оценки выявлена ошибка репрезентативности, недостаточный объем данных не позволяет анализировать муниципальную программу в качестве рейтинговой структуры и требуется анализ перечня муниципальных программ в части необходимости данной муниципальной программы и пересмотр объёмов её финансирования из  бюджета муниципального образования.</t>
  </si>
  <si>
    <t>Предоставление льготного проезда отдельным категориям граждан</t>
  </si>
  <si>
    <t>Возмещение расходов на зубопротезирование отдельным категориям граждан</t>
  </si>
  <si>
    <t>Предоставление дополнительных мер социальной поддержки за счет средств местного бюджета</t>
  </si>
  <si>
    <t>Исполнение публичных нормативных обязательств по ЖКУ</t>
  </si>
  <si>
    <t xml:space="preserve">Сохранение и укрепление здоровья населения, профилактика заболеваний, снижение заболеваемости, достижение активного долголетия
</t>
  </si>
  <si>
    <t>Организация профилактической работы, путем разработки межведомственных планов и контролем за их исполнением</t>
  </si>
  <si>
    <t>Содействие в организации мероприятий по вакцинации, медосмотрам и диспансеризации населения</t>
  </si>
  <si>
    <t xml:space="preserve">Реализация переданных государственных полномочий Республики Коми, предусмотренных пунктом 13 статьи 1 Закона Республики Коми «О наделении органов местного самоуправления в Республике Коми отдельными государственными полномочиями Республики Коми </t>
  </si>
  <si>
    <t xml:space="preserve">Реализация переданных государственных полномочий Республики Коми, предусмотренных пунктом 14 статьи 1 Закона Республики Коми «О наделении органов местного самоуправления в Республике Коми отдельными государственными полномочиями Республики Коми </t>
  </si>
  <si>
    <t xml:space="preserve">Формирование реестра объектов социальной инфраструктуры и услуг в приоритетных сферах жизнедеятельности инвалидов и других маломобильных групп населения
</t>
  </si>
  <si>
    <t xml:space="preserve">Достигнуто.                                                        Проведена работа по актуализации паспортов доступности объектов образовательных организаций                                                                                                             </t>
  </si>
  <si>
    <t xml:space="preserve">Достигнуто.                                                       Проведена работа по актуализации паспортов доступности учреждений культуры                                                        </t>
  </si>
  <si>
    <t xml:space="preserve">Достигнуто.                                                       Проведена работа по актуализации паспортов доступности учреждений спорта                                                          </t>
  </si>
  <si>
    <t>Оказание имущественной поддержки СОНКО</t>
  </si>
  <si>
    <t>Освещение в СМИ информации, касающейся деятельности СОНКО</t>
  </si>
  <si>
    <t>Проведение консультаций членов СОНКО по вопросам, находящимся в  компетенции сотрудников структурных подразделений администрации</t>
  </si>
  <si>
    <t>Отклонений нет</t>
  </si>
  <si>
    <r>
      <t>В 2023 году дополнительную социальную поддержку получили  Зубопротезирование - 23 чел.;                                                                               Льготный проезд в городском и пригородном автотранспорте  320 чел.;                                                                         Возмещены расходы на м/осмотр 1 освободившемуся из мест лишения свободы; 
Оплачен проезд к месту лечения и обратно 2 гражданам;                                                                                   Возмещение расходов по ЖКУ:                                        с</t>
    </r>
    <r>
      <rPr>
        <sz val="9"/>
        <color indexed="8"/>
        <rFont val="Times New Roman"/>
        <family val="1"/>
      </rPr>
      <t xml:space="preserve">емьи, воспитывающие 5 и более несовершеннолетних детей - 4 семьи (31 человек);    </t>
    </r>
    <r>
      <rPr>
        <sz val="9"/>
        <color indexed="10"/>
        <rFont val="Times New Roman"/>
        <family val="1"/>
      </rPr>
      <t xml:space="preserve">   </t>
    </r>
    <r>
      <rPr>
        <sz val="9"/>
        <color indexed="8"/>
        <rFont val="Times New Roman"/>
        <family val="1"/>
      </rPr>
      <t xml:space="preserve">                                                               специалистам государственных учреждений здравоохранения - 12 чел.;                                                                                     </t>
    </r>
    <r>
      <rPr>
        <sz val="9"/>
        <rFont val="Times New Roman"/>
        <family val="1"/>
      </rPr>
      <t xml:space="preserve">специалистам учреждений культуры - 36 чел.;       </t>
    </r>
    <r>
      <rPr>
        <sz val="9"/>
        <color indexed="8"/>
        <rFont val="Times New Roman"/>
        <family val="1"/>
      </rPr>
      <t xml:space="preserve">                         </t>
    </r>
    <r>
      <rPr>
        <sz val="9"/>
        <color indexed="8"/>
        <rFont val="Times New Roman"/>
        <family val="1"/>
      </rPr>
      <t xml:space="preserve">специалистам образовательных учреждений - 2 чел.;
Выплачена компенсация на оплату ЖКУ педагогическим работникам - 134 чел.
</t>
    </r>
    <r>
      <rPr>
        <sz val="9"/>
        <color indexed="8"/>
        <rFont val="Times New Roman"/>
        <family val="1"/>
      </rPr>
      <t xml:space="preserve">Расчет: 561/561*100=100,0%     </t>
    </r>
    <r>
      <rPr>
        <sz val="9"/>
        <color indexed="8"/>
        <rFont val="Times New Roman"/>
        <family val="1"/>
      </rPr>
      <t xml:space="preserve">                                                         </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</si>
</sst>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00\ _₽_-;\-* #,##0.000\ _₽_-;_-* &quot;-&quot;???\ _₽_-;_-@_-"/>
    <numFmt numFmtId="173" formatCode="#,##0.0"/>
    <numFmt numFmtId="174" formatCode="#,##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
  </numFmts>
  <fonts count="74">
    <font>
      <sz val="11"/>
      <color theme="1"/>
      <name val="Calibri"/>
      <family val="2"/>
    </font>
    <font>
      <sz val="11"/>
      <color indexed="8"/>
      <name val="Calibri"/>
      <family val="2"/>
    </font>
    <font>
      <sz val="9"/>
      <color indexed="8"/>
      <name val="Times New Roman"/>
      <family val="1"/>
    </font>
    <font>
      <b/>
      <sz val="9"/>
      <name val="Times New Roman"/>
      <family val="1"/>
    </font>
    <font>
      <i/>
      <sz val="9"/>
      <name val="Times New Roman"/>
      <family val="1"/>
    </font>
    <font>
      <sz val="9"/>
      <name val="Times New Roman"/>
      <family val="1"/>
    </font>
    <font>
      <i/>
      <sz val="9"/>
      <color indexed="8"/>
      <name val="Times New Roman"/>
      <family val="1"/>
    </font>
    <font>
      <sz val="9"/>
      <color indexed="10"/>
      <name val="Times New Roman"/>
      <family val="1"/>
    </font>
    <font>
      <b/>
      <sz val="14"/>
      <color indexed="8"/>
      <name val="Times New Roman"/>
      <family val="1"/>
    </font>
    <font>
      <b/>
      <sz val="14"/>
      <color indexed="8"/>
      <name val="Calibri"/>
      <family val="2"/>
    </font>
    <font>
      <sz val="12"/>
      <name val="Times New Roman"/>
      <family val="1"/>
    </font>
    <font>
      <b/>
      <sz val="12"/>
      <name val="Times New Roman"/>
      <family val="1"/>
    </font>
    <font>
      <b/>
      <sz val="14"/>
      <name val="Times New Roman"/>
      <family val="1"/>
    </font>
    <font>
      <i/>
      <sz val="12"/>
      <name val="Times New Roman"/>
      <family val="1"/>
    </font>
    <font>
      <sz val="9"/>
      <color indexed="8"/>
      <name val="Calibri"/>
      <family val="2"/>
    </font>
    <font>
      <b/>
      <sz val="10"/>
      <name val="Times New Roman"/>
      <family val="1"/>
    </font>
    <font>
      <sz val="14"/>
      <color indexed="8"/>
      <name val="Calibri"/>
      <family val="2"/>
    </font>
    <font>
      <b/>
      <sz val="9"/>
      <color indexed="8"/>
      <name val="Times New Roman"/>
      <family val="1"/>
    </font>
    <font>
      <sz val="9"/>
      <color indexed="36"/>
      <name val="Times New Roman"/>
      <family val="1"/>
    </font>
    <font>
      <sz val="9"/>
      <color indexed="30"/>
      <name val="Times New Roman"/>
      <family val="1"/>
    </font>
    <font>
      <i/>
      <sz val="9"/>
      <color indexed="30"/>
      <name val="Times New Roman"/>
      <family val="1"/>
    </font>
    <font>
      <sz val="9"/>
      <name val="Calibri"/>
      <family val="2"/>
    </font>
    <font>
      <b/>
      <sz val="8"/>
      <color indexed="8"/>
      <name val="Times New Roman"/>
      <family val="1"/>
    </font>
    <font>
      <sz val="9"/>
      <color indexed="30"/>
      <name val="Calibri"/>
      <family val="2"/>
    </font>
    <font>
      <sz val="11"/>
      <name val="Times New Roman"/>
      <family val="1"/>
    </font>
    <font>
      <b/>
      <sz val="22"/>
      <name val="Times New Roman"/>
      <family val="1"/>
    </font>
    <font>
      <b/>
      <sz val="13"/>
      <name val="Times New Roman"/>
      <family val="1"/>
    </font>
    <font>
      <b/>
      <sz val="11"/>
      <name val="Times New Roman"/>
      <family val="1"/>
    </font>
    <font>
      <sz val="13"/>
      <name val="Times New Roman"/>
      <family val="1"/>
    </font>
    <font>
      <b/>
      <i/>
      <sz val="13"/>
      <name val="Times New Roman"/>
      <family val="1"/>
    </font>
    <font>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2"/>
      <color indexed="8"/>
      <name val="Times New Roman"/>
      <family val="1"/>
    </font>
    <font>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11"/>
      <color theme="1"/>
      <name val="Times New Roman"/>
      <family val="1"/>
    </font>
    <font>
      <sz val="12"/>
      <color theme="1"/>
      <name val="Times New Roman"/>
      <family val="1"/>
    </font>
    <font>
      <b/>
      <sz val="14"/>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rgb="FFFFFFFF"/>
        <bgColor indexed="64"/>
      </patternFill>
    </fill>
    <fill>
      <patternFill patternType="solid">
        <fgColor indexed="9"/>
        <bgColor indexed="64"/>
      </patternFill>
    </fill>
    <fill>
      <patternFill patternType="solid">
        <fgColor indexed="1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style="thin"/>
      <top style="thin"/>
      <bottom/>
    </border>
    <border>
      <left/>
      <right/>
      <top style="thin"/>
      <bottom style="thin"/>
    </border>
    <border>
      <left style="thin"/>
      <right/>
      <top style="thin"/>
      <bottom>
        <color indexed="63"/>
      </bottom>
    </border>
    <border>
      <left style="thin"/>
      <right style="thin"/>
      <top/>
      <bottom style="thin"/>
    </border>
    <border>
      <left/>
      <right/>
      <top style="thin"/>
      <bottom/>
    </border>
    <border>
      <left/>
      <right style="thin"/>
      <top style="thin"/>
      <bottom style="thin"/>
    </border>
    <border>
      <left style="thin"/>
      <right style="thin"/>
      <top/>
      <bottom/>
    </border>
    <border>
      <left/>
      <right/>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5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0" fillId="0" borderId="0">
      <alignment/>
      <protection/>
    </xf>
    <xf numFmtId="0" fontId="0" fillId="0" borderId="0">
      <alignment/>
      <protection/>
    </xf>
    <xf numFmtId="0" fontId="64"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69" fillId="32" borderId="0" applyNumberFormat="0" applyBorder="0" applyAlignment="0" applyProtection="0"/>
  </cellStyleXfs>
  <cellXfs count="290">
    <xf numFmtId="0" fontId="0" fillId="0" borderId="0" xfId="0" applyFont="1" applyAlignment="1">
      <alignment/>
    </xf>
    <xf numFmtId="0" fontId="0" fillId="0" borderId="0" xfId="53">
      <alignment/>
      <protection/>
    </xf>
    <xf numFmtId="0" fontId="3" fillId="0" borderId="10" xfId="53" applyFont="1" applyBorder="1" applyAlignment="1">
      <alignment vertical="center" wrapText="1"/>
      <protection/>
    </xf>
    <xf numFmtId="0" fontId="0" fillId="0" borderId="0" xfId="53" applyAlignment="1">
      <alignment horizontal="center" vertical="center"/>
      <protection/>
    </xf>
    <xf numFmtId="0" fontId="2" fillId="0" borderId="0" xfId="0" applyFont="1" applyFill="1" applyAlignment="1">
      <alignment/>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left" vertical="center" wrapText="1"/>
    </xf>
    <xf numFmtId="3" fontId="5" fillId="0" borderId="12" xfId="0" applyNumberFormat="1" applyFont="1" applyFill="1" applyBorder="1" applyAlignment="1">
      <alignment horizontal="center" vertical="center"/>
    </xf>
    <xf numFmtId="0" fontId="2" fillId="0" borderId="10" xfId="0" applyFont="1" applyFill="1" applyBorder="1" applyAlignment="1">
      <alignment horizontal="left" vertical="center" wrapText="1"/>
    </xf>
    <xf numFmtId="3" fontId="2" fillId="0" borderId="10" xfId="0" applyNumberFormat="1" applyFont="1" applyFill="1" applyBorder="1" applyAlignment="1">
      <alignment horizontal="center" vertical="center" wrapText="1"/>
    </xf>
    <xf numFmtId="173" fontId="5"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173" fontId="5" fillId="0" borderId="10" xfId="0" applyNumberFormat="1" applyFont="1" applyFill="1" applyBorder="1" applyAlignment="1">
      <alignment horizontal="center" vertical="center"/>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horizontal="center" vertical="center" wrapText="1"/>
    </xf>
    <xf numFmtId="0" fontId="5" fillId="34" borderId="11" xfId="0" applyFont="1" applyFill="1" applyBorder="1" applyAlignment="1">
      <alignment horizontal="center" vertical="center"/>
    </xf>
    <xf numFmtId="0" fontId="5" fillId="0" borderId="11" xfId="0" applyFont="1" applyFill="1" applyBorder="1" applyAlignment="1">
      <alignment horizontal="left" vertical="center" wrapText="1"/>
    </xf>
    <xf numFmtId="0" fontId="5" fillId="0" borderId="11" xfId="0" applyFont="1" applyFill="1" applyBorder="1" applyAlignment="1">
      <alignment horizontal="center" vertical="center" wrapText="1"/>
    </xf>
    <xf numFmtId="173" fontId="0" fillId="0" borderId="0" xfId="0" applyNumberFormat="1" applyAlignment="1">
      <alignment/>
    </xf>
    <xf numFmtId="1" fontId="5" fillId="0" borderId="10" xfId="0" applyNumberFormat="1" applyFont="1" applyFill="1" applyBorder="1" applyAlignment="1">
      <alignment horizontal="center" vertical="center" wrapText="1"/>
    </xf>
    <xf numFmtId="3" fontId="70" fillId="0" borderId="12" xfId="0" applyNumberFormat="1" applyFont="1" applyFill="1" applyBorder="1" applyAlignment="1">
      <alignment horizontal="center" vertical="center"/>
    </xf>
    <xf numFmtId="0" fontId="5" fillId="0" borderId="10" xfId="53" applyFont="1" applyBorder="1" applyAlignment="1">
      <alignment horizontal="center" vertical="center" wrapText="1"/>
      <protection/>
    </xf>
    <xf numFmtId="0" fontId="5" fillId="0" borderId="13" xfId="0" applyFont="1" applyFill="1" applyBorder="1" applyAlignment="1">
      <alignment horizontal="left" vertical="center" wrapText="1"/>
    </xf>
    <xf numFmtId="0" fontId="0" fillId="0" borderId="0" xfId="53" applyFill="1">
      <alignment/>
      <protection/>
    </xf>
    <xf numFmtId="0" fontId="5" fillId="0" borderId="10" xfId="0" applyNumberFormat="1" applyFont="1" applyFill="1" applyBorder="1" applyAlignment="1">
      <alignment horizontal="center" vertical="center" wrapText="1"/>
    </xf>
    <xf numFmtId="173" fontId="11" fillId="34" borderId="10" xfId="0" applyNumberFormat="1" applyFont="1" applyFill="1" applyBorder="1" applyAlignment="1">
      <alignment horizontal="center" vertical="center"/>
    </xf>
    <xf numFmtId="173" fontId="10" fillId="0" borderId="10" xfId="0" applyNumberFormat="1" applyFont="1" applyFill="1" applyBorder="1" applyAlignment="1">
      <alignment horizontal="center" vertical="center"/>
    </xf>
    <xf numFmtId="173" fontId="13" fillId="0" borderId="10" xfId="0" applyNumberFormat="1" applyFont="1" applyFill="1" applyBorder="1" applyAlignment="1">
      <alignment horizontal="center" vertical="center"/>
    </xf>
    <xf numFmtId="0" fontId="3" fillId="34" borderId="13" xfId="0" applyFont="1" applyFill="1" applyBorder="1" applyAlignment="1">
      <alignment horizontal="center" vertical="center" wrapText="1"/>
    </xf>
    <xf numFmtId="0" fontId="2" fillId="0" borderId="11" xfId="0" applyFont="1" applyBorder="1" applyAlignment="1">
      <alignment horizontal="left" vertical="center" wrapText="1"/>
    </xf>
    <xf numFmtId="0" fontId="5" fillId="0" borderId="14" xfId="0" applyFont="1" applyFill="1" applyBorder="1" applyAlignment="1">
      <alignment horizontal="left" vertical="center" wrapText="1"/>
    </xf>
    <xf numFmtId="173" fontId="10" fillId="0" borderId="12" xfId="0" applyNumberFormat="1" applyFont="1" applyFill="1" applyBorder="1" applyAlignment="1">
      <alignment horizontal="center" vertical="center"/>
    </xf>
    <xf numFmtId="0" fontId="3" fillId="0" borderId="10" xfId="53" applyNumberFormat="1" applyFont="1" applyBorder="1" applyAlignment="1">
      <alignment vertical="center" wrapText="1"/>
      <protection/>
    </xf>
    <xf numFmtId="0" fontId="0" fillId="0" borderId="10" xfId="53" applyBorder="1" applyAlignment="1">
      <alignment horizontal="center" vertical="center"/>
      <protection/>
    </xf>
    <xf numFmtId="0" fontId="0" fillId="0" borderId="10" xfId="53" applyBorder="1">
      <alignment/>
      <protection/>
    </xf>
    <xf numFmtId="0" fontId="0" fillId="0" borderId="10" xfId="53" applyFill="1" applyBorder="1">
      <alignment/>
      <protection/>
    </xf>
    <xf numFmtId="0" fontId="5" fillId="0" borderId="10" xfId="53" applyFont="1" applyFill="1" applyBorder="1" applyAlignment="1">
      <alignment horizontal="center" vertical="center" wrapText="1"/>
      <protection/>
    </xf>
    <xf numFmtId="0" fontId="14" fillId="0" borderId="10" xfId="0" applyFont="1" applyFill="1" applyBorder="1" applyAlignment="1">
      <alignment horizontal="center" vertical="center" wrapText="1"/>
    </xf>
    <xf numFmtId="0" fontId="21" fillId="0" borderId="10" xfId="0" applyFont="1" applyBorder="1" applyAlignment="1">
      <alignment horizontal="center" vertical="center"/>
    </xf>
    <xf numFmtId="173" fontId="2"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xf>
    <xf numFmtId="0" fontId="6" fillId="0" borderId="1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NumberFormat="1" applyFont="1" applyFill="1" applyBorder="1" applyAlignment="1">
      <alignment horizontal="left" vertical="center" wrapText="1"/>
    </xf>
    <xf numFmtId="0" fontId="5" fillId="33" borderId="10" xfId="0" applyFont="1" applyFill="1" applyBorder="1" applyAlignment="1">
      <alignment horizontal="center" vertical="center" wrapText="1"/>
    </xf>
    <xf numFmtId="0" fontId="2" fillId="0" borderId="0" xfId="0" applyFont="1" applyFill="1" applyAlignment="1">
      <alignment horizontal="right"/>
    </xf>
    <xf numFmtId="0" fontId="0" fillId="33" borderId="0" xfId="53" applyFill="1" applyAlignment="1">
      <alignment horizontal="right" vertical="center"/>
      <protection/>
    </xf>
    <xf numFmtId="0" fontId="71" fillId="0" borderId="10" xfId="0" applyFont="1" applyBorder="1" applyAlignment="1">
      <alignment horizontal="center" vertical="center" wrapText="1"/>
    </xf>
    <xf numFmtId="3" fontId="5" fillId="0" borderId="10" xfId="0" applyNumberFormat="1" applyFont="1" applyFill="1" applyBorder="1" applyAlignment="1">
      <alignment horizontal="center" vertical="center"/>
    </xf>
    <xf numFmtId="0" fontId="4" fillId="0" borderId="11" xfId="0" applyFont="1" applyFill="1" applyBorder="1" applyAlignment="1">
      <alignment horizontal="center" vertical="center" wrapText="1"/>
    </xf>
    <xf numFmtId="0" fontId="6" fillId="0" borderId="11" xfId="0" applyFont="1" applyBorder="1" applyAlignment="1">
      <alignment horizontal="center" vertical="center" wrapText="1"/>
    </xf>
    <xf numFmtId="0" fontId="4" fillId="0" borderId="13"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1" fillId="34" borderId="11" xfId="0" applyFont="1" applyFill="1" applyBorder="1" applyAlignment="1">
      <alignment horizontal="center" vertical="center"/>
    </xf>
    <xf numFmtId="0" fontId="72" fillId="0" borderId="0" xfId="0" applyFont="1" applyAlignment="1">
      <alignment/>
    </xf>
    <xf numFmtId="0" fontId="51" fillId="0" borderId="0" xfId="54" applyFont="1">
      <alignment/>
      <protection/>
    </xf>
    <xf numFmtId="0" fontId="12" fillId="0" borderId="0" xfId="54" applyFont="1" applyAlignment="1">
      <alignment horizontal="right"/>
      <protection/>
    </xf>
    <xf numFmtId="0" fontId="26" fillId="35" borderId="10" xfId="54" applyFont="1" applyFill="1" applyBorder="1" applyAlignment="1">
      <alignment vertical="top" wrapText="1"/>
      <protection/>
    </xf>
    <xf numFmtId="0" fontId="26" fillId="35" borderId="10" xfId="54" applyFont="1" applyFill="1" applyBorder="1" applyAlignment="1">
      <alignment horizontal="center" vertical="top" wrapText="1"/>
      <protection/>
    </xf>
    <xf numFmtId="10" fontId="26" fillId="35" borderId="10" xfId="54" applyNumberFormat="1" applyFont="1" applyFill="1" applyBorder="1" applyAlignment="1">
      <alignment horizontal="center" vertical="top" wrapText="1"/>
      <protection/>
    </xf>
    <xf numFmtId="0" fontId="28" fillId="0" borderId="0" xfId="54" applyFont="1">
      <alignment/>
      <protection/>
    </xf>
    <xf numFmtId="0" fontId="28" fillId="0" borderId="0" xfId="54" applyFont="1" applyAlignment="1">
      <alignment horizontal="right" wrapText="1"/>
      <protection/>
    </xf>
    <xf numFmtId="0" fontId="26" fillId="0" borderId="0" xfId="54" applyFont="1" applyAlignment="1">
      <alignment horizontal="right"/>
      <protection/>
    </xf>
    <xf numFmtId="0" fontId="26" fillId="0" borderId="0" xfId="54" applyFont="1" applyAlignment="1">
      <alignment horizontal="center" vertical="top"/>
      <protection/>
    </xf>
    <xf numFmtId="0" fontId="28" fillId="0" borderId="10" xfId="54" applyFont="1" applyBorder="1" applyAlignment="1">
      <alignment horizontal="center" vertical="center" wrapText="1"/>
      <protection/>
    </xf>
    <xf numFmtId="179" fontId="26" fillId="35" borderId="10" xfId="54" applyNumberFormat="1" applyFont="1" applyFill="1" applyBorder="1" applyAlignment="1">
      <alignment vertical="top" wrapText="1"/>
      <protection/>
    </xf>
    <xf numFmtId="0" fontId="26" fillId="0" borderId="10" xfId="54" applyFont="1" applyBorder="1" applyAlignment="1">
      <alignment vertical="top" wrapText="1"/>
      <protection/>
    </xf>
    <xf numFmtId="0" fontId="29" fillId="0" borderId="10" xfId="54" applyFont="1" applyBorder="1" applyAlignment="1">
      <alignment vertical="top" wrapText="1"/>
      <protection/>
    </xf>
    <xf numFmtId="1" fontId="29" fillId="0" borderId="10" xfId="54" applyNumberFormat="1" applyFont="1" applyBorder="1" applyAlignment="1">
      <alignment horizontal="center" vertical="top" wrapText="1"/>
      <protection/>
    </xf>
    <xf numFmtId="10" fontId="29" fillId="0" borderId="10" xfId="54" applyNumberFormat="1" applyFont="1" applyBorder="1" applyAlignment="1">
      <alignment horizontal="center" vertical="top" wrapText="1"/>
      <protection/>
    </xf>
    <xf numFmtId="16" fontId="28" fillId="0" borderId="10" xfId="54" applyNumberFormat="1" applyFont="1" applyBorder="1" applyAlignment="1">
      <alignment horizontal="center" vertical="top" wrapText="1"/>
      <protection/>
    </xf>
    <xf numFmtId="0" fontId="28" fillId="0" borderId="10" xfId="54" applyFont="1" applyBorder="1" applyAlignment="1">
      <alignment horizontal="justify" vertical="top" wrapText="1"/>
      <protection/>
    </xf>
    <xf numFmtId="9" fontId="28" fillId="0" borderId="10" xfId="54" applyNumberFormat="1" applyFont="1" applyBorder="1" applyAlignment="1">
      <alignment horizontal="center" vertical="top" wrapText="1"/>
      <protection/>
    </xf>
    <xf numFmtId="1" fontId="26" fillId="0" borderId="10" xfId="54" applyNumberFormat="1" applyFont="1" applyBorder="1" applyAlignment="1">
      <alignment horizontal="center" vertical="top" wrapText="1"/>
      <protection/>
    </xf>
    <xf numFmtId="10" fontId="26" fillId="0" borderId="10" xfId="54" applyNumberFormat="1" applyFont="1" applyBorder="1" applyAlignment="1">
      <alignment horizontal="center" vertical="top"/>
      <protection/>
    </xf>
    <xf numFmtId="0" fontId="28" fillId="0" borderId="10" xfId="54" applyFont="1" applyBorder="1" applyAlignment="1">
      <alignment horizontal="center" vertical="top" wrapText="1"/>
      <protection/>
    </xf>
    <xf numFmtId="0" fontId="28" fillId="0" borderId="10" xfId="54" applyFont="1" applyFill="1" applyBorder="1" applyAlignment="1">
      <alignment horizontal="justify" vertical="top" wrapText="1"/>
      <protection/>
    </xf>
    <xf numFmtId="0" fontId="28" fillId="0" borderId="15" xfId="54" applyFont="1" applyFill="1" applyBorder="1" applyAlignment="1">
      <alignment horizontal="justify" vertical="top" wrapText="1"/>
      <protection/>
    </xf>
    <xf numFmtId="9" fontId="28" fillId="0" borderId="15" xfId="54" applyNumberFormat="1" applyFont="1" applyFill="1" applyBorder="1" applyAlignment="1">
      <alignment horizontal="center" vertical="top" wrapText="1"/>
      <protection/>
    </xf>
    <xf numFmtId="0" fontId="28" fillId="0" borderId="12" xfId="54" applyFont="1" applyBorder="1" applyAlignment="1">
      <alignment horizontal="center" vertical="top" wrapText="1"/>
      <protection/>
    </xf>
    <xf numFmtId="0" fontId="28" fillId="0" borderId="12" xfId="54" applyFont="1" applyBorder="1" applyAlignment="1">
      <alignment horizontal="justify" vertical="top" wrapText="1"/>
      <protection/>
    </xf>
    <xf numFmtId="0" fontId="28" fillId="0" borderId="12" xfId="54" applyFont="1" applyFill="1" applyBorder="1" applyAlignment="1">
      <alignment horizontal="justify" vertical="top" wrapText="1"/>
      <protection/>
    </xf>
    <xf numFmtId="0" fontId="29" fillId="0" borderId="12" xfId="54" applyFont="1" applyBorder="1" applyAlignment="1">
      <alignment vertical="top" wrapText="1"/>
      <protection/>
    </xf>
    <xf numFmtId="9" fontId="28" fillId="0" borderId="10" xfId="54" applyNumberFormat="1" applyFont="1" applyFill="1" applyBorder="1" applyAlignment="1">
      <alignment horizontal="center" vertical="top" wrapText="1"/>
      <protection/>
    </xf>
    <xf numFmtId="0" fontId="28" fillId="0" borderId="0" xfId="54" applyFont="1" applyAlignment="1">
      <alignment vertical="top" wrapText="1"/>
      <protection/>
    </xf>
    <xf numFmtId="0" fontId="26" fillId="0" borderId="12" xfId="54" applyFont="1" applyBorder="1" applyAlignment="1">
      <alignment vertical="top" wrapText="1"/>
      <protection/>
    </xf>
    <xf numFmtId="1" fontId="29" fillId="0" borderId="12" xfId="54" applyNumberFormat="1" applyFont="1" applyBorder="1" applyAlignment="1">
      <alignment horizontal="center" vertical="top" wrapText="1"/>
      <protection/>
    </xf>
    <xf numFmtId="10" fontId="29" fillId="0" borderId="12" xfId="54" applyNumberFormat="1" applyFont="1" applyBorder="1" applyAlignment="1">
      <alignment horizontal="center" vertical="top" wrapText="1"/>
      <protection/>
    </xf>
    <xf numFmtId="10" fontId="26" fillId="33" borderId="10" xfId="54" applyNumberFormat="1" applyFont="1" applyFill="1" applyBorder="1" applyAlignment="1">
      <alignment horizontal="center" vertical="top"/>
      <protection/>
    </xf>
    <xf numFmtId="0" fontId="28" fillId="33" borderId="15" xfId="54" applyFont="1" applyFill="1" applyBorder="1" applyAlignment="1">
      <alignment horizontal="center" vertical="top" wrapText="1"/>
      <protection/>
    </xf>
    <xf numFmtId="0" fontId="28" fillId="0" borderId="10" xfId="54" applyFont="1" applyBorder="1" applyAlignment="1">
      <alignment vertical="top" wrapText="1"/>
      <protection/>
    </xf>
    <xf numFmtId="0" fontId="29" fillId="0" borderId="10" xfId="54" applyFont="1" applyFill="1" applyBorder="1" applyAlignment="1">
      <alignment vertical="top" wrapText="1"/>
      <protection/>
    </xf>
    <xf numFmtId="0" fontId="26" fillId="0" borderId="10" xfId="54" applyFont="1" applyFill="1" applyBorder="1" applyAlignment="1">
      <alignment vertical="top" wrapText="1"/>
      <protection/>
    </xf>
    <xf numFmtId="4" fontId="29" fillId="0" borderId="10" xfId="54" applyNumberFormat="1" applyFont="1" applyBorder="1" applyAlignment="1">
      <alignment horizontal="center" vertical="top" wrapText="1"/>
      <protection/>
    </xf>
    <xf numFmtId="4" fontId="28" fillId="0" borderId="10" xfId="54" applyNumberFormat="1" applyFont="1" applyBorder="1" applyAlignment="1">
      <alignment horizontal="center" vertical="top" wrapText="1"/>
      <protection/>
    </xf>
    <xf numFmtId="10" fontId="28" fillId="0" borderId="10" xfId="54" applyNumberFormat="1" applyFont="1" applyBorder="1" applyAlignment="1">
      <alignment horizontal="center" vertical="top" wrapText="1"/>
      <protection/>
    </xf>
    <xf numFmtId="0" fontId="28" fillId="33" borderId="10" xfId="54" applyFont="1" applyFill="1" applyBorder="1" applyAlignment="1">
      <alignment horizontal="justify" vertical="top" wrapText="1"/>
      <protection/>
    </xf>
    <xf numFmtId="9" fontId="28" fillId="33" borderId="10" xfId="54" applyNumberFormat="1" applyFont="1" applyFill="1" applyBorder="1" applyAlignment="1">
      <alignment horizontal="center" vertical="top" wrapText="1"/>
      <protection/>
    </xf>
    <xf numFmtId="0" fontId="28" fillId="0" borderId="10" xfId="54" applyFont="1" applyBorder="1">
      <alignment/>
      <protection/>
    </xf>
    <xf numFmtId="0" fontId="26" fillId="0" borderId="10" xfId="54" applyFont="1" applyBorder="1">
      <alignment/>
      <protection/>
    </xf>
    <xf numFmtId="2" fontId="26" fillId="0" borderId="10" xfId="54" applyNumberFormat="1" applyFont="1" applyBorder="1" applyAlignment="1">
      <alignment horizontal="center"/>
      <protection/>
    </xf>
    <xf numFmtId="10" fontId="26" fillId="0" borderId="10" xfId="54" applyNumberFormat="1" applyFont="1" applyBorder="1" applyAlignment="1">
      <alignment horizontal="center"/>
      <protection/>
    </xf>
    <xf numFmtId="0" fontId="28" fillId="0" borderId="0" xfId="54" applyFont="1" applyBorder="1">
      <alignment/>
      <protection/>
    </xf>
    <xf numFmtId="0" fontId="26" fillId="0" borderId="0" xfId="54" applyFont="1" applyBorder="1">
      <alignment/>
      <protection/>
    </xf>
    <xf numFmtId="0" fontId="28" fillId="0" borderId="0" xfId="54" applyFont="1" applyBorder="1" applyAlignment="1">
      <alignment horizontal="center"/>
      <protection/>
    </xf>
    <xf numFmtId="4" fontId="26" fillId="0" borderId="0" xfId="54" applyNumberFormat="1" applyFont="1" applyBorder="1" applyAlignment="1">
      <alignment horizontal="center"/>
      <protection/>
    </xf>
    <xf numFmtId="10" fontId="26" fillId="0" borderId="0" xfId="54" applyNumberFormat="1" applyFont="1" applyBorder="1" applyAlignment="1">
      <alignment horizontal="center"/>
      <protection/>
    </xf>
    <xf numFmtId="0" fontId="26" fillId="0" borderId="13" xfId="54" applyFont="1" applyBorder="1" applyAlignment="1">
      <alignment horizontal="left" vertical="top" wrapText="1"/>
      <protection/>
    </xf>
    <xf numFmtId="0" fontId="28" fillId="33" borderId="10" xfId="54" applyFont="1" applyFill="1" applyBorder="1" applyAlignment="1">
      <alignment horizontal="center" vertical="center" wrapText="1"/>
      <protection/>
    </xf>
    <xf numFmtId="0" fontId="29" fillId="33" borderId="10" xfId="54" applyFont="1" applyFill="1" applyBorder="1" applyAlignment="1">
      <alignment horizontal="center" vertical="top" wrapText="1"/>
      <protection/>
    </xf>
    <xf numFmtId="49" fontId="28" fillId="33" borderId="10" xfId="54" applyNumberFormat="1" applyFont="1" applyFill="1" applyBorder="1" applyAlignment="1">
      <alignment horizontal="center" vertical="top" wrapText="1"/>
      <protection/>
    </xf>
    <xf numFmtId="0" fontId="28" fillId="33" borderId="10" xfId="54" applyFont="1" applyFill="1" applyBorder="1" applyAlignment="1">
      <alignment horizontal="center" vertical="top" wrapText="1"/>
      <protection/>
    </xf>
    <xf numFmtId="0" fontId="28" fillId="33" borderId="12" xfId="54" applyFont="1" applyFill="1" applyBorder="1" applyAlignment="1">
      <alignment horizontal="center" vertical="top" wrapText="1"/>
      <protection/>
    </xf>
    <xf numFmtId="0" fontId="29" fillId="33" borderId="12" xfId="54" applyFont="1" applyFill="1" applyBorder="1" applyAlignment="1">
      <alignment horizontal="center" vertical="top" wrapText="1"/>
      <protection/>
    </xf>
    <xf numFmtId="4" fontId="28" fillId="33" borderId="10" xfId="54" applyNumberFormat="1" applyFont="1" applyFill="1" applyBorder="1" applyAlignment="1">
      <alignment horizontal="center" vertical="top" wrapText="1"/>
      <protection/>
    </xf>
    <xf numFmtId="4" fontId="29" fillId="33" borderId="10" xfId="54" applyNumberFormat="1" applyFont="1" applyFill="1" applyBorder="1" applyAlignment="1">
      <alignment horizontal="center" vertical="top" wrapText="1"/>
      <protection/>
    </xf>
    <xf numFmtId="0" fontId="27" fillId="36" borderId="10" xfId="54" applyFont="1" applyFill="1" applyBorder="1" applyAlignment="1">
      <alignment horizontal="center" vertical="center" wrapText="1"/>
      <protection/>
    </xf>
    <xf numFmtId="49" fontId="24" fillId="36" borderId="10" xfId="54" applyNumberFormat="1" applyFont="1" applyFill="1" applyBorder="1" applyAlignment="1">
      <alignment horizontal="center" vertical="center" wrapText="1"/>
      <protection/>
    </xf>
    <xf numFmtId="0" fontId="27" fillId="36" borderId="16" xfId="54" applyFont="1" applyFill="1" applyBorder="1" applyAlignment="1">
      <alignment horizontal="center" vertical="top" wrapText="1"/>
      <protection/>
    </xf>
    <xf numFmtId="49" fontId="24" fillId="36" borderId="16" xfId="54" applyNumberFormat="1" applyFont="1" applyFill="1" applyBorder="1" applyAlignment="1">
      <alignment horizontal="center" vertical="center" wrapText="1"/>
      <protection/>
    </xf>
    <xf numFmtId="0" fontId="24" fillId="0" borderId="16" xfId="54" applyFont="1" applyBorder="1" applyAlignment="1">
      <alignment horizontal="justify" vertical="top" wrapText="1"/>
      <protection/>
    </xf>
    <xf numFmtId="0" fontId="30" fillId="0" borderId="0" xfId="54" applyFont="1" applyAlignment="1">
      <alignment horizontal="right"/>
      <protection/>
    </xf>
    <xf numFmtId="0" fontId="2"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2" xfId="0" applyFont="1" applyBorder="1" applyAlignment="1">
      <alignment horizontal="center" vertical="center" wrapText="1"/>
    </xf>
    <xf numFmtId="0" fontId="0" fillId="0" borderId="18" xfId="0" applyBorder="1" applyAlignment="1">
      <alignment horizontal="center" wrapText="1"/>
    </xf>
    <xf numFmtId="0" fontId="0" fillId="0" borderId="15" xfId="0" applyBorder="1" applyAlignment="1">
      <alignment horizontal="center" wrapText="1"/>
    </xf>
    <xf numFmtId="0" fontId="2" fillId="0" borderId="12"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8" fillId="0" borderId="0" xfId="0" applyFont="1" applyFill="1" applyAlignment="1">
      <alignment horizontal="center" vertical="center" wrapText="1"/>
    </xf>
    <xf numFmtId="0" fontId="9" fillId="0" borderId="0" xfId="0" applyFont="1" applyAlignment="1">
      <alignment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xf>
    <xf numFmtId="0" fontId="0" fillId="0" borderId="0" xfId="0" applyAlignment="1">
      <alignment horizontal="center" vertical="center" wrapText="1"/>
    </xf>
    <xf numFmtId="0" fontId="0" fillId="0" borderId="19" xfId="0" applyBorder="1" applyAlignment="1">
      <alignment horizontal="center" vertical="center" wrapText="1"/>
    </xf>
    <xf numFmtId="0" fontId="0" fillId="0" borderId="13" xfId="0" applyBorder="1" applyAlignment="1">
      <alignment horizontal="center" vertical="center" wrapText="1"/>
    </xf>
    <xf numFmtId="0" fontId="0" fillId="0" borderId="17" xfId="0" applyBorder="1" applyAlignment="1">
      <alignment horizontal="center" vertical="center" wrapText="1"/>
    </xf>
    <xf numFmtId="0" fontId="0" fillId="0" borderId="13" xfId="0" applyBorder="1" applyAlignment="1">
      <alignment wrapText="1"/>
    </xf>
    <xf numFmtId="0" fontId="0" fillId="0" borderId="17" xfId="0" applyBorder="1" applyAlignment="1">
      <alignment wrapText="1"/>
    </xf>
    <xf numFmtId="0" fontId="0" fillId="0" borderId="18" xfId="0" applyBorder="1" applyAlignment="1">
      <alignment horizontal="center" vertical="center" wrapText="1"/>
    </xf>
    <xf numFmtId="0" fontId="0" fillId="0" borderId="15" xfId="0" applyBorder="1" applyAlignment="1">
      <alignment horizontal="center" vertical="center" wrapText="1"/>
    </xf>
    <xf numFmtId="0" fontId="2" fillId="0" borderId="12" xfId="0" applyFont="1" applyFill="1" applyBorder="1" applyAlignment="1">
      <alignment horizontal="left" vertical="top" wrapText="1"/>
    </xf>
    <xf numFmtId="0" fontId="2" fillId="0" borderId="18" xfId="0" applyFont="1" applyFill="1" applyBorder="1" applyAlignment="1">
      <alignment horizontal="left" vertical="top" wrapText="1"/>
    </xf>
    <xf numFmtId="0" fontId="70" fillId="0" borderId="18" xfId="0" applyFont="1" applyBorder="1" applyAlignment="1">
      <alignment horizontal="left" vertical="top" wrapText="1"/>
    </xf>
    <xf numFmtId="0" fontId="70" fillId="0" borderId="15" xfId="0" applyFont="1" applyBorder="1" applyAlignment="1">
      <alignment horizontal="left" vertical="top" wrapText="1"/>
    </xf>
    <xf numFmtId="0" fontId="2" fillId="0" borderId="12" xfId="0" applyFont="1" applyBorder="1" applyAlignment="1">
      <alignment horizontal="left" vertical="top" wrapText="1"/>
    </xf>
    <xf numFmtId="0" fontId="2" fillId="0" borderId="18" xfId="0" applyFont="1" applyBorder="1" applyAlignment="1">
      <alignment horizontal="left" vertical="top" wrapText="1"/>
    </xf>
    <xf numFmtId="0" fontId="2" fillId="0" borderId="15" xfId="0" applyFont="1" applyBorder="1" applyAlignment="1">
      <alignment horizontal="left" vertical="top" wrapText="1"/>
    </xf>
    <xf numFmtId="0" fontId="2" fillId="0" borderId="12" xfId="0" applyNumberFormat="1" applyFont="1" applyBorder="1" applyAlignment="1">
      <alignment horizontal="left" vertical="top" wrapText="1"/>
    </xf>
    <xf numFmtId="0" fontId="2" fillId="0" borderId="18" xfId="0" applyNumberFormat="1" applyFont="1" applyBorder="1" applyAlignment="1">
      <alignment horizontal="left" vertical="top" wrapText="1"/>
    </xf>
    <xf numFmtId="0" fontId="5" fillId="0" borderId="11" xfId="0" applyFont="1" applyFill="1" applyBorder="1" applyAlignment="1">
      <alignment horizontal="center" vertical="top" wrapText="1"/>
    </xf>
    <xf numFmtId="0" fontId="0" fillId="0" borderId="13" xfId="0" applyFont="1" applyBorder="1" applyAlignment="1">
      <alignment/>
    </xf>
    <xf numFmtId="0" fontId="0" fillId="0" borderId="17" xfId="0" applyFont="1" applyBorder="1" applyAlignment="1">
      <alignment/>
    </xf>
    <xf numFmtId="0" fontId="15" fillId="34" borderId="12" xfId="0" applyFont="1" applyFill="1" applyBorder="1" applyAlignment="1">
      <alignment horizontal="center" vertical="top" wrapText="1"/>
    </xf>
    <xf numFmtId="0" fontId="15" fillId="34" borderId="18" xfId="0" applyFont="1" applyFill="1" applyBorder="1" applyAlignment="1">
      <alignment horizontal="center" vertical="top" wrapText="1"/>
    </xf>
    <xf numFmtId="0" fontId="12" fillId="33" borderId="1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5" xfId="0" applyFont="1" applyFill="1" applyBorder="1" applyAlignment="1">
      <alignment horizontal="center" vertical="center" wrapText="1"/>
    </xf>
    <xf numFmtId="174" fontId="5" fillId="33" borderId="10" xfId="0" applyNumberFormat="1" applyFont="1" applyFill="1" applyBorder="1" applyAlignment="1">
      <alignment horizontal="center" vertical="top"/>
    </xf>
    <xf numFmtId="0" fontId="11" fillId="34" borderId="12" xfId="0" applyFont="1" applyFill="1" applyBorder="1" applyAlignment="1">
      <alignment horizontal="center" vertical="top" wrapText="1"/>
    </xf>
    <xf numFmtId="0" fontId="11" fillId="34" borderId="18" xfId="0" applyFont="1" applyFill="1" applyBorder="1" applyAlignment="1">
      <alignment horizontal="center" vertical="top" wrapText="1"/>
    </xf>
    <xf numFmtId="49" fontId="15" fillId="34" borderId="12" xfId="0" applyNumberFormat="1" applyFont="1" applyFill="1" applyBorder="1" applyAlignment="1">
      <alignment horizontal="center" vertical="top" wrapText="1"/>
    </xf>
    <xf numFmtId="49" fontId="15" fillId="34" borderId="18" xfId="0" applyNumberFormat="1" applyFont="1" applyFill="1" applyBorder="1" applyAlignment="1">
      <alignment horizontal="center" vertical="top" wrapText="1"/>
    </xf>
    <xf numFmtId="0" fontId="5" fillId="0" borderId="10" xfId="0" applyNumberFormat="1" applyFont="1" applyFill="1" applyBorder="1" applyAlignment="1">
      <alignment horizontal="center" vertical="top" wrapText="1"/>
    </xf>
    <xf numFmtId="0" fontId="5" fillId="0" borderId="10" xfId="0" applyFont="1" applyFill="1" applyBorder="1" applyAlignment="1">
      <alignment horizontal="center" vertical="top" wrapText="1"/>
    </xf>
    <xf numFmtId="49" fontId="5" fillId="0" borderId="12" xfId="0" applyNumberFormat="1" applyFont="1" applyFill="1" applyBorder="1" applyAlignment="1">
      <alignment horizontal="center" vertical="top" wrapText="1"/>
    </xf>
    <xf numFmtId="49" fontId="5" fillId="0" borderId="18" xfId="0" applyNumberFormat="1" applyFont="1" applyFill="1" applyBorder="1" applyAlignment="1">
      <alignment horizontal="center" vertical="top" wrapText="1"/>
    </xf>
    <xf numFmtId="0" fontId="5" fillId="0" borderId="12" xfId="0" applyFont="1" applyFill="1" applyBorder="1" applyAlignment="1">
      <alignment horizontal="center" vertical="top" wrapText="1"/>
    </xf>
    <xf numFmtId="0" fontId="5" fillId="0" borderId="18" xfId="0"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16" fontId="5" fillId="0" borderId="12" xfId="0" applyNumberFormat="1" applyFont="1" applyFill="1" applyBorder="1" applyAlignment="1">
      <alignment horizontal="center" vertical="top" wrapText="1"/>
    </xf>
    <xf numFmtId="16" fontId="5" fillId="0" borderId="18" xfId="0" applyNumberFormat="1" applyFont="1" applyFill="1" applyBorder="1" applyAlignment="1">
      <alignment horizontal="center" vertical="top" wrapText="1"/>
    </xf>
    <xf numFmtId="0" fontId="5" fillId="0" borderId="12" xfId="0" applyNumberFormat="1" applyFont="1" applyFill="1" applyBorder="1" applyAlignment="1">
      <alignment horizontal="center" vertical="top" wrapText="1"/>
    </xf>
    <xf numFmtId="0" fontId="5" fillId="0" borderId="18" xfId="0" applyNumberFormat="1" applyFont="1" applyFill="1" applyBorder="1" applyAlignment="1">
      <alignment horizontal="center" vertical="top" wrapText="1"/>
    </xf>
    <xf numFmtId="0" fontId="0" fillId="0" borderId="18" xfId="0" applyFont="1" applyBorder="1" applyAlignment="1">
      <alignment horizontal="center" vertical="top" wrapText="1"/>
    </xf>
    <xf numFmtId="0" fontId="0" fillId="0" borderId="15" xfId="0" applyFont="1" applyBorder="1" applyAlignment="1">
      <alignment horizontal="center" vertical="top" wrapText="1"/>
    </xf>
    <xf numFmtId="0" fontId="71" fillId="0" borderId="10" xfId="0" applyFont="1" applyBorder="1" applyAlignment="1">
      <alignment horizontal="center" vertical="center" wrapText="1"/>
    </xf>
    <xf numFmtId="0" fontId="72" fillId="0" borderId="10" xfId="0" applyFont="1" applyBorder="1" applyAlignment="1">
      <alignment horizontal="center" vertical="center" wrapText="1"/>
    </xf>
    <xf numFmtId="0" fontId="73" fillId="0" borderId="0" xfId="0" applyFont="1" applyAlignment="1">
      <alignment horizontal="center" vertical="center" wrapText="1"/>
    </xf>
    <xf numFmtId="0" fontId="0" fillId="0" borderId="0" xfId="0" applyAlignment="1">
      <alignment horizontal="center" vertical="top" wrapText="1"/>
    </xf>
    <xf numFmtId="0" fontId="0" fillId="0" borderId="0" xfId="0" applyAlignment="1">
      <alignment horizontal="center" vertical="top"/>
    </xf>
    <xf numFmtId="0" fontId="26" fillId="0" borderId="11" xfId="54" applyFont="1" applyBorder="1" applyAlignment="1">
      <alignment horizontal="left" vertical="top" wrapText="1"/>
      <protection/>
    </xf>
    <xf numFmtId="0" fontId="26" fillId="0" borderId="13" xfId="54" applyFont="1" applyBorder="1" applyAlignment="1">
      <alignment horizontal="left" vertical="top" wrapText="1"/>
      <protection/>
    </xf>
    <xf numFmtId="0" fontId="26" fillId="0" borderId="17" xfId="54" applyFont="1" applyBorder="1" applyAlignment="1">
      <alignment horizontal="left" vertical="top" wrapText="1"/>
      <protection/>
    </xf>
    <xf numFmtId="171" fontId="26" fillId="0" borderId="13" xfId="54" applyNumberFormat="1" applyFont="1" applyFill="1" applyBorder="1" applyAlignment="1">
      <alignment horizontal="center" vertical="center"/>
      <protection/>
    </xf>
    <xf numFmtId="171" fontId="26" fillId="0" borderId="17" xfId="54" applyNumberFormat="1" applyFont="1" applyFill="1" applyBorder="1" applyAlignment="1">
      <alignment horizontal="center" vertical="center"/>
      <protection/>
    </xf>
    <xf numFmtId="0" fontId="26" fillId="0" borderId="0" xfId="54" applyFont="1" applyAlignment="1">
      <alignment horizontal="right"/>
      <protection/>
    </xf>
    <xf numFmtId="0" fontId="25" fillId="0" borderId="0" xfId="54" applyFont="1" applyAlignment="1">
      <alignment horizontal="center" vertical="top" wrapText="1"/>
      <protection/>
    </xf>
    <xf numFmtId="0" fontId="28" fillId="0" borderId="12" xfId="54" applyFont="1" applyBorder="1" applyAlignment="1">
      <alignment horizontal="center" vertical="top" wrapText="1"/>
      <protection/>
    </xf>
    <xf numFmtId="0" fontId="28" fillId="0" borderId="18" xfId="54" applyFont="1" applyBorder="1" applyAlignment="1">
      <alignment horizontal="center" vertical="top" wrapText="1"/>
      <protection/>
    </xf>
    <xf numFmtId="0" fontId="28" fillId="0" borderId="15" xfId="54" applyFont="1" applyBorder="1" applyAlignment="1">
      <alignment horizontal="center" vertical="top" wrapText="1"/>
      <protection/>
    </xf>
    <xf numFmtId="0" fontId="28" fillId="0" borderId="12" xfId="54" applyFont="1" applyFill="1" applyBorder="1" applyAlignment="1">
      <alignment horizontal="center" vertical="top" wrapText="1"/>
      <protection/>
    </xf>
    <xf numFmtId="0" fontId="28" fillId="0" borderId="18" xfId="54" applyFont="1" applyFill="1" applyBorder="1" applyAlignment="1">
      <alignment horizontal="center" vertical="top" wrapText="1"/>
      <protection/>
    </xf>
    <xf numFmtId="0" fontId="28" fillId="0" borderId="15" xfId="54" applyFont="1" applyFill="1" applyBorder="1" applyAlignment="1">
      <alignment horizontal="center" vertical="top" wrapText="1"/>
      <protection/>
    </xf>
    <xf numFmtId="0" fontId="28" fillId="0" borderId="0" xfId="54" applyFont="1" applyFill="1" applyBorder="1" applyAlignment="1">
      <alignment horizontal="justify" vertical="top" wrapText="1"/>
      <protection/>
    </xf>
    <xf numFmtId="0" fontId="28" fillId="0" borderId="19" xfId="54" applyFont="1" applyFill="1" applyBorder="1" applyAlignment="1">
      <alignment horizontal="justify" vertical="top" wrapText="1"/>
      <protection/>
    </xf>
    <xf numFmtId="0" fontId="24" fillId="0" borderId="10" xfId="54" applyFont="1" applyBorder="1" applyAlignment="1">
      <alignment horizontal="justify" vertical="top" wrapText="1"/>
      <protection/>
    </xf>
    <xf numFmtId="0" fontId="12" fillId="0" borderId="0" xfId="54" applyFont="1" applyAlignment="1">
      <alignment horizontal="right"/>
      <protection/>
    </xf>
    <xf numFmtId="0" fontId="25" fillId="0" borderId="0" xfId="54" applyFont="1" applyFill="1" applyBorder="1" applyAlignment="1">
      <alignment horizontal="center" vertical="top" wrapText="1"/>
      <protection/>
    </xf>
    <xf numFmtId="0" fontId="27" fillId="0" borderId="11" xfId="54" applyFont="1" applyBorder="1" applyAlignment="1">
      <alignment horizontal="center" vertical="center" wrapText="1"/>
      <protection/>
    </xf>
    <xf numFmtId="0" fontId="27" fillId="0" borderId="13" xfId="54" applyFont="1" applyBorder="1" applyAlignment="1">
      <alignment horizontal="center" vertical="center" wrapText="1"/>
      <protection/>
    </xf>
    <xf numFmtId="0" fontId="27" fillId="0" borderId="17" xfId="54" applyFont="1" applyBorder="1" applyAlignment="1">
      <alignment horizontal="center" vertical="center" wrapText="1"/>
      <protection/>
    </xf>
    <xf numFmtId="0" fontId="14" fillId="37" borderId="0" xfId="53" applyFont="1" applyFill="1" applyAlignment="1">
      <alignment horizontal="center" vertical="center"/>
      <protection/>
    </xf>
    <xf numFmtId="0" fontId="14" fillId="0" borderId="0" xfId="53" applyFont="1" applyFill="1" applyAlignment="1">
      <alignment horizontal="center" vertical="center"/>
      <protection/>
    </xf>
    <xf numFmtId="0" fontId="0" fillId="37" borderId="0" xfId="53" applyFill="1" applyAlignment="1">
      <alignment horizontal="right" vertical="center"/>
      <protection/>
    </xf>
    <xf numFmtId="0" fontId="8" fillId="37" borderId="0" xfId="53" applyFont="1" applyFill="1" applyAlignment="1">
      <alignment horizontal="center" vertical="center" wrapText="1"/>
      <protection/>
    </xf>
    <xf numFmtId="0" fontId="2" fillId="37" borderId="12" xfId="53" applyFont="1" applyFill="1" applyBorder="1" applyAlignment="1">
      <alignment horizontal="center" vertical="center" wrapText="1"/>
      <protection/>
    </xf>
    <xf numFmtId="0" fontId="2" fillId="37" borderId="11" xfId="53" applyFont="1" applyFill="1" applyBorder="1" applyAlignment="1">
      <alignment horizontal="center" vertical="center" wrapText="1"/>
      <protection/>
    </xf>
    <xf numFmtId="0" fontId="2" fillId="37" borderId="17" xfId="53" applyFont="1" applyFill="1" applyBorder="1" applyAlignment="1">
      <alignment horizontal="center" vertical="center" wrapText="1"/>
      <protection/>
    </xf>
    <xf numFmtId="0" fontId="2" fillId="0" borderId="11" xfId="53" applyFont="1" applyFill="1" applyBorder="1" applyAlignment="1">
      <alignment horizontal="center" vertical="center" wrapText="1"/>
      <protection/>
    </xf>
    <xf numFmtId="0" fontId="2" fillId="0" borderId="17" xfId="53" applyFont="1" applyFill="1" applyBorder="1" applyAlignment="1">
      <alignment horizontal="center" vertical="center" wrapText="1"/>
      <protection/>
    </xf>
    <xf numFmtId="0" fontId="2" fillId="37" borderId="18" xfId="53"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0" fontId="2" fillId="0" borderId="10" xfId="53" applyFont="1" applyFill="1" applyBorder="1" applyAlignment="1">
      <alignment horizontal="center" vertical="center" wrapText="1"/>
      <protection/>
    </xf>
    <xf numFmtId="0" fontId="2" fillId="37" borderId="15" xfId="53" applyFont="1" applyFill="1" applyBorder="1" applyAlignment="1">
      <alignment horizontal="center" vertical="center" wrapText="1"/>
      <protection/>
    </xf>
    <xf numFmtId="0" fontId="8" fillId="37" borderId="11" xfId="53" applyFont="1" applyFill="1" applyBorder="1" applyAlignment="1">
      <alignment horizontal="center" vertical="center" wrapText="1"/>
      <protection/>
    </xf>
    <xf numFmtId="0" fontId="16" fillId="0" borderId="0" xfId="53" applyFont="1">
      <alignment/>
      <protection/>
    </xf>
    <xf numFmtId="0" fontId="17" fillId="37" borderId="10" xfId="53" applyFont="1" applyFill="1" applyBorder="1" applyAlignment="1">
      <alignment vertical="center" wrapText="1"/>
      <protection/>
    </xf>
    <xf numFmtId="0" fontId="17" fillId="37" borderId="10" xfId="53" applyFont="1" applyFill="1" applyBorder="1" applyAlignment="1">
      <alignment horizontal="center" vertical="center" wrapText="1"/>
      <protection/>
    </xf>
    <xf numFmtId="0" fontId="14" fillId="37" borderId="10" xfId="53" applyFont="1" applyFill="1" applyBorder="1" applyAlignment="1">
      <alignment horizontal="center" vertical="center" wrapText="1"/>
      <protection/>
    </xf>
    <xf numFmtId="49" fontId="2" fillId="37" borderId="10" xfId="53" applyNumberFormat="1" applyFont="1" applyFill="1" applyBorder="1" applyAlignment="1">
      <alignment horizontal="center" vertical="center" wrapText="1"/>
      <protection/>
    </xf>
    <xf numFmtId="0" fontId="18" fillId="37" borderId="10" xfId="53" applyFont="1" applyFill="1" applyBorder="1" applyAlignment="1">
      <alignment vertical="center" wrapText="1"/>
      <protection/>
    </xf>
    <xf numFmtId="0" fontId="2" fillId="0" borderId="15" xfId="0" applyFont="1" applyFill="1" applyBorder="1" applyAlignment="1">
      <alignment vertical="center" wrapText="1"/>
    </xf>
    <xf numFmtId="0" fontId="2" fillId="0" borderId="10" xfId="53" applyFont="1" applyFill="1" applyBorder="1" applyAlignment="1">
      <alignment horizontal="left" vertical="center" wrapText="1"/>
      <protection/>
    </xf>
    <xf numFmtId="0" fontId="2" fillId="0" borderId="10" xfId="53" applyFont="1" applyBorder="1" applyAlignment="1">
      <alignment horizontal="center" vertical="center" wrapText="1"/>
      <protection/>
    </xf>
    <xf numFmtId="0" fontId="17" fillId="0" borderId="10" xfId="53" applyFont="1" applyBorder="1" applyAlignment="1">
      <alignment vertical="center" wrapText="1"/>
      <protection/>
    </xf>
    <xf numFmtId="0" fontId="17" fillId="0" borderId="10" xfId="53" applyFont="1" applyBorder="1" applyAlignment="1">
      <alignment horizontal="center" vertical="center" wrapText="1"/>
      <protection/>
    </xf>
    <xf numFmtId="0" fontId="2" fillId="0" borderId="10" xfId="53" applyFont="1" applyBorder="1" applyAlignment="1">
      <alignment vertical="center" wrapText="1"/>
      <protection/>
    </xf>
    <xf numFmtId="0" fontId="14" fillId="0" borderId="10" xfId="53" applyFont="1" applyBorder="1" applyAlignment="1">
      <alignment horizontal="center" vertical="center" wrapText="1"/>
      <protection/>
    </xf>
    <xf numFmtId="49" fontId="2" fillId="0" borderId="10" xfId="53" applyNumberFormat="1" applyFont="1" applyBorder="1" applyAlignment="1">
      <alignment horizontal="center" vertical="center" wrapText="1"/>
      <protection/>
    </xf>
    <xf numFmtId="0" fontId="18" fillId="0" borderId="10" xfId="53" applyFont="1" applyBorder="1" applyAlignment="1">
      <alignment vertical="center" wrapText="1"/>
      <protection/>
    </xf>
    <xf numFmtId="0" fontId="2" fillId="0" borderId="15" xfId="0" applyFont="1" applyBorder="1" applyAlignment="1">
      <alignment vertical="center" wrapText="1"/>
    </xf>
    <xf numFmtId="0" fontId="2" fillId="0" borderId="10" xfId="53" applyFont="1" applyBorder="1" applyAlignment="1">
      <alignment vertical="top" wrapText="1"/>
      <protection/>
    </xf>
    <xf numFmtId="49" fontId="2" fillId="0" borderId="12" xfId="53" applyNumberFormat="1" applyFont="1" applyBorder="1" applyAlignment="1">
      <alignment horizontal="center" vertical="center" wrapText="1"/>
      <protection/>
    </xf>
    <xf numFmtId="0" fontId="18" fillId="0" borderId="12" xfId="53" applyFont="1" applyBorder="1" applyAlignment="1">
      <alignment horizontal="left" vertical="center" wrapText="1"/>
      <protection/>
    </xf>
    <xf numFmtId="0" fontId="2" fillId="0" borderId="12" xfId="53" applyFont="1" applyBorder="1" applyAlignment="1">
      <alignment horizontal="center" vertical="center" wrapText="1"/>
      <protection/>
    </xf>
    <xf numFmtId="49" fontId="2" fillId="0" borderId="18" xfId="53" applyNumberFormat="1" applyFont="1" applyBorder="1" applyAlignment="1">
      <alignment horizontal="center" vertical="center" wrapText="1"/>
      <protection/>
    </xf>
    <xf numFmtId="0" fontId="18" fillId="0" borderId="18" xfId="53" applyFont="1" applyBorder="1" applyAlignment="1">
      <alignment horizontal="left" vertical="center" wrapText="1"/>
      <protection/>
    </xf>
    <xf numFmtId="0" fontId="2" fillId="0" borderId="18" xfId="53" applyFont="1" applyBorder="1" applyAlignment="1">
      <alignment horizontal="center" vertical="center" wrapText="1"/>
      <protection/>
    </xf>
    <xf numFmtId="49" fontId="2" fillId="0" borderId="15" xfId="53" applyNumberFormat="1" applyFont="1" applyBorder="1" applyAlignment="1">
      <alignment horizontal="center" vertical="center" wrapText="1"/>
      <protection/>
    </xf>
    <xf numFmtId="0" fontId="18" fillId="0" borderId="15" xfId="53" applyFont="1" applyBorder="1" applyAlignment="1">
      <alignment horizontal="left" vertical="center" wrapText="1"/>
      <protection/>
    </xf>
    <xf numFmtId="0" fontId="2" fillId="0" borderId="15" xfId="53" applyFont="1" applyBorder="1" applyAlignment="1">
      <alignment horizontal="center" vertical="center" wrapText="1"/>
      <protection/>
    </xf>
    <xf numFmtId="0" fontId="18" fillId="0" borderId="12" xfId="53" applyFont="1" applyBorder="1" applyAlignment="1">
      <alignment horizontal="center" vertical="center" wrapText="1"/>
      <protection/>
    </xf>
    <xf numFmtId="0" fontId="2" fillId="0" borderId="12" xfId="53" applyFont="1" applyFill="1" applyBorder="1" applyAlignment="1">
      <alignment horizontal="center" vertical="center" wrapText="1"/>
      <protection/>
    </xf>
    <xf numFmtId="0" fontId="18" fillId="0" borderId="18" xfId="53" applyFont="1" applyBorder="1" applyAlignment="1">
      <alignment horizontal="center" vertical="center" wrapText="1"/>
      <protection/>
    </xf>
    <xf numFmtId="0" fontId="2" fillId="0" borderId="18" xfId="53" applyFont="1" applyFill="1" applyBorder="1" applyAlignment="1">
      <alignment horizontal="center" vertical="center" wrapText="1"/>
      <protection/>
    </xf>
    <xf numFmtId="0" fontId="18" fillId="0" borderId="15" xfId="53" applyFont="1" applyBorder="1" applyAlignment="1">
      <alignment horizontal="center" vertical="center" wrapText="1"/>
      <protection/>
    </xf>
    <xf numFmtId="0" fontId="2" fillId="0" borderId="15" xfId="53" applyFont="1" applyFill="1" applyBorder="1" applyAlignment="1">
      <alignment horizontal="center" vertical="center" wrapText="1"/>
      <protection/>
    </xf>
    <xf numFmtId="0" fontId="2" fillId="38" borderId="10" xfId="53" applyFont="1" applyFill="1" applyBorder="1" applyAlignment="1">
      <alignment horizontal="center" vertical="center" wrapText="1"/>
      <protection/>
    </xf>
    <xf numFmtId="0" fontId="2" fillId="0" borderId="10" xfId="53" applyNumberFormat="1" applyFont="1" applyBorder="1" applyAlignment="1">
      <alignment horizontal="center" vertical="center" wrapText="1"/>
      <protection/>
    </xf>
    <xf numFmtId="0" fontId="2" fillId="0" borderId="10" xfId="53" applyFont="1" applyFill="1" applyBorder="1" applyAlignment="1">
      <alignment vertical="center" wrapText="1"/>
      <protection/>
    </xf>
    <xf numFmtId="0" fontId="18" fillId="0" borderId="10" xfId="53" applyFont="1" applyBorder="1" applyAlignment="1">
      <alignment horizontal="left" vertical="center" wrapText="1"/>
      <protection/>
    </xf>
    <xf numFmtId="0" fontId="17" fillId="0" borderId="12" xfId="53" applyFont="1" applyBorder="1" applyAlignment="1">
      <alignment horizontal="center" vertical="center" wrapText="1"/>
      <protection/>
    </xf>
    <xf numFmtId="0" fontId="2" fillId="0" borderId="12" xfId="53" applyFont="1" applyFill="1" applyBorder="1" applyAlignment="1">
      <alignment horizontal="center" vertical="center" wrapText="1"/>
      <protection/>
    </xf>
    <xf numFmtId="0" fontId="9" fillId="0" borderId="0" xfId="53" applyFont="1">
      <alignment/>
      <protection/>
    </xf>
    <xf numFmtId="0" fontId="8" fillId="0" borderId="11" xfId="53" applyFont="1" applyBorder="1" applyAlignment="1">
      <alignment horizontal="center" vertical="center" wrapText="1"/>
      <protection/>
    </xf>
    <xf numFmtId="0" fontId="17" fillId="0" borderId="10" xfId="53" applyFont="1" applyBorder="1" applyAlignment="1">
      <alignment horizontal="left" vertical="center" wrapText="1"/>
      <protection/>
    </xf>
    <xf numFmtId="0" fontId="22" fillId="0" borderId="10" xfId="53" applyFont="1" applyBorder="1" applyAlignment="1">
      <alignment horizontal="center" vertical="center" wrapText="1"/>
      <protection/>
    </xf>
    <xf numFmtId="0" fontId="17" fillId="0" borderId="10" xfId="53" applyFont="1" applyFill="1" applyBorder="1" applyAlignment="1">
      <alignment horizontal="left" vertical="center" wrapText="1"/>
      <protection/>
    </xf>
    <xf numFmtId="0" fontId="17" fillId="0" borderId="10" xfId="53" applyFont="1" applyFill="1" applyBorder="1" applyAlignment="1">
      <alignment horizontal="center" vertical="center" wrapText="1"/>
      <protection/>
    </xf>
    <xf numFmtId="49" fontId="2" fillId="0" borderId="10" xfId="53" applyNumberFormat="1" applyFont="1" applyFill="1" applyBorder="1" applyAlignment="1">
      <alignment horizontal="center" vertical="center" wrapText="1"/>
      <protection/>
    </xf>
    <xf numFmtId="0" fontId="14" fillId="0" borderId="10" xfId="53" applyFont="1" applyFill="1" applyBorder="1" applyAlignment="1">
      <alignment horizontal="center" vertical="center" wrapText="1"/>
      <protection/>
    </xf>
    <xf numFmtId="0" fontId="18" fillId="0" borderId="10" xfId="53" applyFont="1" applyFill="1" applyBorder="1" applyAlignment="1">
      <alignment horizontal="left" vertical="center" wrapText="1"/>
      <protection/>
    </xf>
    <xf numFmtId="0" fontId="14" fillId="0" borderId="10" xfId="53" applyFont="1" applyBorder="1" applyAlignment="1">
      <alignment horizontal="center" vertical="top" wrapText="1"/>
      <protection/>
    </xf>
    <xf numFmtId="0" fontId="1" fillId="0" borderId="0" xfId="0" applyFont="1" applyAlignment="1">
      <alignment/>
    </xf>
    <xf numFmtId="1" fontId="2" fillId="0" borderId="10" xfId="0" applyNumberFormat="1" applyFont="1" applyFill="1" applyBorder="1" applyAlignment="1">
      <alignment horizontal="center" vertical="center" wrapText="1"/>
    </xf>
    <xf numFmtId="1" fontId="2" fillId="0" borderId="10" xfId="0" applyNumberFormat="1" applyFont="1" applyFill="1" applyBorder="1" applyAlignment="1">
      <alignment horizontal="left" vertical="top" wrapText="1"/>
    </xf>
    <xf numFmtId="173" fontId="2" fillId="0" borderId="10" xfId="0" applyNumberFormat="1" applyFont="1" applyFill="1" applyBorder="1" applyAlignment="1">
      <alignment horizontal="left" vertical="center" wrapText="1"/>
    </xf>
    <xf numFmtId="0" fontId="19" fillId="0" borderId="10" xfId="0" applyFont="1" applyFill="1" applyBorder="1" applyAlignment="1">
      <alignment horizontal="center" vertical="center" wrapText="1"/>
    </xf>
    <xf numFmtId="0" fontId="20" fillId="0" borderId="11" xfId="0" applyFont="1" applyFill="1" applyBorder="1" applyAlignment="1">
      <alignment horizontal="left" vertical="center" wrapText="1"/>
    </xf>
    <xf numFmtId="0" fontId="23" fillId="0" borderId="13" xfId="0" applyFont="1" applyBorder="1" applyAlignment="1">
      <alignment vertical="center" wrapText="1"/>
    </xf>
    <xf numFmtId="0" fontId="20" fillId="0" borderId="10" xfId="0" applyFont="1" applyFill="1" applyBorder="1" applyAlignment="1">
      <alignment horizontal="left" vertical="center" wrapText="1"/>
    </xf>
    <xf numFmtId="0" fontId="20" fillId="0" borderId="10" xfId="0" applyFont="1" applyFill="1" applyBorder="1" applyAlignment="1">
      <alignment horizontal="center" vertical="center" wrapText="1"/>
    </xf>
    <xf numFmtId="0" fontId="20" fillId="0" borderId="11" xfId="0" applyFont="1" applyFill="1" applyBorder="1" applyAlignment="1">
      <alignment horizontal="left" vertical="top" wrapText="1"/>
    </xf>
    <xf numFmtId="0" fontId="20" fillId="0" borderId="13" xfId="0" applyFont="1" applyFill="1" applyBorder="1" applyAlignment="1">
      <alignment horizontal="left" vertical="top" wrapText="1"/>
    </xf>
    <xf numFmtId="3" fontId="2" fillId="0" borderId="10"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0" fontId="21" fillId="0" borderId="10" xfId="0" applyFont="1" applyBorder="1" applyAlignment="1">
      <alignment horizontal="center" vertic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55;&#1088;&#1086;&#1085;&#1080;&#1085;&#1072;\&#1088;&#1072;&#1073;&#1086;&#1090;&#1072;\&#1054;&#1058;&#1063;&#1045;&#1058;&#1067;\&#1043;&#1086;&#1076;&#1086;&#1074;&#1086;&#1081;%20&#1086;&#1090;&#1095;&#1077;&#1090;%20&#1056;&#1072;&#1079;&#1074;&#1080;&#1090;&#1080;&#1077;%20&#1092;&#1080;&#1079;&#1080;&#1095;&#1077;&#1089;&#1082;&#1086;&#1081;%20&#1082;&#1091;&#1083;&#1100;&#1090;&#1091;&#1088;&#1099;%20&#1080;%20&#1089;&#1087;&#1086;&#1088;&#1090;&#107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0;&#1086;&#1087;&#1080;&#1103;%20&#1054;&#1090;&#1095;&#1077;&#1090;%20&#1087;&#1086;%20&#1084;&#1087;%20&#1057;&#1086;&#1094;&#1079;&#1072;&#1097;&#1080;&#1090;&#1072;%20&#1079;&#1072;%202023%20&#1075;&#1086;&#107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дикаторы прил 2"/>
      <sheetName val="сведения о степ. вып-я таб 6"/>
      <sheetName val="рес обеспеч таб 7"/>
      <sheetName val="Анкета для оценки эф-ти"/>
      <sheetName val="Соответствие баллов"/>
    </sheetNames>
    <sheetDataSet>
      <sheetData sheetId="4">
        <row r="7">
          <cell r="B7" t="str">
            <v>Эффективна</v>
          </cell>
        </row>
        <row r="8">
          <cell r="B8" t="str">
            <v>Умеренно эффективна</v>
          </cell>
        </row>
        <row r="9">
          <cell r="B9" t="str">
            <v>Адекватна</v>
          </cell>
        </row>
        <row r="10">
          <cell r="B10" t="str">
            <v>Неэффективна</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дикаторы (табл 6)"/>
      <sheetName val="Рез-ты мероприятий (табл 7)"/>
      <sheetName val="Ресурсное обеспечение (табл.8)"/>
      <sheetName val="Использование субсидий (табл 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M36"/>
  <sheetViews>
    <sheetView zoomScale="120" zoomScaleNormal="120" zoomScalePageLayoutView="0" workbookViewId="0" topLeftCell="A4">
      <pane ySplit="3" topLeftCell="A24" activePane="bottomLeft" state="frozen"/>
      <selection pane="topLeft" activeCell="A4" sqref="A4"/>
      <selection pane="bottomLeft" activeCell="E27" sqref="E27"/>
    </sheetView>
  </sheetViews>
  <sheetFormatPr defaultColWidth="9.140625" defaultRowHeight="15"/>
  <cols>
    <col min="1" max="1" width="5.57421875" style="4" customWidth="1"/>
    <col min="2" max="2" width="28.7109375" style="4" customWidth="1"/>
    <col min="3" max="4" width="8.8515625" style="4" customWidth="1"/>
    <col min="5" max="5" width="11.57421875" style="4" customWidth="1"/>
    <col min="6" max="6" width="12.140625" style="4" customWidth="1"/>
    <col min="7" max="7" width="12.421875" style="4" customWidth="1"/>
    <col min="8" max="8" width="45.7109375" style="4" customWidth="1"/>
  </cols>
  <sheetData>
    <row r="1" ht="15">
      <c r="H1" s="50" t="s">
        <v>266</v>
      </c>
    </row>
    <row r="2" spans="1:8" ht="18.75">
      <c r="A2" s="140" t="s">
        <v>123</v>
      </c>
      <c r="B2" s="141"/>
      <c r="C2" s="141"/>
      <c r="D2" s="141"/>
      <c r="E2" s="141"/>
      <c r="F2" s="141"/>
      <c r="G2" s="141"/>
      <c r="H2" s="141"/>
    </row>
    <row r="4" spans="1:8" ht="45.75" customHeight="1">
      <c r="A4" s="135" t="s">
        <v>124</v>
      </c>
      <c r="B4" s="135" t="s">
        <v>265</v>
      </c>
      <c r="C4" s="135" t="s">
        <v>125</v>
      </c>
      <c r="D4" s="135" t="s">
        <v>223</v>
      </c>
      <c r="E4" s="129" t="s">
        <v>126</v>
      </c>
      <c r="F4" s="130"/>
      <c r="G4" s="131"/>
      <c r="H4" s="132" t="s">
        <v>224</v>
      </c>
    </row>
    <row r="5" spans="1:8" ht="15" customHeight="1">
      <c r="A5" s="136"/>
      <c r="B5" s="136"/>
      <c r="C5" s="136"/>
      <c r="D5" s="136"/>
      <c r="E5" s="135" t="s">
        <v>334</v>
      </c>
      <c r="F5" s="142" t="s">
        <v>333</v>
      </c>
      <c r="G5" s="143"/>
      <c r="H5" s="133"/>
    </row>
    <row r="6" spans="1:8" ht="51" customHeight="1">
      <c r="A6" s="137"/>
      <c r="B6" s="137"/>
      <c r="C6" s="137"/>
      <c r="D6" s="137"/>
      <c r="E6" s="137"/>
      <c r="F6" s="5" t="s">
        <v>312</v>
      </c>
      <c r="G6" s="5" t="s">
        <v>313</v>
      </c>
      <c r="H6" s="134"/>
    </row>
    <row r="7" spans="1:8" ht="15">
      <c r="A7" s="6">
        <v>1</v>
      </c>
      <c r="B7" s="6">
        <v>2</v>
      </c>
      <c r="C7" s="6">
        <v>3</v>
      </c>
      <c r="D7" s="6">
        <v>4</v>
      </c>
      <c r="E7" s="6">
        <v>5</v>
      </c>
      <c r="F7" s="6">
        <v>6</v>
      </c>
      <c r="G7" s="6">
        <v>7</v>
      </c>
      <c r="H7" s="6">
        <v>8</v>
      </c>
    </row>
    <row r="8" spans="1:13" ht="15">
      <c r="A8" s="139" t="s">
        <v>127</v>
      </c>
      <c r="B8" s="139"/>
      <c r="C8" s="139"/>
      <c r="D8" s="139"/>
      <c r="E8" s="139"/>
      <c r="F8" s="139"/>
      <c r="G8" s="139"/>
      <c r="H8" s="139"/>
      <c r="M8" s="276"/>
    </row>
    <row r="9" spans="1:8" ht="36">
      <c r="A9" s="7">
        <v>1</v>
      </c>
      <c r="B9" s="12" t="s">
        <v>254</v>
      </c>
      <c r="C9" s="8" t="s">
        <v>129</v>
      </c>
      <c r="D9" s="42" t="s">
        <v>255</v>
      </c>
      <c r="E9" s="44">
        <v>80.4</v>
      </c>
      <c r="F9" s="44">
        <v>66</v>
      </c>
      <c r="G9" s="44" t="s">
        <v>211</v>
      </c>
      <c r="H9" s="12" t="s">
        <v>257</v>
      </c>
    </row>
    <row r="10" spans="1:8" ht="99" customHeight="1">
      <c r="A10" s="7">
        <v>2</v>
      </c>
      <c r="B10" s="12" t="s">
        <v>128</v>
      </c>
      <c r="C10" s="8" t="s">
        <v>129</v>
      </c>
      <c r="D10" s="42" t="s">
        <v>255</v>
      </c>
      <c r="E10" s="6">
        <v>99</v>
      </c>
      <c r="F10" s="6">
        <v>100</v>
      </c>
      <c r="G10" s="13">
        <v>100</v>
      </c>
      <c r="H10" s="6" t="s">
        <v>526</v>
      </c>
    </row>
    <row r="11" spans="1:8" ht="114" customHeight="1">
      <c r="A11" s="9">
        <v>3</v>
      </c>
      <c r="B11" s="10" t="s">
        <v>130</v>
      </c>
      <c r="C11" s="15" t="s">
        <v>129</v>
      </c>
      <c r="D11" s="42" t="s">
        <v>268</v>
      </c>
      <c r="E11" s="11">
        <v>11</v>
      </c>
      <c r="F11" s="53">
        <v>11</v>
      </c>
      <c r="G11" s="25">
        <v>11</v>
      </c>
      <c r="H11" s="6" t="s">
        <v>526</v>
      </c>
    </row>
    <row r="12" spans="1:8" ht="99" customHeight="1">
      <c r="A12" s="9">
        <v>4</v>
      </c>
      <c r="B12" s="10" t="s">
        <v>256</v>
      </c>
      <c r="C12" s="15" t="s">
        <v>136</v>
      </c>
      <c r="D12" s="42" t="s">
        <v>255</v>
      </c>
      <c r="E12" s="43">
        <v>2</v>
      </c>
      <c r="F12" s="43">
        <v>2</v>
      </c>
      <c r="G12" s="43">
        <v>3</v>
      </c>
      <c r="H12" s="12" t="s">
        <v>335</v>
      </c>
    </row>
    <row r="13" spans="1:8" ht="15">
      <c r="A13" s="139" t="s">
        <v>131</v>
      </c>
      <c r="B13" s="139"/>
      <c r="C13" s="139"/>
      <c r="D13" s="139"/>
      <c r="E13" s="139"/>
      <c r="F13" s="139"/>
      <c r="G13" s="139"/>
      <c r="H13" s="139"/>
    </row>
    <row r="14" spans="1:8" ht="27.75" customHeight="1">
      <c r="A14" s="127" t="s">
        <v>132</v>
      </c>
      <c r="B14" s="127"/>
      <c r="C14" s="127"/>
      <c r="D14" s="127"/>
      <c r="E14" s="127"/>
      <c r="F14" s="127"/>
      <c r="G14" s="127"/>
      <c r="H14" s="127"/>
    </row>
    <row r="15" spans="1:8" ht="204">
      <c r="A15" s="6">
        <v>5</v>
      </c>
      <c r="B15" s="12" t="s">
        <v>128</v>
      </c>
      <c r="C15" s="8" t="s">
        <v>129</v>
      </c>
      <c r="D15" s="42" t="s">
        <v>255</v>
      </c>
      <c r="E15" s="6">
        <v>99</v>
      </c>
      <c r="F15" s="6">
        <v>100</v>
      </c>
      <c r="G15" s="44">
        <v>100</v>
      </c>
      <c r="H15" s="12" t="s">
        <v>527</v>
      </c>
    </row>
    <row r="16" spans="1:8" ht="48">
      <c r="A16" s="6">
        <v>6</v>
      </c>
      <c r="B16" s="12" t="s">
        <v>133</v>
      </c>
      <c r="C16" s="8" t="s">
        <v>134</v>
      </c>
      <c r="D16" s="42" t="s">
        <v>267</v>
      </c>
      <c r="E16" s="277">
        <v>615</v>
      </c>
      <c r="F16" s="24">
        <v>700</v>
      </c>
      <c r="G16" s="277">
        <v>561</v>
      </c>
      <c r="H16" s="278" t="s">
        <v>336</v>
      </c>
    </row>
    <row r="17" spans="1:8" ht="27.75" customHeight="1">
      <c r="A17" s="127" t="s">
        <v>135</v>
      </c>
      <c r="B17" s="127"/>
      <c r="C17" s="127"/>
      <c r="D17" s="127"/>
      <c r="E17" s="127"/>
      <c r="F17" s="127"/>
      <c r="G17" s="127"/>
      <c r="H17" s="127"/>
    </row>
    <row r="18" spans="1:8" ht="60">
      <c r="A18" s="6">
        <v>7</v>
      </c>
      <c r="B18" s="12" t="s">
        <v>137</v>
      </c>
      <c r="C18" s="8" t="s">
        <v>129</v>
      </c>
      <c r="D18" s="42" t="s">
        <v>255</v>
      </c>
      <c r="E18" s="44">
        <v>63.3</v>
      </c>
      <c r="F18" s="13">
        <v>95</v>
      </c>
      <c r="G18" s="44">
        <v>100.4</v>
      </c>
      <c r="H18" s="279" t="s">
        <v>337</v>
      </c>
    </row>
    <row r="19" spans="1:8" ht="20.25" customHeight="1">
      <c r="A19" s="127" t="s">
        <v>139</v>
      </c>
      <c r="B19" s="127"/>
      <c r="C19" s="127"/>
      <c r="D19" s="127"/>
      <c r="E19" s="127"/>
      <c r="F19" s="127"/>
      <c r="G19" s="127"/>
      <c r="H19" s="127"/>
    </row>
    <row r="20" spans="1:8" ht="156" customHeight="1">
      <c r="A20" s="6">
        <v>8</v>
      </c>
      <c r="B20" s="12" t="s">
        <v>140</v>
      </c>
      <c r="C20" s="8" t="s">
        <v>129</v>
      </c>
      <c r="D20" s="42" t="s">
        <v>267</v>
      </c>
      <c r="E20" s="14">
        <v>16.9</v>
      </c>
      <c r="F20" s="14">
        <v>14.3</v>
      </c>
      <c r="G20" s="14">
        <v>14.3</v>
      </c>
      <c r="H20" s="6" t="s">
        <v>526</v>
      </c>
    </row>
    <row r="21" spans="1:8" ht="15" hidden="1">
      <c r="A21" s="280"/>
      <c r="B21" s="281" t="s">
        <v>138</v>
      </c>
      <c r="C21" s="282"/>
      <c r="D21" s="282"/>
      <c r="E21" s="282"/>
      <c r="F21" s="282"/>
      <c r="G21" s="282"/>
      <c r="H21" s="282"/>
    </row>
    <row r="22" spans="1:8" ht="48" hidden="1">
      <c r="A22" s="280"/>
      <c r="B22" s="283" t="s">
        <v>141</v>
      </c>
      <c r="C22" s="280" t="s">
        <v>134</v>
      </c>
      <c r="D22" s="280"/>
      <c r="E22" s="284">
        <v>8</v>
      </c>
      <c r="F22" s="284">
        <v>10</v>
      </c>
      <c r="G22" s="284">
        <v>12</v>
      </c>
      <c r="H22" s="284"/>
    </row>
    <row r="23" spans="1:8" ht="72" hidden="1">
      <c r="A23" s="280"/>
      <c r="B23" s="283" t="s">
        <v>142</v>
      </c>
      <c r="C23" s="280" t="s">
        <v>134</v>
      </c>
      <c r="D23" s="280"/>
      <c r="E23" s="284">
        <v>68</v>
      </c>
      <c r="F23" s="284">
        <v>68</v>
      </c>
      <c r="G23" s="284">
        <v>68</v>
      </c>
      <c r="H23" s="284"/>
    </row>
    <row r="24" spans="1:8" ht="3" customHeight="1">
      <c r="A24" s="280"/>
      <c r="B24" s="285" t="s">
        <v>143</v>
      </c>
      <c r="C24" s="286"/>
      <c r="D24" s="286"/>
      <c r="E24" s="286"/>
      <c r="F24" s="286"/>
      <c r="G24" s="286"/>
      <c r="H24" s="286"/>
    </row>
    <row r="25" spans="1:8" ht="27" customHeight="1">
      <c r="A25" s="138" t="s">
        <v>144</v>
      </c>
      <c r="B25" s="138"/>
      <c r="C25" s="138"/>
      <c r="D25" s="138"/>
      <c r="E25" s="138"/>
      <c r="F25" s="138"/>
      <c r="G25" s="138"/>
      <c r="H25" s="138"/>
    </row>
    <row r="26" spans="1:8" ht="24" customHeight="1">
      <c r="A26" s="128" t="s">
        <v>145</v>
      </c>
      <c r="B26" s="128"/>
      <c r="C26" s="128"/>
      <c r="D26" s="128"/>
      <c r="E26" s="128"/>
      <c r="F26" s="128"/>
      <c r="G26" s="128"/>
      <c r="H26" s="128"/>
    </row>
    <row r="27" spans="1:8" ht="109.5" customHeight="1">
      <c r="A27" s="9">
        <v>9</v>
      </c>
      <c r="B27" s="10" t="s">
        <v>130</v>
      </c>
      <c r="C27" s="9" t="s">
        <v>129</v>
      </c>
      <c r="D27" s="6" t="s">
        <v>268</v>
      </c>
      <c r="E27" s="287">
        <v>11</v>
      </c>
      <c r="F27" s="287">
        <v>11</v>
      </c>
      <c r="G27" s="288">
        <v>11</v>
      </c>
      <c r="H27" s="6" t="s">
        <v>526</v>
      </c>
    </row>
    <row r="28" spans="1:8" ht="108">
      <c r="A28" s="9">
        <v>10</v>
      </c>
      <c r="B28" s="10" t="s">
        <v>146</v>
      </c>
      <c r="C28" s="9" t="s">
        <v>129</v>
      </c>
      <c r="D28" s="6" t="s">
        <v>268</v>
      </c>
      <c r="E28" s="16">
        <v>93.3</v>
      </c>
      <c r="F28" s="16">
        <v>93.3</v>
      </c>
      <c r="G28" s="16">
        <v>93.3</v>
      </c>
      <c r="H28" s="6" t="s">
        <v>526</v>
      </c>
    </row>
    <row r="29" spans="1:8" ht="60">
      <c r="A29" s="9">
        <v>11</v>
      </c>
      <c r="B29" s="10" t="s">
        <v>147</v>
      </c>
      <c r="C29" s="9" t="s">
        <v>129</v>
      </c>
      <c r="D29" s="6" t="s">
        <v>268</v>
      </c>
      <c r="E29" s="14">
        <v>100</v>
      </c>
      <c r="F29" s="14">
        <v>100</v>
      </c>
      <c r="G29" s="14">
        <v>100</v>
      </c>
      <c r="H29" s="6" t="s">
        <v>526</v>
      </c>
    </row>
    <row r="30" spans="1:8" ht="22.5" customHeight="1">
      <c r="A30" s="138" t="s">
        <v>258</v>
      </c>
      <c r="B30" s="138"/>
      <c r="C30" s="138"/>
      <c r="D30" s="138"/>
      <c r="E30" s="138"/>
      <c r="F30" s="138"/>
      <c r="G30" s="138"/>
      <c r="H30" s="138"/>
    </row>
    <row r="31" spans="1:8" ht="24.75" customHeight="1">
      <c r="A31" s="128" t="s">
        <v>259</v>
      </c>
      <c r="B31" s="128"/>
      <c r="C31" s="128"/>
      <c r="D31" s="128"/>
      <c r="E31" s="128"/>
      <c r="F31" s="128"/>
      <c r="G31" s="128"/>
      <c r="H31" s="128"/>
    </row>
    <row r="32" spans="1:8" ht="84">
      <c r="A32" s="9">
        <v>12</v>
      </c>
      <c r="B32" s="10" t="s">
        <v>256</v>
      </c>
      <c r="C32" s="15" t="s">
        <v>260</v>
      </c>
      <c r="D32" s="42" t="s">
        <v>255</v>
      </c>
      <c r="E32" s="289">
        <v>2</v>
      </c>
      <c r="F32" s="289">
        <v>2</v>
      </c>
      <c r="G32" s="289">
        <v>3</v>
      </c>
      <c r="H32" s="12" t="s">
        <v>335</v>
      </c>
    </row>
    <row r="33" spans="1:8" ht="72">
      <c r="A33" s="9">
        <v>13</v>
      </c>
      <c r="B33" s="10" t="s">
        <v>261</v>
      </c>
      <c r="C33" s="15" t="s">
        <v>129</v>
      </c>
      <c r="D33" s="42" t="s">
        <v>268</v>
      </c>
      <c r="E33" s="47">
        <v>100</v>
      </c>
      <c r="F33" s="47">
        <v>100</v>
      </c>
      <c r="G33" s="47">
        <v>100</v>
      </c>
      <c r="H33" s="6" t="s">
        <v>526</v>
      </c>
    </row>
    <row r="34" spans="1:8" ht="84">
      <c r="A34" s="45">
        <v>14</v>
      </c>
      <c r="B34" s="12" t="s">
        <v>262</v>
      </c>
      <c r="C34" s="46" t="s">
        <v>129</v>
      </c>
      <c r="D34" s="42" t="s">
        <v>255</v>
      </c>
      <c r="E34" s="47">
        <v>5.7</v>
      </c>
      <c r="F34" s="47">
        <v>3</v>
      </c>
      <c r="G34" s="47">
        <v>5.8</v>
      </c>
      <c r="H34" s="48" t="s">
        <v>338</v>
      </c>
    </row>
    <row r="35" spans="1:8" ht="32.25" customHeight="1">
      <c r="A35" s="128" t="s">
        <v>263</v>
      </c>
      <c r="B35" s="128"/>
      <c r="C35" s="128"/>
      <c r="D35" s="128"/>
      <c r="E35" s="128"/>
      <c r="F35" s="128"/>
      <c r="G35" s="128"/>
      <c r="H35" s="128"/>
    </row>
    <row r="36" spans="1:8" ht="60">
      <c r="A36" s="9">
        <v>15</v>
      </c>
      <c r="B36" s="10" t="s">
        <v>264</v>
      </c>
      <c r="C36" s="15" t="s">
        <v>260</v>
      </c>
      <c r="D36" s="42" t="s">
        <v>268</v>
      </c>
      <c r="E36" s="47">
        <v>10</v>
      </c>
      <c r="F36" s="47">
        <v>10</v>
      </c>
      <c r="G36" s="47">
        <v>10</v>
      </c>
      <c r="H36" s="6" t="s">
        <v>526</v>
      </c>
    </row>
  </sheetData>
  <sheetProtection/>
  <mergeCells count="21">
    <mergeCell ref="B24:H24"/>
    <mergeCell ref="A25:H25"/>
    <mergeCell ref="A26:H26"/>
    <mergeCell ref="A30:H30"/>
    <mergeCell ref="A31:H31"/>
    <mergeCell ref="A35:H35"/>
    <mergeCell ref="A8:H8"/>
    <mergeCell ref="A13:H13"/>
    <mergeCell ref="A14:H14"/>
    <mergeCell ref="A17:H17"/>
    <mergeCell ref="A19:H19"/>
    <mergeCell ref="B21:H21"/>
    <mergeCell ref="A2:H2"/>
    <mergeCell ref="A4:A6"/>
    <mergeCell ref="B4:B6"/>
    <mergeCell ref="C4:C6"/>
    <mergeCell ref="D4:D6"/>
    <mergeCell ref="E4:G4"/>
    <mergeCell ref="H4:H6"/>
    <mergeCell ref="E5:E6"/>
    <mergeCell ref="F5:G5"/>
  </mergeCells>
  <printOptions/>
  <pageMargins left="0.7086614173228347" right="0.2755905511811024" top="0.7480314960629921" bottom="0.7480314960629921" header="0.31496062992125984" footer="0.31496062992125984"/>
  <pageSetup fitToHeight="10" fitToWidth="1" horizontalDpi="600" verticalDpi="600" orientation="portrait"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J86"/>
  <sheetViews>
    <sheetView zoomScalePageLayoutView="0" workbookViewId="0" topLeftCell="A1">
      <pane ySplit="5" topLeftCell="A59" activePane="bottomLeft" state="frozen"/>
      <selection pane="topLeft" activeCell="A1" sqref="A1"/>
      <selection pane="bottomLeft" activeCell="I56" sqref="I56"/>
    </sheetView>
  </sheetViews>
  <sheetFormatPr defaultColWidth="16.140625" defaultRowHeight="15"/>
  <cols>
    <col min="1" max="1" width="5.8515625" style="3" customWidth="1"/>
    <col min="2" max="2" width="36.8515625" style="1" customWidth="1"/>
    <col min="3" max="3" width="18.28125" style="1" customWidth="1"/>
    <col min="4" max="4" width="12.140625" style="1" customWidth="1"/>
    <col min="5" max="5" width="12.8515625" style="1" customWidth="1"/>
    <col min="6" max="6" width="12.8515625" style="28" customWidth="1"/>
    <col min="7" max="7" width="14.7109375" style="28" customWidth="1"/>
    <col min="8" max="8" width="34.28125" style="1" customWidth="1"/>
    <col min="9" max="9" width="34.7109375" style="28" customWidth="1"/>
    <col min="10" max="10" width="24.140625" style="1" customWidth="1"/>
    <col min="11" max="251" width="9.140625" style="1" customWidth="1"/>
    <col min="252" max="252" width="37.00390625" style="1" customWidth="1"/>
    <col min="253" max="16384" width="16.140625" style="1" customWidth="1"/>
  </cols>
  <sheetData>
    <row r="1" spans="1:10" ht="15">
      <c r="A1" s="214"/>
      <c r="B1" s="214"/>
      <c r="C1" s="214"/>
      <c r="D1" s="214"/>
      <c r="E1" s="214"/>
      <c r="F1" s="215"/>
      <c r="G1" s="215"/>
      <c r="H1" s="214"/>
      <c r="I1" s="215"/>
      <c r="J1" s="216" t="s">
        <v>269</v>
      </c>
    </row>
    <row r="2" spans="1:10" ht="22.5" customHeight="1">
      <c r="A2" s="217" t="s">
        <v>347</v>
      </c>
      <c r="B2" s="217"/>
      <c r="C2" s="217"/>
      <c r="D2" s="217"/>
      <c r="E2" s="217"/>
      <c r="F2" s="217"/>
      <c r="G2" s="217"/>
      <c r="H2" s="144"/>
      <c r="I2" s="144"/>
      <c r="J2" s="144"/>
    </row>
    <row r="3" spans="1:10" ht="37.5" customHeight="1">
      <c r="A3" s="145"/>
      <c r="B3" s="145"/>
      <c r="C3" s="145"/>
      <c r="D3" s="145"/>
      <c r="E3" s="145"/>
      <c r="F3" s="145"/>
      <c r="G3" s="145"/>
      <c r="H3" s="145"/>
      <c r="I3" s="145"/>
      <c r="J3" s="145"/>
    </row>
    <row r="4" spans="1:10" ht="36" customHeight="1">
      <c r="A4" s="218" t="s">
        <v>124</v>
      </c>
      <c r="B4" s="218" t="s">
        <v>339</v>
      </c>
      <c r="C4" s="218" t="s">
        <v>212</v>
      </c>
      <c r="D4" s="219" t="s">
        <v>1</v>
      </c>
      <c r="E4" s="220"/>
      <c r="F4" s="221" t="s">
        <v>2</v>
      </c>
      <c r="G4" s="222"/>
      <c r="H4" s="219" t="s">
        <v>0</v>
      </c>
      <c r="I4" s="220"/>
      <c r="J4" s="218" t="s">
        <v>213</v>
      </c>
    </row>
    <row r="5" spans="1:10" ht="30.75" customHeight="1">
      <c r="A5" s="223"/>
      <c r="B5" s="223"/>
      <c r="C5" s="223"/>
      <c r="D5" s="224" t="s">
        <v>5</v>
      </c>
      <c r="E5" s="224" t="s">
        <v>6</v>
      </c>
      <c r="F5" s="225" t="s">
        <v>102</v>
      </c>
      <c r="G5" s="225" t="s">
        <v>6</v>
      </c>
      <c r="H5" s="224" t="s">
        <v>3</v>
      </c>
      <c r="I5" s="225" t="s">
        <v>4</v>
      </c>
      <c r="J5" s="226"/>
    </row>
    <row r="6" spans="1:10" ht="15">
      <c r="A6" s="224">
        <v>1</v>
      </c>
      <c r="B6" s="224">
        <v>2</v>
      </c>
      <c r="C6" s="224">
        <v>3</v>
      </c>
      <c r="D6" s="224">
        <v>4</v>
      </c>
      <c r="E6" s="224">
        <v>5</v>
      </c>
      <c r="F6" s="225">
        <v>6</v>
      </c>
      <c r="G6" s="225">
        <v>7</v>
      </c>
      <c r="H6" s="224">
        <v>8</v>
      </c>
      <c r="I6" s="225">
        <v>9</v>
      </c>
      <c r="J6" s="224">
        <v>10</v>
      </c>
    </row>
    <row r="7" spans="1:10" s="228" customFormat="1" ht="25.5" customHeight="1">
      <c r="A7" s="227" t="s">
        <v>7</v>
      </c>
      <c r="B7" s="148"/>
      <c r="C7" s="148"/>
      <c r="D7" s="148"/>
      <c r="E7" s="148"/>
      <c r="F7" s="148"/>
      <c r="G7" s="148"/>
      <c r="H7" s="148"/>
      <c r="I7" s="148"/>
      <c r="J7" s="149"/>
    </row>
    <row r="8" spans="1:10" ht="115.5" customHeight="1">
      <c r="A8" s="224" t="s">
        <v>8</v>
      </c>
      <c r="B8" s="229" t="s">
        <v>9</v>
      </c>
      <c r="C8" s="230" t="s">
        <v>270</v>
      </c>
      <c r="D8" s="230" t="s">
        <v>340</v>
      </c>
      <c r="E8" s="230" t="s">
        <v>341</v>
      </c>
      <c r="F8" s="230" t="s">
        <v>340</v>
      </c>
      <c r="G8" s="230" t="s">
        <v>341</v>
      </c>
      <c r="H8" s="230" t="s">
        <v>10</v>
      </c>
      <c r="I8" s="225" t="s">
        <v>272</v>
      </c>
      <c r="J8" s="231" t="s">
        <v>196</v>
      </c>
    </row>
    <row r="9" spans="1:10" ht="52.5" customHeight="1">
      <c r="A9" s="232" t="s">
        <v>11</v>
      </c>
      <c r="B9" s="233" t="s">
        <v>12</v>
      </c>
      <c r="C9" s="225" t="s">
        <v>197</v>
      </c>
      <c r="D9" s="224" t="s">
        <v>340</v>
      </c>
      <c r="E9" s="224" t="s">
        <v>341</v>
      </c>
      <c r="F9" s="224" t="s">
        <v>340</v>
      </c>
      <c r="G9" s="224" t="s">
        <v>341</v>
      </c>
      <c r="H9" s="234" t="s">
        <v>510</v>
      </c>
      <c r="I9" s="225" t="s">
        <v>342</v>
      </c>
      <c r="J9" s="231" t="s">
        <v>196</v>
      </c>
    </row>
    <row r="10" spans="1:10" ht="45" customHeight="1">
      <c r="A10" s="232" t="s">
        <v>14</v>
      </c>
      <c r="B10" s="233" t="s">
        <v>15</v>
      </c>
      <c r="C10" s="225" t="s">
        <v>197</v>
      </c>
      <c r="D10" s="224" t="s">
        <v>340</v>
      </c>
      <c r="E10" s="224" t="s">
        <v>341</v>
      </c>
      <c r="F10" s="224" t="s">
        <v>340</v>
      </c>
      <c r="G10" s="224" t="s">
        <v>341</v>
      </c>
      <c r="H10" s="235" t="s">
        <v>511</v>
      </c>
      <c r="I10" s="225" t="s">
        <v>343</v>
      </c>
      <c r="J10" s="231" t="s">
        <v>196</v>
      </c>
    </row>
    <row r="11" spans="1:10" ht="81.75" customHeight="1">
      <c r="A11" s="232" t="s">
        <v>16</v>
      </c>
      <c r="B11" s="233" t="s">
        <v>17</v>
      </c>
      <c r="C11" s="225" t="s">
        <v>197</v>
      </c>
      <c r="D11" s="224" t="s">
        <v>340</v>
      </c>
      <c r="E11" s="224" t="s">
        <v>341</v>
      </c>
      <c r="F11" s="224" t="s">
        <v>340</v>
      </c>
      <c r="G11" s="224" t="s">
        <v>341</v>
      </c>
      <c r="H11" s="235" t="s">
        <v>512</v>
      </c>
      <c r="I11" s="225" t="s">
        <v>344</v>
      </c>
      <c r="J11" s="231" t="s">
        <v>196</v>
      </c>
    </row>
    <row r="12" spans="1:10" ht="106.5" customHeight="1">
      <c r="A12" s="236">
        <v>2</v>
      </c>
      <c r="B12" s="237" t="s">
        <v>18</v>
      </c>
      <c r="C12" s="238" t="s">
        <v>271</v>
      </c>
      <c r="D12" s="230" t="s">
        <v>340</v>
      </c>
      <c r="E12" s="230" t="s">
        <v>341</v>
      </c>
      <c r="F12" s="230" t="s">
        <v>340</v>
      </c>
      <c r="G12" s="230" t="s">
        <v>341</v>
      </c>
      <c r="H12" s="239" t="s">
        <v>19</v>
      </c>
      <c r="I12" s="225" t="s">
        <v>277</v>
      </c>
      <c r="J12" s="240" t="s">
        <v>196</v>
      </c>
    </row>
    <row r="13" spans="1:10" ht="53.25" customHeight="1">
      <c r="A13" s="241" t="s">
        <v>20</v>
      </c>
      <c r="B13" s="242" t="s">
        <v>21</v>
      </c>
      <c r="C13" s="236" t="s">
        <v>198</v>
      </c>
      <c r="D13" s="224" t="s">
        <v>340</v>
      </c>
      <c r="E13" s="224" t="s">
        <v>341</v>
      </c>
      <c r="F13" s="224" t="s">
        <v>340</v>
      </c>
      <c r="G13" s="224" t="s">
        <v>341</v>
      </c>
      <c r="H13" s="243" t="s">
        <v>513</v>
      </c>
      <c r="I13" s="225" t="s">
        <v>276</v>
      </c>
      <c r="J13" s="240" t="s">
        <v>196</v>
      </c>
    </row>
    <row r="14" spans="1:10" ht="76.5" customHeight="1" hidden="1">
      <c r="A14" s="241"/>
      <c r="B14" s="242" t="s">
        <v>23</v>
      </c>
      <c r="C14" s="236" t="s">
        <v>199</v>
      </c>
      <c r="D14" s="224" t="s">
        <v>340</v>
      </c>
      <c r="E14" s="224" t="s">
        <v>341</v>
      </c>
      <c r="F14" s="224" t="s">
        <v>340</v>
      </c>
      <c r="G14" s="224" t="s">
        <v>341</v>
      </c>
      <c r="H14" s="225" t="s">
        <v>13</v>
      </c>
      <c r="I14" s="225" t="s">
        <v>13</v>
      </c>
      <c r="J14" s="236" t="s">
        <v>273</v>
      </c>
    </row>
    <row r="15" spans="1:10" ht="60.75" customHeight="1">
      <c r="A15" s="241" t="s">
        <v>22</v>
      </c>
      <c r="B15" s="242" t="s">
        <v>26</v>
      </c>
      <c r="C15" s="236" t="s">
        <v>200</v>
      </c>
      <c r="D15" s="224" t="s">
        <v>340</v>
      </c>
      <c r="E15" s="224" t="s">
        <v>341</v>
      </c>
      <c r="F15" s="224" t="s">
        <v>340</v>
      </c>
      <c r="G15" s="224" t="s">
        <v>341</v>
      </c>
      <c r="H15" s="243" t="s">
        <v>513</v>
      </c>
      <c r="I15" s="225" t="s">
        <v>345</v>
      </c>
      <c r="J15" s="240" t="s">
        <v>196</v>
      </c>
    </row>
    <row r="16" spans="1:10" ht="63.75" customHeight="1">
      <c r="A16" s="241" t="s">
        <v>25</v>
      </c>
      <c r="B16" s="242" t="s">
        <v>28</v>
      </c>
      <c r="C16" s="236" t="s">
        <v>197</v>
      </c>
      <c r="D16" s="224" t="s">
        <v>340</v>
      </c>
      <c r="E16" s="224" t="s">
        <v>341</v>
      </c>
      <c r="F16" s="224" t="s">
        <v>340</v>
      </c>
      <c r="G16" s="224" t="s">
        <v>341</v>
      </c>
      <c r="H16" s="243" t="s">
        <v>513</v>
      </c>
      <c r="I16" s="225" t="s">
        <v>275</v>
      </c>
      <c r="J16" s="240" t="s">
        <v>196</v>
      </c>
    </row>
    <row r="17" spans="1:10" ht="54.75" customHeight="1">
      <c r="A17" s="241" t="s">
        <v>27</v>
      </c>
      <c r="B17" s="242" t="s">
        <v>29</v>
      </c>
      <c r="C17" s="236" t="s">
        <v>197</v>
      </c>
      <c r="D17" s="224" t="s">
        <v>340</v>
      </c>
      <c r="E17" s="224" t="s">
        <v>341</v>
      </c>
      <c r="F17" s="224" t="s">
        <v>340</v>
      </c>
      <c r="G17" s="224" t="s">
        <v>341</v>
      </c>
      <c r="H17" s="243" t="s">
        <v>513</v>
      </c>
      <c r="I17" s="41" t="s">
        <v>274</v>
      </c>
      <c r="J17" s="240" t="s">
        <v>201</v>
      </c>
    </row>
    <row r="18" spans="1:10" ht="180" customHeight="1">
      <c r="A18" s="236">
        <v>3</v>
      </c>
      <c r="B18" s="237" t="s">
        <v>30</v>
      </c>
      <c r="C18" s="238" t="s">
        <v>278</v>
      </c>
      <c r="D18" s="238" t="s">
        <v>346</v>
      </c>
      <c r="E18" s="238" t="s">
        <v>341</v>
      </c>
      <c r="F18" s="238" t="s">
        <v>346</v>
      </c>
      <c r="G18" s="238" t="s">
        <v>341</v>
      </c>
      <c r="H18" s="244" t="s">
        <v>350</v>
      </c>
      <c r="I18" s="225" t="s">
        <v>351</v>
      </c>
      <c r="J18" s="240" t="s">
        <v>196</v>
      </c>
    </row>
    <row r="19" spans="1:10" ht="38.25" customHeight="1" hidden="1">
      <c r="A19" s="245" t="s">
        <v>31</v>
      </c>
      <c r="B19" s="246" t="s">
        <v>32</v>
      </c>
      <c r="C19" s="236" t="s">
        <v>197</v>
      </c>
      <c r="D19" s="236" t="s">
        <v>346</v>
      </c>
      <c r="E19" s="236" t="s">
        <v>341</v>
      </c>
      <c r="F19" s="236" t="s">
        <v>346</v>
      </c>
      <c r="G19" s="236" t="s">
        <v>341</v>
      </c>
      <c r="H19" s="247" t="s">
        <v>280</v>
      </c>
      <c r="I19" s="247" t="s">
        <v>283</v>
      </c>
      <c r="J19" s="240" t="s">
        <v>196</v>
      </c>
    </row>
    <row r="20" spans="1:10" ht="51" customHeight="1" hidden="1">
      <c r="A20" s="248"/>
      <c r="B20" s="249"/>
      <c r="C20" s="236" t="s">
        <v>202</v>
      </c>
      <c r="D20" s="236" t="s">
        <v>346</v>
      </c>
      <c r="E20" s="236" t="s">
        <v>341</v>
      </c>
      <c r="F20" s="236" t="s">
        <v>346</v>
      </c>
      <c r="G20" s="236" t="s">
        <v>341</v>
      </c>
      <c r="H20" s="150"/>
      <c r="I20" s="250"/>
      <c r="J20" s="240" t="s">
        <v>196</v>
      </c>
    </row>
    <row r="21" spans="1:10" ht="63" customHeight="1" hidden="1">
      <c r="A21" s="248"/>
      <c r="B21" s="249"/>
      <c r="C21" s="236" t="s">
        <v>203</v>
      </c>
      <c r="D21" s="236" t="s">
        <v>346</v>
      </c>
      <c r="E21" s="236" t="s">
        <v>341</v>
      </c>
      <c r="F21" s="236" t="s">
        <v>346</v>
      </c>
      <c r="G21" s="236" t="s">
        <v>341</v>
      </c>
      <c r="H21" s="150"/>
      <c r="I21" s="250"/>
      <c r="J21" s="240" t="s">
        <v>196</v>
      </c>
    </row>
    <row r="22" spans="1:10" ht="64.5" customHeight="1" hidden="1">
      <c r="A22" s="248"/>
      <c r="B22" s="249"/>
      <c r="C22" s="236" t="s">
        <v>204</v>
      </c>
      <c r="D22" s="236" t="s">
        <v>346</v>
      </c>
      <c r="E22" s="236" t="s">
        <v>341</v>
      </c>
      <c r="F22" s="236" t="s">
        <v>346</v>
      </c>
      <c r="G22" s="236" t="s">
        <v>341</v>
      </c>
      <c r="H22" s="150"/>
      <c r="I22" s="250"/>
      <c r="J22" s="240" t="s">
        <v>196</v>
      </c>
    </row>
    <row r="23" spans="1:10" ht="60" customHeight="1" hidden="1">
      <c r="A23" s="248"/>
      <c r="B23" s="249"/>
      <c r="C23" s="236" t="s">
        <v>205</v>
      </c>
      <c r="D23" s="236" t="s">
        <v>346</v>
      </c>
      <c r="E23" s="236" t="s">
        <v>341</v>
      </c>
      <c r="F23" s="236" t="s">
        <v>346</v>
      </c>
      <c r="G23" s="236" t="s">
        <v>341</v>
      </c>
      <c r="H23" s="150"/>
      <c r="I23" s="250"/>
      <c r="J23" s="240" t="s">
        <v>196</v>
      </c>
    </row>
    <row r="24" spans="1:10" ht="47.25" customHeight="1" hidden="1">
      <c r="A24" s="248"/>
      <c r="B24" s="249"/>
      <c r="C24" s="236" t="s">
        <v>206</v>
      </c>
      <c r="D24" s="236" t="s">
        <v>346</v>
      </c>
      <c r="E24" s="236" t="s">
        <v>341</v>
      </c>
      <c r="F24" s="236" t="s">
        <v>346</v>
      </c>
      <c r="G24" s="236" t="s">
        <v>341</v>
      </c>
      <c r="H24" s="150"/>
      <c r="I24" s="250"/>
      <c r="J24" s="240" t="s">
        <v>196</v>
      </c>
    </row>
    <row r="25" spans="1:10" ht="63" customHeight="1" hidden="1">
      <c r="A25" s="251"/>
      <c r="B25" s="252"/>
      <c r="C25" s="236" t="s">
        <v>207</v>
      </c>
      <c r="D25" s="236" t="s">
        <v>346</v>
      </c>
      <c r="E25" s="236" t="s">
        <v>341</v>
      </c>
      <c r="F25" s="236" t="s">
        <v>346</v>
      </c>
      <c r="G25" s="236" t="s">
        <v>341</v>
      </c>
      <c r="H25" s="151"/>
      <c r="I25" s="253"/>
      <c r="J25" s="240" t="s">
        <v>196</v>
      </c>
    </row>
    <row r="26" spans="1:10" ht="36.75" customHeight="1" hidden="1">
      <c r="A26" s="245" t="s">
        <v>33</v>
      </c>
      <c r="B26" s="254" t="s">
        <v>34</v>
      </c>
      <c r="C26" s="236" t="s">
        <v>197</v>
      </c>
      <c r="D26" s="236" t="s">
        <v>346</v>
      </c>
      <c r="E26" s="236" t="s">
        <v>341</v>
      </c>
      <c r="F26" s="236" t="s">
        <v>346</v>
      </c>
      <c r="G26" s="236" t="s">
        <v>341</v>
      </c>
      <c r="H26" s="247" t="s">
        <v>281</v>
      </c>
      <c r="I26" s="255" t="s">
        <v>348</v>
      </c>
      <c r="J26" s="240" t="s">
        <v>196</v>
      </c>
    </row>
    <row r="27" spans="1:10" ht="57" customHeight="1" hidden="1">
      <c r="A27" s="248"/>
      <c r="B27" s="256"/>
      <c r="C27" s="236" t="s">
        <v>202</v>
      </c>
      <c r="D27" s="236" t="s">
        <v>346</v>
      </c>
      <c r="E27" s="236" t="s">
        <v>341</v>
      </c>
      <c r="F27" s="236" t="s">
        <v>346</v>
      </c>
      <c r="G27" s="236" t="s">
        <v>341</v>
      </c>
      <c r="H27" s="150"/>
      <c r="I27" s="257"/>
      <c r="J27" s="240" t="s">
        <v>196</v>
      </c>
    </row>
    <row r="28" spans="1:10" ht="59.25" customHeight="1" hidden="1">
      <c r="A28" s="248"/>
      <c r="B28" s="256"/>
      <c r="C28" s="236" t="s">
        <v>203</v>
      </c>
      <c r="D28" s="236" t="s">
        <v>346</v>
      </c>
      <c r="E28" s="236" t="s">
        <v>341</v>
      </c>
      <c r="F28" s="236" t="s">
        <v>346</v>
      </c>
      <c r="G28" s="236" t="s">
        <v>341</v>
      </c>
      <c r="H28" s="150"/>
      <c r="I28" s="257"/>
      <c r="J28" s="240" t="s">
        <v>196</v>
      </c>
    </row>
    <row r="29" spans="1:10" ht="66" customHeight="1" hidden="1">
      <c r="A29" s="248"/>
      <c r="B29" s="256"/>
      <c r="C29" s="236" t="s">
        <v>204</v>
      </c>
      <c r="D29" s="236" t="s">
        <v>346</v>
      </c>
      <c r="E29" s="236" t="s">
        <v>341</v>
      </c>
      <c r="F29" s="236" t="s">
        <v>346</v>
      </c>
      <c r="G29" s="236" t="s">
        <v>341</v>
      </c>
      <c r="H29" s="150"/>
      <c r="I29" s="257"/>
      <c r="J29" s="240" t="s">
        <v>196</v>
      </c>
    </row>
    <row r="30" spans="1:10" ht="59.25" customHeight="1" hidden="1">
      <c r="A30" s="248"/>
      <c r="B30" s="256"/>
      <c r="C30" s="236" t="s">
        <v>205</v>
      </c>
      <c r="D30" s="236" t="s">
        <v>346</v>
      </c>
      <c r="E30" s="236" t="s">
        <v>341</v>
      </c>
      <c r="F30" s="236" t="s">
        <v>346</v>
      </c>
      <c r="G30" s="236" t="s">
        <v>341</v>
      </c>
      <c r="H30" s="150"/>
      <c r="I30" s="257"/>
      <c r="J30" s="240" t="s">
        <v>196</v>
      </c>
    </row>
    <row r="31" spans="1:10" ht="49.5" customHeight="1" hidden="1">
      <c r="A31" s="248"/>
      <c r="B31" s="256"/>
      <c r="C31" s="236" t="s">
        <v>206</v>
      </c>
      <c r="D31" s="236" t="s">
        <v>346</v>
      </c>
      <c r="E31" s="236" t="s">
        <v>341</v>
      </c>
      <c r="F31" s="236" t="s">
        <v>346</v>
      </c>
      <c r="G31" s="236" t="s">
        <v>341</v>
      </c>
      <c r="H31" s="150"/>
      <c r="I31" s="257"/>
      <c r="J31" s="240" t="s">
        <v>196</v>
      </c>
    </row>
    <row r="32" spans="1:10" ht="58.5" customHeight="1" hidden="1">
      <c r="A32" s="251"/>
      <c r="B32" s="258"/>
      <c r="C32" s="236" t="s">
        <v>207</v>
      </c>
      <c r="D32" s="236" t="s">
        <v>346</v>
      </c>
      <c r="E32" s="236" t="s">
        <v>341</v>
      </c>
      <c r="F32" s="236" t="s">
        <v>346</v>
      </c>
      <c r="G32" s="236" t="s">
        <v>341</v>
      </c>
      <c r="H32" s="150"/>
      <c r="I32" s="259"/>
      <c r="J32" s="240" t="s">
        <v>196</v>
      </c>
    </row>
    <row r="33" spans="1:10" ht="66" customHeight="1" hidden="1">
      <c r="A33" s="241" t="s">
        <v>35</v>
      </c>
      <c r="B33" s="242" t="s">
        <v>36</v>
      </c>
      <c r="C33" s="236" t="s">
        <v>197</v>
      </c>
      <c r="D33" s="236" t="s">
        <v>346</v>
      </c>
      <c r="E33" s="236" t="s">
        <v>341</v>
      </c>
      <c r="F33" s="236" t="s">
        <v>346</v>
      </c>
      <c r="G33" s="236" t="s">
        <v>341</v>
      </c>
      <c r="H33" s="151"/>
      <c r="I33" s="225" t="s">
        <v>330</v>
      </c>
      <c r="J33" s="240" t="s">
        <v>196</v>
      </c>
    </row>
    <row r="34" spans="1:10" ht="132.75" customHeight="1" hidden="1">
      <c r="A34" s="241" t="s">
        <v>37</v>
      </c>
      <c r="B34" s="242" t="s">
        <v>38</v>
      </c>
      <c r="C34" s="236" t="s">
        <v>200</v>
      </c>
      <c r="D34" s="236" t="s">
        <v>346</v>
      </c>
      <c r="E34" s="236" t="s">
        <v>341</v>
      </c>
      <c r="F34" s="236" t="s">
        <v>346</v>
      </c>
      <c r="G34" s="236" t="s">
        <v>341</v>
      </c>
      <c r="H34" s="236" t="s">
        <v>279</v>
      </c>
      <c r="I34" s="225" t="s">
        <v>349</v>
      </c>
      <c r="J34" s="240" t="s">
        <v>196</v>
      </c>
    </row>
    <row r="35" spans="1:10" ht="303" customHeight="1" hidden="1">
      <c r="A35" s="241" t="s">
        <v>39</v>
      </c>
      <c r="B35" s="242" t="s">
        <v>40</v>
      </c>
      <c r="C35" s="236" t="s">
        <v>200</v>
      </c>
      <c r="D35" s="236" t="s">
        <v>346</v>
      </c>
      <c r="E35" s="236" t="s">
        <v>341</v>
      </c>
      <c r="F35" s="236" t="s">
        <v>346</v>
      </c>
      <c r="G35" s="236" t="s">
        <v>341</v>
      </c>
      <c r="H35" s="236" t="s">
        <v>280</v>
      </c>
      <c r="I35" s="260" t="s">
        <v>282</v>
      </c>
      <c r="J35" s="240" t="s">
        <v>196</v>
      </c>
    </row>
    <row r="36" spans="1:10" ht="79.5" customHeight="1">
      <c r="A36" s="261">
        <v>4</v>
      </c>
      <c r="B36" s="237" t="s">
        <v>41</v>
      </c>
      <c r="C36" s="238" t="s">
        <v>278</v>
      </c>
      <c r="D36" s="238" t="s">
        <v>340</v>
      </c>
      <c r="E36" s="238" t="s">
        <v>341</v>
      </c>
      <c r="F36" s="238" t="s">
        <v>340</v>
      </c>
      <c r="G36" s="238" t="s">
        <v>341</v>
      </c>
      <c r="H36" s="239" t="s">
        <v>514</v>
      </c>
      <c r="I36" s="225" t="s">
        <v>356</v>
      </c>
      <c r="J36" s="240" t="s">
        <v>196</v>
      </c>
    </row>
    <row r="37" spans="1:10" ht="63" customHeight="1">
      <c r="A37" s="241" t="s">
        <v>42</v>
      </c>
      <c r="B37" s="242" t="s">
        <v>43</v>
      </c>
      <c r="C37" s="236" t="s">
        <v>197</v>
      </c>
      <c r="D37" s="224" t="s">
        <v>355</v>
      </c>
      <c r="E37" s="224" t="s">
        <v>341</v>
      </c>
      <c r="F37" s="224" t="s">
        <v>355</v>
      </c>
      <c r="G37" s="224" t="s">
        <v>341</v>
      </c>
      <c r="H37" s="262" t="s">
        <v>414</v>
      </c>
      <c r="I37" s="225" t="s">
        <v>354</v>
      </c>
      <c r="J37" s="240" t="s">
        <v>196</v>
      </c>
    </row>
    <row r="38" spans="1:10" ht="138.75" customHeight="1">
      <c r="A38" s="241" t="s">
        <v>44</v>
      </c>
      <c r="B38" s="242" t="s">
        <v>45</v>
      </c>
      <c r="C38" s="236" t="s">
        <v>197</v>
      </c>
      <c r="D38" s="224" t="s">
        <v>340</v>
      </c>
      <c r="E38" s="224" t="s">
        <v>341</v>
      </c>
      <c r="F38" s="224" t="s">
        <v>340</v>
      </c>
      <c r="G38" s="224" t="s">
        <v>341</v>
      </c>
      <c r="H38" s="235" t="s">
        <v>515</v>
      </c>
      <c r="I38" s="225" t="s">
        <v>352</v>
      </c>
      <c r="J38" s="240" t="s">
        <v>196</v>
      </c>
    </row>
    <row r="39" spans="1:10" ht="126" customHeight="1">
      <c r="A39" s="241" t="s">
        <v>46</v>
      </c>
      <c r="B39" s="242" t="s">
        <v>47</v>
      </c>
      <c r="C39" s="236" t="s">
        <v>197</v>
      </c>
      <c r="D39" s="224" t="s">
        <v>340</v>
      </c>
      <c r="E39" s="224" t="s">
        <v>341</v>
      </c>
      <c r="F39" s="224" t="s">
        <v>340</v>
      </c>
      <c r="G39" s="224" t="s">
        <v>341</v>
      </c>
      <c r="H39" s="235" t="s">
        <v>516</v>
      </c>
      <c r="I39" s="225" t="s">
        <v>353</v>
      </c>
      <c r="J39" s="240" t="s">
        <v>196</v>
      </c>
    </row>
    <row r="40" spans="1:10" ht="51" customHeight="1" hidden="1">
      <c r="A40" s="241" t="s">
        <v>48</v>
      </c>
      <c r="B40" s="263" t="s">
        <v>49</v>
      </c>
      <c r="C40" s="236" t="s">
        <v>197</v>
      </c>
      <c r="D40" s="224" t="s">
        <v>103</v>
      </c>
      <c r="E40" s="224" t="s">
        <v>24</v>
      </c>
      <c r="F40" s="225" t="s">
        <v>103</v>
      </c>
      <c r="G40" s="225" t="s">
        <v>24</v>
      </c>
      <c r="H40" s="236" t="s">
        <v>13</v>
      </c>
      <c r="I40" s="225" t="s">
        <v>13</v>
      </c>
      <c r="J40" s="224"/>
    </row>
    <row r="41" spans="1:10" ht="60.75" customHeight="1" hidden="1">
      <c r="A41" s="241" t="s">
        <v>50</v>
      </c>
      <c r="B41" s="263" t="s">
        <v>51</v>
      </c>
      <c r="C41" s="236" t="s">
        <v>197</v>
      </c>
      <c r="D41" s="224" t="s">
        <v>103</v>
      </c>
      <c r="E41" s="224" t="s">
        <v>24</v>
      </c>
      <c r="F41" s="225" t="s">
        <v>103</v>
      </c>
      <c r="G41" s="225" t="s">
        <v>24</v>
      </c>
      <c r="H41" s="236" t="s">
        <v>13</v>
      </c>
      <c r="I41" s="225" t="s">
        <v>13</v>
      </c>
      <c r="J41" s="224"/>
    </row>
    <row r="42" spans="1:10" ht="148.5" customHeight="1">
      <c r="A42" s="241" t="s">
        <v>52</v>
      </c>
      <c r="B42" s="2" t="s">
        <v>53</v>
      </c>
      <c r="C42" s="264" t="s">
        <v>357</v>
      </c>
      <c r="D42" s="230" t="s">
        <v>340</v>
      </c>
      <c r="E42" s="230" t="s">
        <v>341</v>
      </c>
      <c r="F42" s="230" t="s">
        <v>340</v>
      </c>
      <c r="G42" s="230" t="s">
        <v>341</v>
      </c>
      <c r="H42" s="236" t="s">
        <v>244</v>
      </c>
      <c r="I42" s="225" t="s">
        <v>358</v>
      </c>
      <c r="J42" s="240" t="s">
        <v>196</v>
      </c>
    </row>
    <row r="43" spans="1:10" ht="120" customHeight="1">
      <c r="A43" s="241" t="s">
        <v>54</v>
      </c>
      <c r="B43" s="237" t="s">
        <v>55</v>
      </c>
      <c r="C43" s="238" t="s">
        <v>359</v>
      </c>
      <c r="D43" s="230" t="s">
        <v>340</v>
      </c>
      <c r="E43" s="230" t="s">
        <v>341</v>
      </c>
      <c r="F43" s="230" t="s">
        <v>340</v>
      </c>
      <c r="G43" s="230" t="s">
        <v>341</v>
      </c>
      <c r="H43" s="225" t="s">
        <v>318</v>
      </c>
      <c r="I43" s="225" t="s">
        <v>360</v>
      </c>
      <c r="J43" s="240" t="s">
        <v>201</v>
      </c>
    </row>
    <row r="44" spans="1:10" ht="124.5" customHeight="1">
      <c r="A44" s="241" t="s">
        <v>56</v>
      </c>
      <c r="B44" s="2" t="s">
        <v>57</v>
      </c>
      <c r="C44" s="238" t="s">
        <v>364</v>
      </c>
      <c r="D44" s="230" t="s">
        <v>340</v>
      </c>
      <c r="E44" s="230" t="s">
        <v>361</v>
      </c>
      <c r="F44" s="230" t="s">
        <v>340</v>
      </c>
      <c r="G44" s="230" t="s">
        <v>361</v>
      </c>
      <c r="H44" s="265" t="s">
        <v>362</v>
      </c>
      <c r="I44" s="236" t="s">
        <v>363</v>
      </c>
      <c r="J44" s="240" t="s">
        <v>196</v>
      </c>
    </row>
    <row r="45" spans="1:10" ht="122.25" customHeight="1">
      <c r="A45" s="241" t="s">
        <v>58</v>
      </c>
      <c r="B45" s="237" t="s">
        <v>59</v>
      </c>
      <c r="C45" s="238" t="s">
        <v>359</v>
      </c>
      <c r="D45" s="230" t="s">
        <v>340</v>
      </c>
      <c r="E45" s="230" t="s">
        <v>341</v>
      </c>
      <c r="F45" s="230" t="s">
        <v>340</v>
      </c>
      <c r="G45" s="230" t="s">
        <v>341</v>
      </c>
      <c r="H45" s="225" t="s">
        <v>319</v>
      </c>
      <c r="I45" s="225" t="s">
        <v>284</v>
      </c>
      <c r="J45" s="240" t="s">
        <v>196</v>
      </c>
    </row>
    <row r="46" spans="1:10" ht="132">
      <c r="A46" s="241" t="s">
        <v>60</v>
      </c>
      <c r="B46" s="2" t="s">
        <v>61</v>
      </c>
      <c r="C46" s="238" t="s">
        <v>365</v>
      </c>
      <c r="D46" s="230" t="s">
        <v>340</v>
      </c>
      <c r="E46" s="230" t="s">
        <v>341</v>
      </c>
      <c r="F46" s="230" t="s">
        <v>340</v>
      </c>
      <c r="G46" s="230" t="s">
        <v>341</v>
      </c>
      <c r="H46" s="236" t="s">
        <v>285</v>
      </c>
      <c r="I46" s="225" t="s">
        <v>366</v>
      </c>
      <c r="J46" s="240" t="s">
        <v>196</v>
      </c>
    </row>
    <row r="47" spans="1:10" ht="158.25" customHeight="1">
      <c r="A47" s="241" t="s">
        <v>241</v>
      </c>
      <c r="B47" s="37" t="s">
        <v>242</v>
      </c>
      <c r="C47" s="238" t="s">
        <v>359</v>
      </c>
      <c r="D47" s="230" t="s">
        <v>340</v>
      </c>
      <c r="E47" s="230" t="s">
        <v>341</v>
      </c>
      <c r="F47" s="230" t="s">
        <v>340</v>
      </c>
      <c r="G47" s="230" t="s">
        <v>341</v>
      </c>
      <c r="H47" s="235" t="s">
        <v>517</v>
      </c>
      <c r="I47" s="225" t="s">
        <v>367</v>
      </c>
      <c r="J47" s="236" t="s">
        <v>196</v>
      </c>
    </row>
    <row r="48" spans="1:10" s="266" customFormat="1" ht="120">
      <c r="A48" s="236">
        <v>13</v>
      </c>
      <c r="B48" s="237" t="s">
        <v>243</v>
      </c>
      <c r="C48" s="238" t="s">
        <v>359</v>
      </c>
      <c r="D48" s="230" t="s">
        <v>340</v>
      </c>
      <c r="E48" s="230" t="s">
        <v>341</v>
      </c>
      <c r="F48" s="230" t="s">
        <v>340</v>
      </c>
      <c r="G48" s="230" t="s">
        <v>341</v>
      </c>
      <c r="H48" s="235" t="s">
        <v>518</v>
      </c>
      <c r="I48" s="225" t="s">
        <v>368</v>
      </c>
      <c r="J48" s="236" t="s">
        <v>196</v>
      </c>
    </row>
    <row r="49" spans="1:10" s="228" customFormat="1" ht="29.25" customHeight="1">
      <c r="A49" s="267" t="s">
        <v>62</v>
      </c>
      <c r="B49" s="148"/>
      <c r="C49" s="148"/>
      <c r="D49" s="148"/>
      <c r="E49" s="148"/>
      <c r="F49" s="148"/>
      <c r="G49" s="148"/>
      <c r="H49" s="148"/>
      <c r="I49" s="148"/>
      <c r="J49" s="149"/>
    </row>
    <row r="50" spans="1:10" ht="168">
      <c r="A50" s="236">
        <v>12</v>
      </c>
      <c r="B50" s="268" t="s">
        <v>63</v>
      </c>
      <c r="C50" s="269" t="s">
        <v>371</v>
      </c>
      <c r="D50" s="230" t="s">
        <v>340</v>
      </c>
      <c r="E50" s="230" t="s">
        <v>341</v>
      </c>
      <c r="F50" s="230" t="s">
        <v>340</v>
      </c>
      <c r="G50" s="230" t="s">
        <v>341</v>
      </c>
      <c r="H50" s="239" t="s">
        <v>519</v>
      </c>
      <c r="I50" s="225" t="s">
        <v>370</v>
      </c>
      <c r="J50" s="236" t="s">
        <v>196</v>
      </c>
    </row>
    <row r="51" spans="1:10" ht="72" hidden="1">
      <c r="A51" s="241" t="s">
        <v>64</v>
      </c>
      <c r="B51" s="263" t="s">
        <v>65</v>
      </c>
      <c r="C51" s="236" t="s">
        <v>292</v>
      </c>
      <c r="D51" s="224" t="s">
        <v>340</v>
      </c>
      <c r="E51" s="224" t="s">
        <v>341</v>
      </c>
      <c r="F51" s="224" t="s">
        <v>340</v>
      </c>
      <c r="G51" s="224" t="s">
        <v>341</v>
      </c>
      <c r="H51" s="236" t="s">
        <v>290</v>
      </c>
      <c r="I51" s="225" t="s">
        <v>289</v>
      </c>
      <c r="J51" s="236" t="s">
        <v>196</v>
      </c>
    </row>
    <row r="52" spans="1:10" ht="72" hidden="1">
      <c r="A52" s="241" t="s">
        <v>66</v>
      </c>
      <c r="B52" s="263" t="s">
        <v>67</v>
      </c>
      <c r="C52" s="236" t="s">
        <v>293</v>
      </c>
      <c r="D52" s="224" t="s">
        <v>340</v>
      </c>
      <c r="E52" s="224" t="s">
        <v>341</v>
      </c>
      <c r="F52" s="224" t="s">
        <v>340</v>
      </c>
      <c r="G52" s="224" t="s">
        <v>341</v>
      </c>
      <c r="H52" s="236" t="s">
        <v>286</v>
      </c>
      <c r="I52" s="225" t="s">
        <v>287</v>
      </c>
      <c r="J52" s="236" t="s">
        <v>196</v>
      </c>
    </row>
    <row r="53" spans="1:10" ht="99.75" customHeight="1" hidden="1">
      <c r="A53" s="241" t="s">
        <v>68</v>
      </c>
      <c r="B53" s="242" t="s">
        <v>69</v>
      </c>
      <c r="C53" s="236" t="s">
        <v>197</v>
      </c>
      <c r="D53" s="224" t="s">
        <v>340</v>
      </c>
      <c r="E53" s="224" t="s">
        <v>341</v>
      </c>
      <c r="F53" s="224" t="s">
        <v>340</v>
      </c>
      <c r="G53" s="224" t="s">
        <v>341</v>
      </c>
      <c r="H53" s="236" t="s">
        <v>288</v>
      </c>
      <c r="I53" s="225" t="s">
        <v>369</v>
      </c>
      <c r="J53" s="236" t="s">
        <v>196</v>
      </c>
    </row>
    <row r="54" spans="1:10" s="28" customFormat="1" ht="63.75" customHeight="1">
      <c r="A54" s="225">
        <v>13</v>
      </c>
      <c r="B54" s="270" t="s">
        <v>70</v>
      </c>
      <c r="C54" s="271" t="s">
        <v>291</v>
      </c>
      <c r="D54" s="271" t="s">
        <v>340</v>
      </c>
      <c r="E54" s="271" t="s">
        <v>341</v>
      </c>
      <c r="F54" s="271" t="s">
        <v>340</v>
      </c>
      <c r="G54" s="271" t="s">
        <v>341</v>
      </c>
      <c r="H54" s="262" t="s">
        <v>71</v>
      </c>
      <c r="I54" s="225" t="s">
        <v>520</v>
      </c>
      <c r="J54" s="225" t="s">
        <v>196</v>
      </c>
    </row>
    <row r="55" spans="1:10" ht="120" hidden="1">
      <c r="A55" s="241" t="s">
        <v>72</v>
      </c>
      <c r="B55" s="263" t="s">
        <v>73</v>
      </c>
      <c r="C55" s="236" t="s">
        <v>200</v>
      </c>
      <c r="D55" s="224" t="s">
        <v>340</v>
      </c>
      <c r="E55" s="224" t="s">
        <v>341</v>
      </c>
      <c r="F55" s="224" t="s">
        <v>340</v>
      </c>
      <c r="G55" s="224" t="s">
        <v>341</v>
      </c>
      <c r="H55" s="236" t="s">
        <v>298</v>
      </c>
      <c r="I55" s="225" t="s">
        <v>331</v>
      </c>
      <c r="J55" s="236" t="s">
        <v>332</v>
      </c>
    </row>
    <row r="56" spans="1:10" ht="92.25" customHeight="1">
      <c r="A56" s="236">
        <v>14</v>
      </c>
      <c r="B56" s="268" t="s">
        <v>74</v>
      </c>
      <c r="C56" s="238" t="s">
        <v>294</v>
      </c>
      <c r="D56" s="230" t="s">
        <v>340</v>
      </c>
      <c r="E56" s="230" t="s">
        <v>341</v>
      </c>
      <c r="F56" s="230" t="s">
        <v>340</v>
      </c>
      <c r="G56" s="230" t="s">
        <v>341</v>
      </c>
      <c r="H56" s="239" t="s">
        <v>75</v>
      </c>
      <c r="I56" s="225" t="s">
        <v>373</v>
      </c>
      <c r="J56" s="236" t="s">
        <v>374</v>
      </c>
    </row>
    <row r="57" spans="1:10" ht="168" hidden="1">
      <c r="A57" s="241" t="s">
        <v>76</v>
      </c>
      <c r="B57" s="263" t="s">
        <v>77</v>
      </c>
      <c r="C57" s="26" t="s">
        <v>208</v>
      </c>
      <c r="D57" s="224" t="s">
        <v>340</v>
      </c>
      <c r="E57" s="224" t="s">
        <v>341</v>
      </c>
      <c r="F57" s="224" t="s">
        <v>340</v>
      </c>
      <c r="G57" s="224" t="s">
        <v>341</v>
      </c>
      <c r="H57" s="236" t="s">
        <v>295</v>
      </c>
      <c r="I57" s="225" t="s">
        <v>372</v>
      </c>
      <c r="J57" s="236" t="s">
        <v>332</v>
      </c>
    </row>
    <row r="58" spans="1:10" ht="84" hidden="1">
      <c r="A58" s="241" t="s">
        <v>76</v>
      </c>
      <c r="B58" s="263" t="s">
        <v>78</v>
      </c>
      <c r="C58" s="236" t="s">
        <v>208</v>
      </c>
      <c r="D58" s="224" t="s">
        <v>340</v>
      </c>
      <c r="E58" s="224" t="s">
        <v>341</v>
      </c>
      <c r="F58" s="224" t="s">
        <v>340</v>
      </c>
      <c r="G58" s="224" t="s">
        <v>341</v>
      </c>
      <c r="H58" s="239" t="s">
        <v>296</v>
      </c>
      <c r="I58" s="225" t="s">
        <v>297</v>
      </c>
      <c r="J58" s="240" t="s">
        <v>196</v>
      </c>
    </row>
    <row r="59" spans="1:10" s="28" customFormat="1" ht="48">
      <c r="A59" s="272" t="s">
        <v>79</v>
      </c>
      <c r="B59" s="270" t="s">
        <v>80</v>
      </c>
      <c r="C59" s="271" t="s">
        <v>302</v>
      </c>
      <c r="D59" s="271" t="s">
        <v>340</v>
      </c>
      <c r="E59" s="271" t="s">
        <v>341</v>
      </c>
      <c r="F59" s="271" t="s">
        <v>340</v>
      </c>
      <c r="G59" s="271" t="s">
        <v>341</v>
      </c>
      <c r="H59" s="262" t="s">
        <v>71</v>
      </c>
      <c r="I59" s="225" t="s">
        <v>521</v>
      </c>
      <c r="J59" s="273" t="s">
        <v>196</v>
      </c>
    </row>
    <row r="60" spans="1:10" s="28" customFormat="1" ht="72" hidden="1">
      <c r="A60" s="272" t="s">
        <v>81</v>
      </c>
      <c r="B60" s="274" t="s">
        <v>82</v>
      </c>
      <c r="C60" s="225" t="s">
        <v>198</v>
      </c>
      <c r="D60" s="225" t="s">
        <v>340</v>
      </c>
      <c r="E60" s="225" t="s">
        <v>341</v>
      </c>
      <c r="F60" s="225" t="s">
        <v>340</v>
      </c>
      <c r="G60" s="225" t="s">
        <v>341</v>
      </c>
      <c r="H60" s="225" t="s">
        <v>299</v>
      </c>
      <c r="I60" s="225" t="s">
        <v>328</v>
      </c>
      <c r="J60" s="225" t="s">
        <v>329</v>
      </c>
    </row>
    <row r="61" spans="1:10" s="28" customFormat="1" ht="48">
      <c r="A61" s="272" t="s">
        <v>83</v>
      </c>
      <c r="B61" s="270" t="s">
        <v>84</v>
      </c>
      <c r="C61" s="271" t="s">
        <v>301</v>
      </c>
      <c r="D61" s="271" t="s">
        <v>340</v>
      </c>
      <c r="E61" s="271" t="s">
        <v>341</v>
      </c>
      <c r="F61" s="271" t="s">
        <v>340</v>
      </c>
      <c r="G61" s="271" t="s">
        <v>341</v>
      </c>
      <c r="H61" s="262" t="s">
        <v>71</v>
      </c>
      <c r="I61" s="225" t="s">
        <v>522</v>
      </c>
      <c r="J61" s="273" t="s">
        <v>196</v>
      </c>
    </row>
    <row r="62" spans="1:10" ht="84" hidden="1">
      <c r="A62" s="241" t="s">
        <v>85</v>
      </c>
      <c r="B62" s="263" t="s">
        <v>86</v>
      </c>
      <c r="C62" s="236" t="s">
        <v>199</v>
      </c>
      <c r="D62" s="224" t="s">
        <v>340</v>
      </c>
      <c r="E62" s="224" t="s">
        <v>341</v>
      </c>
      <c r="F62" s="224" t="s">
        <v>340</v>
      </c>
      <c r="G62" s="224" t="s">
        <v>341</v>
      </c>
      <c r="H62" s="236" t="s">
        <v>300</v>
      </c>
      <c r="I62" s="225" t="s">
        <v>320</v>
      </c>
      <c r="J62" s="225" t="s">
        <v>321</v>
      </c>
    </row>
    <row r="63" spans="1:10" ht="72">
      <c r="A63" s="241" t="s">
        <v>87</v>
      </c>
      <c r="B63" s="268" t="s">
        <v>88</v>
      </c>
      <c r="C63" s="238" t="s">
        <v>303</v>
      </c>
      <c r="D63" s="230" t="s">
        <v>340</v>
      </c>
      <c r="E63" s="230" t="s">
        <v>341</v>
      </c>
      <c r="F63" s="230" t="s">
        <v>340</v>
      </c>
      <c r="G63" s="230" t="s">
        <v>341</v>
      </c>
      <c r="H63" s="239" t="s">
        <v>376</v>
      </c>
      <c r="I63" s="225" t="s">
        <v>322</v>
      </c>
      <c r="J63" s="225" t="s">
        <v>375</v>
      </c>
    </row>
    <row r="64" spans="1:10" ht="48" hidden="1">
      <c r="A64" s="241" t="s">
        <v>89</v>
      </c>
      <c r="B64" s="263" t="s">
        <v>90</v>
      </c>
      <c r="C64" s="236" t="s">
        <v>304</v>
      </c>
      <c r="D64" s="224" t="s">
        <v>340</v>
      </c>
      <c r="E64" s="224" t="s">
        <v>341</v>
      </c>
      <c r="F64" s="224" t="s">
        <v>340</v>
      </c>
      <c r="G64" s="224" t="s">
        <v>341</v>
      </c>
      <c r="H64" s="236" t="s">
        <v>305</v>
      </c>
      <c r="I64" s="225" t="s">
        <v>323</v>
      </c>
      <c r="J64" s="225" t="s">
        <v>375</v>
      </c>
    </row>
    <row r="65" spans="1:10" ht="96">
      <c r="A65" s="241" t="s">
        <v>91</v>
      </c>
      <c r="B65" s="268" t="s">
        <v>92</v>
      </c>
      <c r="C65" s="238" t="s">
        <v>382</v>
      </c>
      <c r="D65" s="230" t="s">
        <v>340</v>
      </c>
      <c r="E65" s="230" t="s">
        <v>341</v>
      </c>
      <c r="F65" s="230" t="s">
        <v>340</v>
      </c>
      <c r="G65" s="230" t="s">
        <v>341</v>
      </c>
      <c r="H65" s="239" t="s">
        <v>93</v>
      </c>
      <c r="I65" s="225" t="s">
        <v>381</v>
      </c>
      <c r="J65" s="240" t="s">
        <v>196</v>
      </c>
    </row>
    <row r="66" spans="1:10" ht="84" hidden="1">
      <c r="A66" s="241" t="s">
        <v>94</v>
      </c>
      <c r="B66" s="263" t="s">
        <v>95</v>
      </c>
      <c r="C66" s="236" t="s">
        <v>208</v>
      </c>
      <c r="D66" s="224" t="s">
        <v>340</v>
      </c>
      <c r="E66" s="224" t="s">
        <v>341</v>
      </c>
      <c r="F66" s="224" t="s">
        <v>340</v>
      </c>
      <c r="G66" s="224" t="s">
        <v>341</v>
      </c>
      <c r="H66" s="236" t="s">
        <v>306</v>
      </c>
      <c r="I66" s="225" t="s">
        <v>379</v>
      </c>
      <c r="J66" s="240" t="s">
        <v>380</v>
      </c>
    </row>
    <row r="67" spans="1:10" ht="120" hidden="1">
      <c r="A67" s="241" t="s">
        <v>96</v>
      </c>
      <c r="B67" s="263" t="s">
        <v>97</v>
      </c>
      <c r="C67" s="236" t="s">
        <v>209</v>
      </c>
      <c r="D67" s="224" t="s">
        <v>340</v>
      </c>
      <c r="E67" s="224" t="s">
        <v>341</v>
      </c>
      <c r="F67" s="224" t="s">
        <v>340</v>
      </c>
      <c r="G67" s="224" t="s">
        <v>341</v>
      </c>
      <c r="H67" s="236" t="s">
        <v>13</v>
      </c>
      <c r="I67" s="236" t="s">
        <v>13</v>
      </c>
      <c r="J67" s="225" t="s">
        <v>214</v>
      </c>
    </row>
    <row r="68" spans="1:10" ht="84" hidden="1">
      <c r="A68" s="241" t="s">
        <v>98</v>
      </c>
      <c r="B68" s="263" t="s">
        <v>99</v>
      </c>
      <c r="C68" s="236" t="s">
        <v>208</v>
      </c>
      <c r="D68" s="224" t="s">
        <v>340</v>
      </c>
      <c r="E68" s="224" t="s">
        <v>341</v>
      </c>
      <c r="F68" s="224" t="s">
        <v>340</v>
      </c>
      <c r="G68" s="224" t="s">
        <v>341</v>
      </c>
      <c r="H68" s="236" t="s">
        <v>324</v>
      </c>
      <c r="I68" s="225" t="s">
        <v>378</v>
      </c>
      <c r="J68" s="240" t="s">
        <v>201</v>
      </c>
    </row>
    <row r="69" spans="1:10" ht="84" hidden="1">
      <c r="A69" s="241" t="s">
        <v>100</v>
      </c>
      <c r="B69" s="263" t="s">
        <v>101</v>
      </c>
      <c r="C69" s="236" t="s">
        <v>208</v>
      </c>
      <c r="D69" s="224" t="s">
        <v>340</v>
      </c>
      <c r="E69" s="224" t="s">
        <v>341</v>
      </c>
      <c r="F69" s="224" t="s">
        <v>340</v>
      </c>
      <c r="G69" s="224" t="s">
        <v>341</v>
      </c>
      <c r="H69" s="236" t="s">
        <v>325</v>
      </c>
      <c r="I69" s="225" t="s">
        <v>377</v>
      </c>
      <c r="J69" s="240" t="s">
        <v>196</v>
      </c>
    </row>
    <row r="70" spans="1:10" ht="36" hidden="1">
      <c r="A70" s="241" t="s">
        <v>105</v>
      </c>
      <c r="B70" s="242" t="s">
        <v>106</v>
      </c>
      <c r="C70" s="236" t="s">
        <v>198</v>
      </c>
      <c r="D70" s="236" t="s">
        <v>104</v>
      </c>
      <c r="E70" s="236" t="s">
        <v>24</v>
      </c>
      <c r="F70" s="225" t="s">
        <v>104</v>
      </c>
      <c r="G70" s="225" t="s">
        <v>24</v>
      </c>
      <c r="H70" s="236" t="s">
        <v>13</v>
      </c>
      <c r="I70" s="225" t="s">
        <v>13</v>
      </c>
      <c r="J70" s="240" t="s">
        <v>196</v>
      </c>
    </row>
    <row r="71" spans="1:10" ht="180.75" customHeight="1" hidden="1">
      <c r="A71" s="241" t="s">
        <v>107</v>
      </c>
      <c r="B71" s="242" t="s">
        <v>108</v>
      </c>
      <c r="C71" s="236" t="s">
        <v>198</v>
      </c>
      <c r="D71" s="236" t="s">
        <v>104</v>
      </c>
      <c r="E71" s="236" t="s">
        <v>24</v>
      </c>
      <c r="F71" s="225" t="s">
        <v>104</v>
      </c>
      <c r="G71" s="225" t="s">
        <v>24</v>
      </c>
      <c r="H71" s="236" t="s">
        <v>13</v>
      </c>
      <c r="I71" s="6" t="s">
        <v>216</v>
      </c>
      <c r="J71" s="240" t="s">
        <v>196</v>
      </c>
    </row>
    <row r="72" spans="1:10" ht="156" hidden="1">
      <c r="A72" s="232" t="s">
        <v>109</v>
      </c>
      <c r="B72" s="233" t="s">
        <v>110</v>
      </c>
      <c r="C72" s="224" t="s">
        <v>198</v>
      </c>
      <c r="D72" s="236" t="s">
        <v>104</v>
      </c>
      <c r="E72" s="236" t="s">
        <v>24</v>
      </c>
      <c r="F72" s="225" t="s">
        <v>104</v>
      </c>
      <c r="G72" s="225" t="s">
        <v>24</v>
      </c>
      <c r="H72" s="224" t="s">
        <v>13</v>
      </c>
      <c r="I72" s="29" t="s">
        <v>217</v>
      </c>
      <c r="J72" s="240" t="s">
        <v>196</v>
      </c>
    </row>
    <row r="73" spans="1:10" ht="48" hidden="1">
      <c r="A73" s="241" t="s">
        <v>111</v>
      </c>
      <c r="B73" s="242" t="s">
        <v>112</v>
      </c>
      <c r="C73" s="236" t="s">
        <v>199</v>
      </c>
      <c r="D73" s="236" t="s">
        <v>104</v>
      </c>
      <c r="E73" s="236" t="s">
        <v>24</v>
      </c>
      <c r="F73" s="225" t="s">
        <v>104</v>
      </c>
      <c r="G73" s="225" t="s">
        <v>24</v>
      </c>
      <c r="H73" s="236" t="s">
        <v>13</v>
      </c>
      <c r="I73" s="225" t="s">
        <v>13</v>
      </c>
      <c r="J73" s="240" t="s">
        <v>196</v>
      </c>
    </row>
    <row r="74" spans="1:10" ht="108" hidden="1">
      <c r="A74" s="241" t="s">
        <v>113</v>
      </c>
      <c r="B74" s="242" t="s">
        <v>114</v>
      </c>
      <c r="C74" s="236" t="s">
        <v>199</v>
      </c>
      <c r="D74" s="236" t="s">
        <v>104</v>
      </c>
      <c r="E74" s="236" t="s">
        <v>24</v>
      </c>
      <c r="F74" s="225" t="s">
        <v>104</v>
      </c>
      <c r="G74" s="225" t="s">
        <v>24</v>
      </c>
      <c r="H74" s="236" t="s">
        <v>13</v>
      </c>
      <c r="I74" s="12" t="s">
        <v>218</v>
      </c>
      <c r="J74" s="240" t="s">
        <v>196</v>
      </c>
    </row>
    <row r="75" spans="1:10" ht="153.75" customHeight="1" hidden="1">
      <c r="A75" s="232" t="s">
        <v>115</v>
      </c>
      <c r="B75" s="233" t="s">
        <v>116</v>
      </c>
      <c r="C75" s="224" t="s">
        <v>199</v>
      </c>
      <c r="D75" s="236" t="s">
        <v>104</v>
      </c>
      <c r="E75" s="236" t="s">
        <v>24</v>
      </c>
      <c r="F75" s="225" t="s">
        <v>104</v>
      </c>
      <c r="G75" s="225" t="s">
        <v>24</v>
      </c>
      <c r="H75" s="224" t="s">
        <v>13</v>
      </c>
      <c r="I75" s="12" t="s">
        <v>219</v>
      </c>
      <c r="J75" s="240" t="s">
        <v>196</v>
      </c>
    </row>
    <row r="76" spans="1:10" ht="378.75" customHeight="1" hidden="1">
      <c r="A76" s="232" t="s">
        <v>117</v>
      </c>
      <c r="B76" s="233" t="s">
        <v>118</v>
      </c>
      <c r="C76" s="224" t="s">
        <v>199</v>
      </c>
      <c r="D76" s="236" t="s">
        <v>104</v>
      </c>
      <c r="E76" s="236" t="s">
        <v>24</v>
      </c>
      <c r="F76" s="225" t="s">
        <v>104</v>
      </c>
      <c r="G76" s="225" t="s">
        <v>24</v>
      </c>
      <c r="H76" s="224" t="s">
        <v>13</v>
      </c>
      <c r="I76" s="12" t="s">
        <v>220</v>
      </c>
      <c r="J76" s="240" t="s">
        <v>196</v>
      </c>
    </row>
    <row r="77" spans="1:10" ht="36" hidden="1">
      <c r="A77" s="232" t="s">
        <v>119</v>
      </c>
      <c r="B77" s="233" t="s">
        <v>120</v>
      </c>
      <c r="C77" s="224" t="s">
        <v>200</v>
      </c>
      <c r="D77" s="236" t="s">
        <v>104</v>
      </c>
      <c r="E77" s="236" t="s">
        <v>24</v>
      </c>
      <c r="F77" s="225" t="s">
        <v>104</v>
      </c>
      <c r="G77" s="225" t="s">
        <v>24</v>
      </c>
      <c r="H77" s="224" t="s">
        <v>13</v>
      </c>
      <c r="I77" s="225" t="s">
        <v>13</v>
      </c>
      <c r="J77" s="240" t="s">
        <v>196</v>
      </c>
    </row>
    <row r="78" spans="1:10" ht="84" hidden="1">
      <c r="A78" s="232" t="s">
        <v>121</v>
      </c>
      <c r="B78" s="233" t="s">
        <v>122</v>
      </c>
      <c r="C78" s="224" t="s">
        <v>200</v>
      </c>
      <c r="D78" s="236" t="s">
        <v>104</v>
      </c>
      <c r="E78" s="236" t="s">
        <v>24</v>
      </c>
      <c r="F78" s="225" t="s">
        <v>104</v>
      </c>
      <c r="G78" s="225" t="s">
        <v>24</v>
      </c>
      <c r="H78" s="224" t="s">
        <v>13</v>
      </c>
      <c r="I78" s="225" t="s">
        <v>215</v>
      </c>
      <c r="J78" s="275" t="s">
        <v>196</v>
      </c>
    </row>
    <row r="79" spans="1:10" s="266" customFormat="1" ht="38.25" customHeight="1">
      <c r="A79" s="267" t="s">
        <v>245</v>
      </c>
      <c r="B79" s="146"/>
      <c r="C79" s="146"/>
      <c r="D79" s="146"/>
      <c r="E79" s="146"/>
      <c r="F79" s="146"/>
      <c r="G79" s="146"/>
      <c r="H79" s="146"/>
      <c r="I79" s="146"/>
      <c r="J79" s="147"/>
    </row>
    <row r="80" spans="1:10" s="266" customFormat="1" ht="69" customHeight="1">
      <c r="A80" s="236">
        <v>20</v>
      </c>
      <c r="B80" s="268" t="s">
        <v>246</v>
      </c>
      <c r="C80" s="238" t="s">
        <v>278</v>
      </c>
      <c r="D80" s="230" t="s">
        <v>340</v>
      </c>
      <c r="E80" s="230" t="s">
        <v>341</v>
      </c>
      <c r="F80" s="230" t="s">
        <v>340</v>
      </c>
      <c r="G80" s="230" t="s">
        <v>341</v>
      </c>
      <c r="H80" s="255" t="s">
        <v>326</v>
      </c>
      <c r="I80" s="236" t="s">
        <v>389</v>
      </c>
      <c r="J80" s="240" t="s">
        <v>196</v>
      </c>
    </row>
    <row r="81" spans="1:10" ht="48" customHeight="1" hidden="1">
      <c r="A81" s="241" t="s">
        <v>252</v>
      </c>
      <c r="B81" s="263" t="s">
        <v>247</v>
      </c>
      <c r="C81" s="236" t="s">
        <v>197</v>
      </c>
      <c r="D81" s="224" t="s">
        <v>340</v>
      </c>
      <c r="E81" s="224" t="s">
        <v>341</v>
      </c>
      <c r="F81" s="224" t="s">
        <v>340</v>
      </c>
      <c r="G81" s="224" t="s">
        <v>341</v>
      </c>
      <c r="H81" s="259"/>
      <c r="I81" s="225" t="s">
        <v>387</v>
      </c>
      <c r="J81" s="240" t="s">
        <v>196</v>
      </c>
    </row>
    <row r="82" spans="1:10" ht="72" hidden="1">
      <c r="A82" s="241" t="s">
        <v>253</v>
      </c>
      <c r="B82" s="263" t="s">
        <v>248</v>
      </c>
      <c r="C82" s="236" t="s">
        <v>197</v>
      </c>
      <c r="D82" s="224" t="s">
        <v>340</v>
      </c>
      <c r="E82" s="224" t="s">
        <v>341</v>
      </c>
      <c r="F82" s="224" t="s">
        <v>340</v>
      </c>
      <c r="G82" s="224" t="s">
        <v>341</v>
      </c>
      <c r="H82" s="236" t="s">
        <v>13</v>
      </c>
      <c r="I82" s="236" t="s">
        <v>13</v>
      </c>
      <c r="J82" s="225" t="s">
        <v>388</v>
      </c>
    </row>
    <row r="83" spans="1:10" ht="48">
      <c r="A83" s="236">
        <v>21</v>
      </c>
      <c r="B83" s="268" t="s">
        <v>249</v>
      </c>
      <c r="C83" s="238" t="s">
        <v>384</v>
      </c>
      <c r="D83" s="230" t="s">
        <v>340</v>
      </c>
      <c r="E83" s="230" t="s">
        <v>341</v>
      </c>
      <c r="F83" s="230" t="s">
        <v>340</v>
      </c>
      <c r="G83" s="230" t="s">
        <v>341</v>
      </c>
      <c r="H83" s="225" t="s">
        <v>523</v>
      </c>
      <c r="I83" s="225" t="s">
        <v>390</v>
      </c>
      <c r="J83" s="240" t="s">
        <v>196</v>
      </c>
    </row>
    <row r="84" spans="1:10" ht="60">
      <c r="A84" s="236">
        <v>22</v>
      </c>
      <c r="B84" s="268" t="s">
        <v>250</v>
      </c>
      <c r="C84" s="238" t="s">
        <v>385</v>
      </c>
      <c r="D84" s="230" t="s">
        <v>340</v>
      </c>
      <c r="E84" s="230" t="s">
        <v>341</v>
      </c>
      <c r="F84" s="230" t="s">
        <v>340</v>
      </c>
      <c r="G84" s="230" t="s">
        <v>341</v>
      </c>
      <c r="H84" s="225" t="s">
        <v>524</v>
      </c>
      <c r="I84" s="225" t="s">
        <v>391</v>
      </c>
      <c r="J84" s="240" t="s">
        <v>196</v>
      </c>
    </row>
    <row r="85" spans="1:10" ht="72">
      <c r="A85" s="236">
        <v>23</v>
      </c>
      <c r="B85" s="268" t="s">
        <v>251</v>
      </c>
      <c r="C85" s="238" t="s">
        <v>386</v>
      </c>
      <c r="D85" s="230" t="s">
        <v>340</v>
      </c>
      <c r="E85" s="230" t="s">
        <v>341</v>
      </c>
      <c r="F85" s="230" t="s">
        <v>340</v>
      </c>
      <c r="G85" s="230" t="s">
        <v>341</v>
      </c>
      <c r="H85" s="225" t="s">
        <v>525</v>
      </c>
      <c r="I85" s="225" t="s">
        <v>327</v>
      </c>
      <c r="J85" s="240" t="s">
        <v>196</v>
      </c>
    </row>
    <row r="86" spans="1:10" ht="15">
      <c r="A86" s="38"/>
      <c r="B86" s="39"/>
      <c r="C86" s="39"/>
      <c r="D86" s="39"/>
      <c r="E86" s="39"/>
      <c r="F86" s="40"/>
      <c r="G86" s="40"/>
      <c r="H86" s="39"/>
      <c r="I86" s="40"/>
      <c r="J86" s="39"/>
    </row>
  </sheetData>
  <sheetProtection/>
  <mergeCells count="20">
    <mergeCell ref="A49:J49"/>
    <mergeCell ref="A79:J79"/>
    <mergeCell ref="H80:H81"/>
    <mergeCell ref="A7:J7"/>
    <mergeCell ref="A19:A25"/>
    <mergeCell ref="B19:B25"/>
    <mergeCell ref="H19:H25"/>
    <mergeCell ref="I19:I25"/>
    <mergeCell ref="A26:A32"/>
    <mergeCell ref="B26:B32"/>
    <mergeCell ref="H26:H33"/>
    <mergeCell ref="I26:I32"/>
    <mergeCell ref="A2:J3"/>
    <mergeCell ref="A4:A5"/>
    <mergeCell ref="B4:B5"/>
    <mergeCell ref="C4:C5"/>
    <mergeCell ref="D4:E4"/>
    <mergeCell ref="F4:G4"/>
    <mergeCell ref="H4:I4"/>
    <mergeCell ref="J4:J5"/>
  </mergeCells>
  <printOptions/>
  <pageMargins left="0.15748031496062992" right="0.15748031496062992" top="0.6692913385826772" bottom="0.24" header="0.6299212598425197" footer="0.16"/>
  <pageSetup fitToHeight="18" fitToWidth="1"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G227"/>
  <sheetViews>
    <sheetView tabSelected="1" zoomScale="130" zoomScaleNormal="130" zoomScalePageLayoutView="0" workbookViewId="0" topLeftCell="A3">
      <pane ySplit="2" topLeftCell="A176" activePane="bottomLeft" state="frozen"/>
      <selection pane="topLeft" activeCell="A3" sqref="A3"/>
      <selection pane="bottomLeft" activeCell="J203" sqref="J203"/>
    </sheetView>
  </sheetViews>
  <sheetFormatPr defaultColWidth="9.140625" defaultRowHeight="15"/>
  <cols>
    <col min="1" max="1" width="14.7109375" style="17" customWidth="1"/>
    <col min="2" max="2" width="28.8515625" style="17" customWidth="1"/>
    <col min="3" max="3" width="34.140625" style="17" customWidth="1"/>
    <col min="4" max="4" width="15.8515625" style="17" customWidth="1"/>
    <col min="5" max="5" width="15.7109375" style="17" customWidth="1"/>
    <col min="6" max="6" width="15.7109375" style="18" customWidth="1"/>
  </cols>
  <sheetData>
    <row r="1" spans="1:6" ht="15">
      <c r="A1" s="18"/>
      <c r="B1" s="18"/>
      <c r="C1" s="18"/>
      <c r="D1" s="18"/>
      <c r="E1" s="18"/>
      <c r="F1" s="51" t="s">
        <v>307</v>
      </c>
    </row>
    <row r="2" spans="1:6" ht="45" customHeight="1">
      <c r="A2" s="166" t="s">
        <v>148</v>
      </c>
      <c r="B2" s="166"/>
      <c r="C2" s="166"/>
      <c r="D2" s="166"/>
      <c r="E2" s="166"/>
      <c r="F2" s="166"/>
    </row>
    <row r="3" spans="1:6" ht="24" customHeight="1">
      <c r="A3" s="167" t="s">
        <v>149</v>
      </c>
      <c r="B3" s="167" t="s">
        <v>392</v>
      </c>
      <c r="C3" s="167" t="s">
        <v>150</v>
      </c>
      <c r="D3" s="167" t="s">
        <v>393</v>
      </c>
      <c r="E3" s="168" t="s">
        <v>308</v>
      </c>
      <c r="F3" s="168" t="s">
        <v>151</v>
      </c>
    </row>
    <row r="4" spans="1:6" ht="29.25" customHeight="1">
      <c r="A4" s="167"/>
      <c r="B4" s="167"/>
      <c r="C4" s="167"/>
      <c r="D4" s="167"/>
      <c r="E4" s="169"/>
      <c r="F4" s="169"/>
    </row>
    <row r="5" spans="1:6" ht="15">
      <c r="A5" s="19">
        <v>1</v>
      </c>
      <c r="B5" s="19">
        <v>2</v>
      </c>
      <c r="C5" s="19">
        <v>3</v>
      </c>
      <c r="D5" s="49">
        <v>4</v>
      </c>
      <c r="E5" s="49">
        <v>5</v>
      </c>
      <c r="F5" s="19">
        <v>6</v>
      </c>
    </row>
    <row r="6" spans="1:6" ht="6" customHeight="1">
      <c r="A6" s="170"/>
      <c r="B6" s="170"/>
      <c r="C6" s="170"/>
      <c r="D6" s="170"/>
      <c r="E6" s="170"/>
      <c r="F6" s="170"/>
    </row>
    <row r="7" spans="1:6" ht="15.75">
      <c r="A7" s="171" t="s">
        <v>152</v>
      </c>
      <c r="B7" s="171" t="s">
        <v>153</v>
      </c>
      <c r="C7" s="58" t="s">
        <v>221</v>
      </c>
      <c r="D7" s="30">
        <f>SUM(D8,D12)</f>
        <v>25148.14</v>
      </c>
      <c r="E7" s="30">
        <f>SUM(E8,E12)</f>
        <v>24146.45011</v>
      </c>
      <c r="F7" s="30">
        <f>SUM(F8,F12)</f>
        <v>23700.277370000003</v>
      </c>
    </row>
    <row r="8" spans="1:6" ht="24" hidden="1">
      <c r="A8" s="172"/>
      <c r="B8" s="172"/>
      <c r="C8" s="21" t="s">
        <v>154</v>
      </c>
      <c r="D8" s="31">
        <f>SUM(D9:D11)</f>
        <v>25148.14</v>
      </c>
      <c r="E8" s="31">
        <f>SUM(E9:E11)</f>
        <v>24146.45011</v>
      </c>
      <c r="F8" s="31">
        <f>SUM(F9:F11)</f>
        <v>23700.277370000003</v>
      </c>
    </row>
    <row r="9" spans="1:6" ht="15.75">
      <c r="A9" s="172"/>
      <c r="B9" s="172"/>
      <c r="C9" s="21" t="s">
        <v>394</v>
      </c>
      <c r="D9" s="31">
        <f aca="true" t="shared" si="0" ref="D9:F12">SUM(D15,D145,D200)</f>
        <v>6436.573</v>
      </c>
      <c r="E9" s="31">
        <f t="shared" si="0"/>
        <v>5067.573</v>
      </c>
      <c r="F9" s="31">
        <f t="shared" si="0"/>
        <v>5067.573</v>
      </c>
    </row>
    <row r="10" spans="1:6" ht="18" customHeight="1">
      <c r="A10" s="172"/>
      <c r="B10" s="172"/>
      <c r="C10" s="21" t="s">
        <v>395</v>
      </c>
      <c r="D10" s="31">
        <f t="shared" si="0"/>
        <v>13715.866999999998</v>
      </c>
      <c r="E10" s="31">
        <f t="shared" si="0"/>
        <v>13616.967</v>
      </c>
      <c r="F10" s="31">
        <f t="shared" si="0"/>
        <v>13266.674780000001</v>
      </c>
    </row>
    <row r="11" spans="1:6" ht="15.75">
      <c r="A11" s="172"/>
      <c r="B11" s="172"/>
      <c r="C11" s="21" t="s">
        <v>396</v>
      </c>
      <c r="D11" s="31">
        <f t="shared" si="0"/>
        <v>4995.7</v>
      </c>
      <c r="E11" s="31">
        <f t="shared" si="0"/>
        <v>5461.91011</v>
      </c>
      <c r="F11" s="31">
        <f t="shared" si="0"/>
        <v>5366.02959</v>
      </c>
    </row>
    <row r="12" spans="1:6" ht="15.75">
      <c r="A12" s="172"/>
      <c r="B12" s="172"/>
      <c r="C12" s="21" t="s">
        <v>225</v>
      </c>
      <c r="D12" s="31">
        <f t="shared" si="0"/>
        <v>0</v>
      </c>
      <c r="E12" s="31">
        <f t="shared" si="0"/>
        <v>0</v>
      </c>
      <c r="F12" s="31">
        <f t="shared" si="0"/>
        <v>0</v>
      </c>
    </row>
    <row r="13" spans="1:6" ht="15.75">
      <c r="A13" s="173" t="s">
        <v>155</v>
      </c>
      <c r="B13" s="164" t="s">
        <v>156</v>
      </c>
      <c r="C13" s="20" t="s">
        <v>157</v>
      </c>
      <c r="D13" s="30">
        <f>SUM(D14,D18)</f>
        <v>24848.14</v>
      </c>
      <c r="E13" s="30">
        <f>SUM(E14,E18)</f>
        <v>23846.45011</v>
      </c>
      <c r="F13" s="30">
        <f>SUM(F14,F18)</f>
        <v>23400.277370000003</v>
      </c>
    </row>
    <row r="14" spans="1:6" ht="24" hidden="1">
      <c r="A14" s="174"/>
      <c r="B14" s="165"/>
      <c r="C14" s="21" t="s">
        <v>154</v>
      </c>
      <c r="D14" s="31">
        <f>SUM(D15:D17)</f>
        <v>24848.14</v>
      </c>
      <c r="E14" s="31">
        <f>SUM(E15:E17)</f>
        <v>23846.45011</v>
      </c>
      <c r="F14" s="31">
        <f>SUM(F15:F17)</f>
        <v>23400.277370000003</v>
      </c>
    </row>
    <row r="15" spans="1:6" ht="15.75">
      <c r="A15" s="174"/>
      <c r="B15" s="165"/>
      <c r="C15" s="21" t="s">
        <v>394</v>
      </c>
      <c r="D15" s="31">
        <f aca="true" t="shared" si="1" ref="D15:F18">SUM(D21,D42,D73,D79,D90,D96,D102,D108,D114,D120,D126,D132,D138)</f>
        <v>6436.573</v>
      </c>
      <c r="E15" s="31">
        <f t="shared" si="1"/>
        <v>5067.573</v>
      </c>
      <c r="F15" s="31">
        <f t="shared" si="1"/>
        <v>5067.573</v>
      </c>
    </row>
    <row r="16" spans="1:6" ht="18" customHeight="1">
      <c r="A16" s="174"/>
      <c r="B16" s="165"/>
      <c r="C16" s="21" t="s">
        <v>395</v>
      </c>
      <c r="D16" s="31">
        <f t="shared" si="1"/>
        <v>13715.866999999998</v>
      </c>
      <c r="E16" s="31">
        <f t="shared" si="1"/>
        <v>13616.967</v>
      </c>
      <c r="F16" s="31">
        <f t="shared" si="1"/>
        <v>13266.674780000001</v>
      </c>
    </row>
    <row r="17" spans="1:6" ht="15.75">
      <c r="A17" s="174"/>
      <c r="B17" s="165"/>
      <c r="C17" s="21" t="s">
        <v>396</v>
      </c>
      <c r="D17" s="31">
        <f t="shared" si="1"/>
        <v>4695.7</v>
      </c>
      <c r="E17" s="31">
        <f t="shared" si="1"/>
        <v>5161.91011</v>
      </c>
      <c r="F17" s="31">
        <f t="shared" si="1"/>
        <v>5066.02959</v>
      </c>
    </row>
    <row r="18" spans="1:6" ht="15.75">
      <c r="A18" s="174"/>
      <c r="B18" s="165"/>
      <c r="C18" s="21" t="s">
        <v>225</v>
      </c>
      <c r="D18" s="31">
        <f t="shared" si="1"/>
        <v>0</v>
      </c>
      <c r="E18" s="31">
        <f t="shared" si="1"/>
        <v>0</v>
      </c>
      <c r="F18" s="31">
        <f t="shared" si="1"/>
        <v>0</v>
      </c>
    </row>
    <row r="19" spans="1:6" ht="15.75">
      <c r="A19" s="175" t="s">
        <v>158</v>
      </c>
      <c r="B19" s="176" t="s">
        <v>159</v>
      </c>
      <c r="C19" s="22" t="s">
        <v>157</v>
      </c>
      <c r="D19" s="31">
        <f>SUM(D20,D24)</f>
        <v>3720</v>
      </c>
      <c r="E19" s="31">
        <f>SUM(E20,E24)</f>
        <v>4180.62011</v>
      </c>
      <c r="F19" s="31">
        <f>SUM(F20,F24)</f>
        <v>4180.62011</v>
      </c>
    </row>
    <row r="20" spans="1:6" ht="24" hidden="1">
      <c r="A20" s="175"/>
      <c r="B20" s="176"/>
      <c r="C20" s="21" t="s">
        <v>154</v>
      </c>
      <c r="D20" s="31">
        <f>SUM(D21:D23)</f>
        <v>3720</v>
      </c>
      <c r="E20" s="31">
        <f>SUM(E21:E23)</f>
        <v>4180.62011</v>
      </c>
      <c r="F20" s="31">
        <f>SUM(F21:F23)</f>
        <v>4180.62011</v>
      </c>
    </row>
    <row r="21" spans="1:6" ht="15.75">
      <c r="A21" s="175"/>
      <c r="B21" s="176"/>
      <c r="C21" s="21" t="s">
        <v>394</v>
      </c>
      <c r="D21" s="31">
        <v>0</v>
      </c>
      <c r="E21" s="31">
        <v>0</v>
      </c>
      <c r="F21" s="31">
        <v>0</v>
      </c>
    </row>
    <row r="22" spans="1:6" ht="16.5" customHeight="1">
      <c r="A22" s="175"/>
      <c r="B22" s="176"/>
      <c r="C22" s="21" t="s">
        <v>395</v>
      </c>
      <c r="D22" s="31">
        <v>0</v>
      </c>
      <c r="E22" s="31">
        <v>0</v>
      </c>
      <c r="F22" s="31">
        <v>0</v>
      </c>
    </row>
    <row r="23" spans="1:6" ht="18" customHeight="1">
      <c r="A23" s="175"/>
      <c r="B23" s="176"/>
      <c r="C23" s="21" t="s">
        <v>396</v>
      </c>
      <c r="D23" s="31">
        <f>D28+D33+D38</f>
        <v>3720</v>
      </c>
      <c r="E23" s="31">
        <f>E28+E33+E38</f>
        <v>4180.62011</v>
      </c>
      <c r="F23" s="31">
        <f>F28+F33+F38</f>
        <v>4180.62011</v>
      </c>
    </row>
    <row r="24" spans="1:6" ht="17.25" customHeight="1">
      <c r="A24" s="175"/>
      <c r="B24" s="176"/>
      <c r="C24" s="21" t="s">
        <v>225</v>
      </c>
      <c r="D24" s="31">
        <v>0</v>
      </c>
      <c r="E24" s="31">
        <v>0</v>
      </c>
      <c r="F24" s="31">
        <v>0</v>
      </c>
    </row>
    <row r="25" spans="1:6" ht="17.25" customHeight="1">
      <c r="A25" s="176" t="s">
        <v>397</v>
      </c>
      <c r="B25" s="176" t="s">
        <v>398</v>
      </c>
      <c r="C25" s="22" t="s">
        <v>157</v>
      </c>
      <c r="D25" s="31">
        <f>SUM(D26:D29)</f>
        <v>3660</v>
      </c>
      <c r="E25" s="31">
        <f>SUM(E26:E29)</f>
        <v>3946.2315</v>
      </c>
      <c r="F25" s="31">
        <f>SUM(F26:F29)</f>
        <v>3946.2315</v>
      </c>
    </row>
    <row r="26" spans="1:6" ht="17.25" customHeight="1">
      <c r="A26" s="176"/>
      <c r="B26" s="176"/>
      <c r="C26" s="21" t="s">
        <v>394</v>
      </c>
      <c r="D26" s="31">
        <v>0</v>
      </c>
      <c r="E26" s="31">
        <v>0</v>
      </c>
      <c r="F26" s="31">
        <v>0</v>
      </c>
    </row>
    <row r="27" spans="1:6" ht="17.25" customHeight="1">
      <c r="A27" s="176"/>
      <c r="B27" s="176"/>
      <c r="C27" s="21" t="s">
        <v>395</v>
      </c>
      <c r="D27" s="31">
        <v>0</v>
      </c>
      <c r="E27" s="31">
        <v>0</v>
      </c>
      <c r="F27" s="31">
        <v>0</v>
      </c>
    </row>
    <row r="28" spans="1:6" ht="17.25" customHeight="1">
      <c r="A28" s="176"/>
      <c r="B28" s="176"/>
      <c r="C28" s="21" t="s">
        <v>396</v>
      </c>
      <c r="D28" s="31">
        <v>3660</v>
      </c>
      <c r="E28" s="31">
        <v>3946.2315</v>
      </c>
      <c r="F28" s="31">
        <v>3946.2315</v>
      </c>
    </row>
    <row r="29" spans="1:6" ht="17.25" customHeight="1">
      <c r="A29" s="176"/>
      <c r="B29" s="176"/>
      <c r="C29" s="21" t="s">
        <v>225</v>
      </c>
      <c r="D29" s="31">
        <v>0</v>
      </c>
      <c r="E29" s="31">
        <v>0</v>
      </c>
      <c r="F29" s="31">
        <v>0</v>
      </c>
    </row>
    <row r="30" spans="1:6" ht="17.25" customHeight="1">
      <c r="A30" s="176" t="s">
        <v>401</v>
      </c>
      <c r="B30" s="176" t="s">
        <v>399</v>
      </c>
      <c r="C30" s="54" t="s">
        <v>157</v>
      </c>
      <c r="D30" s="32">
        <f>SUM(D31:D34)</f>
        <v>60</v>
      </c>
      <c r="E30" s="32">
        <f>SUM(E31:E34)</f>
        <v>226</v>
      </c>
      <c r="F30" s="32">
        <f>SUM(F31:F34)</f>
        <v>226</v>
      </c>
    </row>
    <row r="31" spans="1:6" ht="17.25" customHeight="1">
      <c r="A31" s="176"/>
      <c r="B31" s="176"/>
      <c r="C31" s="21" t="s">
        <v>394</v>
      </c>
      <c r="D31" s="31">
        <v>0</v>
      </c>
      <c r="E31" s="31">
        <v>0</v>
      </c>
      <c r="F31" s="31">
        <v>0</v>
      </c>
    </row>
    <row r="32" spans="1:6" ht="17.25" customHeight="1">
      <c r="A32" s="176"/>
      <c r="B32" s="176"/>
      <c r="C32" s="21" t="s">
        <v>395</v>
      </c>
      <c r="D32" s="31">
        <v>0</v>
      </c>
      <c r="E32" s="31">
        <v>0</v>
      </c>
      <c r="F32" s="31">
        <v>0</v>
      </c>
    </row>
    <row r="33" spans="1:6" ht="17.25" customHeight="1">
      <c r="A33" s="176"/>
      <c r="B33" s="176"/>
      <c r="C33" s="21" t="s">
        <v>396</v>
      </c>
      <c r="D33" s="31">
        <v>60</v>
      </c>
      <c r="E33" s="31">
        <v>226</v>
      </c>
      <c r="F33" s="31">
        <v>226</v>
      </c>
    </row>
    <row r="34" spans="1:6" ht="17.25" customHeight="1">
      <c r="A34" s="176"/>
      <c r="B34" s="176"/>
      <c r="C34" s="21" t="s">
        <v>225</v>
      </c>
      <c r="D34" s="31">
        <v>0</v>
      </c>
      <c r="E34" s="31">
        <v>0</v>
      </c>
      <c r="F34" s="31">
        <v>0</v>
      </c>
    </row>
    <row r="35" spans="1:6" ht="17.25" customHeight="1">
      <c r="A35" s="176" t="s">
        <v>402</v>
      </c>
      <c r="B35" s="176" t="s">
        <v>400</v>
      </c>
      <c r="C35" s="54" t="s">
        <v>157</v>
      </c>
      <c r="D35" s="32">
        <f>SUM(D36:D39)</f>
        <v>0</v>
      </c>
      <c r="E35" s="32">
        <f>SUM(E36:E39)</f>
        <v>8.38861</v>
      </c>
      <c r="F35" s="32">
        <f>SUM(F36:F39)</f>
        <v>8.38861</v>
      </c>
    </row>
    <row r="36" spans="1:6" ht="17.25" customHeight="1">
      <c r="A36" s="176"/>
      <c r="B36" s="176"/>
      <c r="C36" s="21" t="s">
        <v>394</v>
      </c>
      <c r="D36" s="31">
        <v>0</v>
      </c>
      <c r="E36" s="31">
        <v>0</v>
      </c>
      <c r="F36" s="31">
        <v>0</v>
      </c>
    </row>
    <row r="37" spans="1:6" ht="17.25" customHeight="1">
      <c r="A37" s="176"/>
      <c r="B37" s="176"/>
      <c r="C37" s="21" t="s">
        <v>395</v>
      </c>
      <c r="D37" s="31">
        <v>0</v>
      </c>
      <c r="E37" s="31">
        <v>0</v>
      </c>
      <c r="F37" s="31">
        <v>0</v>
      </c>
    </row>
    <row r="38" spans="1:6" ht="17.25" customHeight="1">
      <c r="A38" s="176"/>
      <c r="B38" s="176"/>
      <c r="C38" s="21" t="s">
        <v>396</v>
      </c>
      <c r="D38" s="31">
        <v>0</v>
      </c>
      <c r="E38" s="31">
        <v>8.38861</v>
      </c>
      <c r="F38" s="31">
        <v>8.38861</v>
      </c>
    </row>
    <row r="39" spans="1:6" ht="17.25" customHeight="1">
      <c r="A39" s="176"/>
      <c r="B39" s="176"/>
      <c r="C39" s="21" t="s">
        <v>225</v>
      </c>
      <c r="D39" s="31">
        <v>0</v>
      </c>
      <c r="E39" s="31">
        <v>0</v>
      </c>
      <c r="F39" s="31">
        <v>0</v>
      </c>
    </row>
    <row r="40" spans="1:6" ht="15.75">
      <c r="A40" s="177" t="s">
        <v>160</v>
      </c>
      <c r="B40" s="179" t="s">
        <v>161</v>
      </c>
      <c r="C40" s="54" t="s">
        <v>157</v>
      </c>
      <c r="D40" s="32">
        <f>SUM(D41,D45)</f>
        <v>975.7</v>
      </c>
      <c r="E40" s="32">
        <f>SUM(E41,E45)</f>
        <v>970.0999999999999</v>
      </c>
      <c r="F40" s="32">
        <f>SUM(F41,F45)</f>
        <v>874.21958</v>
      </c>
    </row>
    <row r="41" spans="1:6" ht="24" hidden="1">
      <c r="A41" s="178"/>
      <c r="B41" s="180"/>
      <c r="C41" s="21" t="s">
        <v>154</v>
      </c>
      <c r="D41" s="31">
        <f>SUM(D42:D44)</f>
        <v>975.7</v>
      </c>
      <c r="E41" s="31">
        <f>SUM(E42:E44)</f>
        <v>970.0999999999999</v>
      </c>
      <c r="F41" s="31">
        <f>SUM(F42:F44)</f>
        <v>874.21958</v>
      </c>
    </row>
    <row r="42" spans="1:6" ht="15.75">
      <c r="A42" s="178"/>
      <c r="B42" s="180"/>
      <c r="C42" s="21" t="s">
        <v>394</v>
      </c>
      <c r="D42" s="31">
        <v>0</v>
      </c>
      <c r="E42" s="31">
        <v>0</v>
      </c>
      <c r="F42" s="31">
        <v>0</v>
      </c>
    </row>
    <row r="43" spans="1:6" ht="16.5" customHeight="1">
      <c r="A43" s="178"/>
      <c r="B43" s="180"/>
      <c r="C43" s="21" t="s">
        <v>395</v>
      </c>
      <c r="D43" s="31">
        <v>0</v>
      </c>
      <c r="E43" s="31">
        <v>0</v>
      </c>
      <c r="F43" s="31">
        <v>0</v>
      </c>
    </row>
    <row r="44" spans="1:6" ht="15.75">
      <c r="A44" s="178"/>
      <c r="B44" s="180"/>
      <c r="C44" s="21" t="s">
        <v>396</v>
      </c>
      <c r="D44" s="31">
        <f>D49+D54+D59+D64+D69</f>
        <v>975.7</v>
      </c>
      <c r="E44" s="31">
        <f>E49+E54+E59+E64+E69</f>
        <v>970.0999999999999</v>
      </c>
      <c r="F44" s="31">
        <f>F49+F54+F59+F64+F69</f>
        <v>874.21958</v>
      </c>
    </row>
    <row r="45" spans="1:6" ht="15.75">
      <c r="A45" s="178"/>
      <c r="B45" s="180"/>
      <c r="C45" s="21" t="s">
        <v>225</v>
      </c>
      <c r="D45" s="31">
        <v>0</v>
      </c>
      <c r="E45" s="31">
        <v>0</v>
      </c>
      <c r="F45" s="31">
        <v>0</v>
      </c>
    </row>
    <row r="46" spans="1:6" ht="15.75">
      <c r="A46" s="177" t="s">
        <v>403</v>
      </c>
      <c r="B46" s="177" t="s">
        <v>408</v>
      </c>
      <c r="C46" s="54" t="s">
        <v>157</v>
      </c>
      <c r="D46" s="32">
        <f>SUM(D47:D50)</f>
        <v>474.2</v>
      </c>
      <c r="E46" s="32">
        <f>SUM(E47:E50)</f>
        <v>474.2</v>
      </c>
      <c r="F46" s="32">
        <f>SUM(F47:F50)</f>
        <v>474.2</v>
      </c>
    </row>
    <row r="47" spans="1:6" ht="15.75">
      <c r="A47" s="178"/>
      <c r="B47" s="178"/>
      <c r="C47" s="21" t="s">
        <v>394</v>
      </c>
      <c r="D47" s="31">
        <v>0</v>
      </c>
      <c r="E47" s="31">
        <v>0</v>
      </c>
      <c r="F47" s="31">
        <v>0</v>
      </c>
    </row>
    <row r="48" spans="1:6" ht="15.75">
      <c r="A48" s="178"/>
      <c r="B48" s="178"/>
      <c r="C48" s="21" t="s">
        <v>395</v>
      </c>
      <c r="D48" s="31">
        <v>0</v>
      </c>
      <c r="E48" s="31">
        <v>0</v>
      </c>
      <c r="F48" s="31">
        <v>0</v>
      </c>
    </row>
    <row r="49" spans="1:6" ht="15.75">
      <c r="A49" s="178"/>
      <c r="B49" s="178"/>
      <c r="C49" s="21" t="s">
        <v>396</v>
      </c>
      <c r="D49" s="31">
        <v>474.2</v>
      </c>
      <c r="E49" s="31">
        <v>474.2</v>
      </c>
      <c r="F49" s="31">
        <v>474.2</v>
      </c>
    </row>
    <row r="50" spans="1:6" ht="15.75">
      <c r="A50" s="178"/>
      <c r="B50" s="178"/>
      <c r="C50" s="21" t="s">
        <v>225</v>
      </c>
      <c r="D50" s="31">
        <v>0</v>
      </c>
      <c r="E50" s="31">
        <v>0</v>
      </c>
      <c r="F50" s="31">
        <v>0</v>
      </c>
    </row>
    <row r="51" spans="1:6" ht="15.75">
      <c r="A51" s="177" t="s">
        <v>404</v>
      </c>
      <c r="B51" s="177" t="s">
        <v>409</v>
      </c>
      <c r="C51" s="54" t="s">
        <v>157</v>
      </c>
      <c r="D51" s="32">
        <f>SUM(D52:D55)</f>
        <v>0</v>
      </c>
      <c r="E51" s="32">
        <f>SUM(E52:E55)</f>
        <v>0</v>
      </c>
      <c r="F51" s="32">
        <f>SUM(F52:F55)</f>
        <v>0</v>
      </c>
    </row>
    <row r="52" spans="1:6" ht="15.75">
      <c r="A52" s="178"/>
      <c r="B52" s="178"/>
      <c r="C52" s="21" t="s">
        <v>394</v>
      </c>
      <c r="D52" s="31">
        <v>0</v>
      </c>
      <c r="E52" s="31">
        <v>0</v>
      </c>
      <c r="F52" s="31">
        <v>0</v>
      </c>
    </row>
    <row r="53" spans="1:6" ht="15.75">
      <c r="A53" s="178"/>
      <c r="B53" s="178"/>
      <c r="C53" s="21" t="s">
        <v>395</v>
      </c>
      <c r="D53" s="31">
        <v>0</v>
      </c>
      <c r="E53" s="31">
        <v>0</v>
      </c>
      <c r="F53" s="31">
        <v>0</v>
      </c>
    </row>
    <row r="54" spans="1:6" ht="15.75">
      <c r="A54" s="178"/>
      <c r="B54" s="178"/>
      <c r="C54" s="21" t="s">
        <v>396</v>
      </c>
      <c r="D54" s="31">
        <v>0</v>
      </c>
      <c r="E54" s="31">
        <v>0</v>
      </c>
      <c r="F54" s="31">
        <v>0</v>
      </c>
    </row>
    <row r="55" spans="1:6" ht="15.75">
      <c r="A55" s="178"/>
      <c r="B55" s="178"/>
      <c r="C55" s="21" t="s">
        <v>225</v>
      </c>
      <c r="D55" s="31">
        <v>0</v>
      </c>
      <c r="E55" s="31">
        <v>0</v>
      </c>
      <c r="F55" s="31">
        <v>0</v>
      </c>
    </row>
    <row r="56" spans="1:6" ht="15.75">
      <c r="A56" s="177" t="s">
        <v>405</v>
      </c>
      <c r="B56" s="177" t="s">
        <v>410</v>
      </c>
      <c r="C56" s="54" t="s">
        <v>157</v>
      </c>
      <c r="D56" s="32">
        <f>SUM(D57:D60)</f>
        <v>64.2</v>
      </c>
      <c r="E56" s="32">
        <f>SUM(E57:E60)</f>
        <v>58.6</v>
      </c>
      <c r="F56" s="32">
        <f>SUM(F57:F60)</f>
        <v>58.6</v>
      </c>
    </row>
    <row r="57" spans="1:6" ht="15.75">
      <c r="A57" s="178"/>
      <c r="B57" s="178"/>
      <c r="C57" s="21" t="s">
        <v>394</v>
      </c>
      <c r="D57" s="31">
        <v>0</v>
      </c>
      <c r="E57" s="31">
        <v>0</v>
      </c>
      <c r="F57" s="31">
        <v>0</v>
      </c>
    </row>
    <row r="58" spans="1:6" ht="15.75">
      <c r="A58" s="178"/>
      <c r="B58" s="178"/>
      <c r="C58" s="21" t="s">
        <v>395</v>
      </c>
      <c r="D58" s="31">
        <v>0</v>
      </c>
      <c r="E58" s="31">
        <v>0</v>
      </c>
      <c r="F58" s="31">
        <v>0</v>
      </c>
    </row>
    <row r="59" spans="1:6" ht="15.75">
      <c r="A59" s="178"/>
      <c r="B59" s="178"/>
      <c r="C59" s="21" t="s">
        <v>396</v>
      </c>
      <c r="D59" s="31">
        <v>64.2</v>
      </c>
      <c r="E59" s="31">
        <v>58.6</v>
      </c>
      <c r="F59" s="31">
        <v>58.6</v>
      </c>
    </row>
    <row r="60" spans="1:6" ht="15.75">
      <c r="A60" s="178"/>
      <c r="B60" s="178"/>
      <c r="C60" s="21" t="s">
        <v>225</v>
      </c>
      <c r="D60" s="31">
        <v>0</v>
      </c>
      <c r="E60" s="31">
        <v>0</v>
      </c>
      <c r="F60" s="31">
        <v>0</v>
      </c>
    </row>
    <row r="61" spans="1:6" ht="21.75" customHeight="1">
      <c r="A61" s="177" t="s">
        <v>406</v>
      </c>
      <c r="B61" s="177" t="s">
        <v>411</v>
      </c>
      <c r="C61" s="54" t="s">
        <v>157</v>
      </c>
      <c r="D61" s="32">
        <f>SUM(D62:D65)</f>
        <v>422.8</v>
      </c>
      <c r="E61" s="32">
        <f>SUM(E62:E65)</f>
        <v>415.3</v>
      </c>
      <c r="F61" s="32">
        <f>SUM(F62:F65)</f>
        <v>320.3716</v>
      </c>
    </row>
    <row r="62" spans="1:6" ht="19.5" customHeight="1">
      <c r="A62" s="178"/>
      <c r="B62" s="178"/>
      <c r="C62" s="21" t="s">
        <v>394</v>
      </c>
      <c r="D62" s="31">
        <v>0</v>
      </c>
      <c r="E62" s="31">
        <v>0</v>
      </c>
      <c r="F62" s="31">
        <v>0</v>
      </c>
    </row>
    <row r="63" spans="1:6" ht="20.25" customHeight="1">
      <c r="A63" s="178"/>
      <c r="B63" s="178"/>
      <c r="C63" s="21" t="s">
        <v>395</v>
      </c>
      <c r="D63" s="31">
        <v>0</v>
      </c>
      <c r="E63" s="31">
        <v>0</v>
      </c>
      <c r="F63" s="31">
        <v>0</v>
      </c>
    </row>
    <row r="64" spans="1:6" ht="21.75" customHeight="1">
      <c r="A64" s="178"/>
      <c r="B64" s="178"/>
      <c r="C64" s="21" t="s">
        <v>396</v>
      </c>
      <c r="D64" s="31">
        <v>422.8</v>
      </c>
      <c r="E64" s="31">
        <v>415.3</v>
      </c>
      <c r="F64" s="31">
        <v>320.3716</v>
      </c>
    </row>
    <row r="65" spans="1:6" ht="21.75" customHeight="1">
      <c r="A65" s="178"/>
      <c r="B65" s="178"/>
      <c r="C65" s="21" t="s">
        <v>225</v>
      </c>
      <c r="D65" s="31">
        <v>0</v>
      </c>
      <c r="E65" s="31">
        <v>0</v>
      </c>
      <c r="F65" s="31">
        <v>0</v>
      </c>
    </row>
    <row r="66" spans="1:6" ht="15.75">
      <c r="A66" s="177" t="s">
        <v>407</v>
      </c>
      <c r="B66" s="177" t="s">
        <v>412</v>
      </c>
      <c r="C66" s="54" t="s">
        <v>157</v>
      </c>
      <c r="D66" s="32">
        <f>SUM(D67:D70)</f>
        <v>14.5</v>
      </c>
      <c r="E66" s="32">
        <f>SUM(E67:E70)</f>
        <v>22</v>
      </c>
      <c r="F66" s="32">
        <f>SUM(F67:F70)</f>
        <v>21.04798</v>
      </c>
    </row>
    <row r="67" spans="1:6" ht="15.75">
      <c r="A67" s="178"/>
      <c r="B67" s="178"/>
      <c r="C67" s="21" t="s">
        <v>394</v>
      </c>
      <c r="D67" s="31">
        <v>0</v>
      </c>
      <c r="E67" s="31">
        <v>0</v>
      </c>
      <c r="F67" s="31">
        <v>0</v>
      </c>
    </row>
    <row r="68" spans="1:6" ht="15.75">
      <c r="A68" s="178"/>
      <c r="B68" s="178"/>
      <c r="C68" s="21" t="s">
        <v>395</v>
      </c>
      <c r="D68" s="31">
        <v>0</v>
      </c>
      <c r="E68" s="31">
        <v>0</v>
      </c>
      <c r="F68" s="31">
        <v>0</v>
      </c>
    </row>
    <row r="69" spans="1:6" ht="15.75">
      <c r="A69" s="178"/>
      <c r="B69" s="178"/>
      <c r="C69" s="21" t="s">
        <v>396</v>
      </c>
      <c r="D69" s="31">
        <v>14.5</v>
      </c>
      <c r="E69" s="31">
        <v>22</v>
      </c>
      <c r="F69" s="31">
        <v>21.04798</v>
      </c>
    </row>
    <row r="70" spans="1:6" ht="15.75">
      <c r="A70" s="178"/>
      <c r="B70" s="178"/>
      <c r="C70" s="21" t="s">
        <v>225</v>
      </c>
      <c r="D70" s="31">
        <v>0</v>
      </c>
      <c r="E70" s="31">
        <v>0</v>
      </c>
      <c r="F70" s="31">
        <v>0</v>
      </c>
    </row>
    <row r="71" spans="1:6" ht="15.75">
      <c r="A71" s="177" t="s">
        <v>162</v>
      </c>
      <c r="B71" s="179" t="s">
        <v>163</v>
      </c>
      <c r="C71" s="54" t="s">
        <v>157</v>
      </c>
      <c r="D71" s="32">
        <f>SUM(D72,D76)</f>
        <v>0</v>
      </c>
      <c r="E71" s="32">
        <f>SUM(E72,E76)</f>
        <v>0</v>
      </c>
      <c r="F71" s="32">
        <f>SUM(F72,F76)</f>
        <v>0</v>
      </c>
    </row>
    <row r="72" spans="1:6" ht="24" hidden="1">
      <c r="A72" s="178"/>
      <c r="B72" s="180"/>
      <c r="C72" s="21" t="s">
        <v>154</v>
      </c>
      <c r="D72" s="31">
        <f>SUM(D73:D75)</f>
        <v>0</v>
      </c>
      <c r="E72" s="31">
        <f>SUM(E73:E75)</f>
        <v>0</v>
      </c>
      <c r="F72" s="31">
        <f>SUM(F73:F75)</f>
        <v>0</v>
      </c>
    </row>
    <row r="73" spans="1:6" ht="15.75">
      <c r="A73" s="178"/>
      <c r="B73" s="180"/>
      <c r="C73" s="21" t="s">
        <v>394</v>
      </c>
      <c r="D73" s="31">
        <v>0</v>
      </c>
      <c r="E73" s="31">
        <v>0</v>
      </c>
      <c r="F73" s="31">
        <v>0</v>
      </c>
    </row>
    <row r="74" spans="1:6" ht="15.75" customHeight="1">
      <c r="A74" s="178"/>
      <c r="B74" s="180"/>
      <c r="C74" s="21" t="s">
        <v>395</v>
      </c>
      <c r="D74" s="31">
        <v>0</v>
      </c>
      <c r="E74" s="31">
        <v>0</v>
      </c>
      <c r="F74" s="31">
        <v>0</v>
      </c>
    </row>
    <row r="75" spans="1:6" ht="15.75">
      <c r="A75" s="178"/>
      <c r="B75" s="180"/>
      <c r="C75" s="21" t="s">
        <v>396</v>
      </c>
      <c r="D75" s="31">
        <v>0</v>
      </c>
      <c r="E75" s="31">
        <v>0</v>
      </c>
      <c r="F75" s="31">
        <v>0</v>
      </c>
    </row>
    <row r="76" spans="1:6" ht="15.75">
      <c r="A76" s="178"/>
      <c r="B76" s="180"/>
      <c r="C76" s="21" t="s">
        <v>225</v>
      </c>
      <c r="D76" s="31">
        <v>0</v>
      </c>
      <c r="E76" s="31">
        <v>0</v>
      </c>
      <c r="F76" s="31">
        <v>0</v>
      </c>
    </row>
    <row r="77" spans="1:6" ht="15.75">
      <c r="A77" s="181" t="s">
        <v>164</v>
      </c>
      <c r="B77" s="176" t="s">
        <v>165</v>
      </c>
      <c r="C77" s="54" t="s">
        <v>157</v>
      </c>
      <c r="D77" s="32">
        <f>SUM(D78,D82)</f>
        <v>0</v>
      </c>
      <c r="E77" s="32">
        <f>SUM(E78,E82)</f>
        <v>11.19</v>
      </c>
      <c r="F77" s="32">
        <f>SUM(F78,F82)</f>
        <v>11.1899</v>
      </c>
    </row>
    <row r="78" spans="1:6" ht="24" hidden="1">
      <c r="A78" s="181"/>
      <c r="B78" s="176"/>
      <c r="C78" s="21" t="s">
        <v>154</v>
      </c>
      <c r="D78" s="31">
        <f>SUM(D79:D81)</f>
        <v>0</v>
      </c>
      <c r="E78" s="31">
        <f>SUM(E79:E81)</f>
        <v>11.19</v>
      </c>
      <c r="F78" s="31">
        <f>SUM(F79:F81)</f>
        <v>11.1899</v>
      </c>
    </row>
    <row r="79" spans="1:6" ht="15.75">
      <c r="A79" s="181"/>
      <c r="B79" s="176"/>
      <c r="C79" s="21" t="s">
        <v>394</v>
      </c>
      <c r="D79" s="31">
        <v>0</v>
      </c>
      <c r="E79" s="31">
        <v>0</v>
      </c>
      <c r="F79" s="31">
        <v>0</v>
      </c>
    </row>
    <row r="80" spans="1:6" ht="15.75" customHeight="1">
      <c r="A80" s="181"/>
      <c r="B80" s="176"/>
      <c r="C80" s="21" t="s">
        <v>395</v>
      </c>
      <c r="D80" s="31">
        <v>0</v>
      </c>
      <c r="E80" s="31">
        <v>0</v>
      </c>
      <c r="F80" s="31">
        <v>0</v>
      </c>
    </row>
    <row r="81" spans="1:6" ht="15.75">
      <c r="A81" s="181"/>
      <c r="B81" s="176"/>
      <c r="C81" s="21" t="s">
        <v>396</v>
      </c>
      <c r="D81" s="31">
        <v>0</v>
      </c>
      <c r="E81" s="31">
        <v>11.19</v>
      </c>
      <c r="F81" s="31">
        <v>11.1899</v>
      </c>
    </row>
    <row r="82" spans="1:6" ht="15.75">
      <c r="A82" s="181"/>
      <c r="B82" s="176"/>
      <c r="C82" s="21" t="s">
        <v>225</v>
      </c>
      <c r="D82" s="31">
        <v>0</v>
      </c>
      <c r="E82" s="31">
        <v>0</v>
      </c>
      <c r="F82" s="31">
        <v>0</v>
      </c>
    </row>
    <row r="83" spans="1:6" ht="15.75">
      <c r="A83" s="181" t="s">
        <v>413</v>
      </c>
      <c r="B83" s="181" t="s">
        <v>414</v>
      </c>
      <c r="C83" s="54" t="s">
        <v>157</v>
      </c>
      <c r="D83" s="32">
        <f>SUM(D84:D87)</f>
        <v>0</v>
      </c>
      <c r="E83" s="32">
        <f>SUM(E84:E87)</f>
        <v>11.19</v>
      </c>
      <c r="F83" s="32">
        <f>SUM(F84:F87)</f>
        <v>11.1899</v>
      </c>
    </row>
    <row r="84" spans="1:6" ht="15.75">
      <c r="A84" s="181"/>
      <c r="B84" s="181"/>
      <c r="C84" s="21" t="s">
        <v>394</v>
      </c>
      <c r="D84" s="31">
        <v>0</v>
      </c>
      <c r="E84" s="31">
        <v>0</v>
      </c>
      <c r="F84" s="31">
        <v>0</v>
      </c>
    </row>
    <row r="85" spans="1:6" ht="15.75">
      <c r="A85" s="181"/>
      <c r="B85" s="181"/>
      <c r="C85" s="21" t="s">
        <v>395</v>
      </c>
      <c r="D85" s="31">
        <v>0</v>
      </c>
      <c r="E85" s="31">
        <v>0</v>
      </c>
      <c r="F85" s="31">
        <v>0</v>
      </c>
    </row>
    <row r="86" spans="1:6" ht="15.75">
      <c r="A86" s="181"/>
      <c r="B86" s="181"/>
      <c r="C86" s="21" t="s">
        <v>396</v>
      </c>
      <c r="D86" s="31">
        <v>0</v>
      </c>
      <c r="E86" s="31">
        <v>11.19</v>
      </c>
      <c r="F86" s="31">
        <v>11.1899</v>
      </c>
    </row>
    <row r="87" spans="1:6" ht="15.75">
      <c r="A87" s="181"/>
      <c r="B87" s="181"/>
      <c r="C87" s="21" t="s">
        <v>225</v>
      </c>
      <c r="D87" s="31">
        <v>0</v>
      </c>
      <c r="E87" s="31">
        <v>0</v>
      </c>
      <c r="F87" s="31">
        <v>0</v>
      </c>
    </row>
    <row r="88" spans="1:6" ht="15.75">
      <c r="A88" s="179" t="s">
        <v>166</v>
      </c>
      <c r="B88" s="179" t="s">
        <v>167</v>
      </c>
      <c r="C88" s="54" t="s">
        <v>157</v>
      </c>
      <c r="D88" s="32">
        <f>SUM(D89,D93)</f>
        <v>0</v>
      </c>
      <c r="E88" s="32">
        <f>SUM(E89,E93)</f>
        <v>0</v>
      </c>
      <c r="F88" s="32">
        <f>SUM(F89,F93)</f>
        <v>0</v>
      </c>
    </row>
    <row r="89" spans="1:6" ht="24" hidden="1">
      <c r="A89" s="180"/>
      <c r="B89" s="180"/>
      <c r="C89" s="21" t="s">
        <v>154</v>
      </c>
      <c r="D89" s="31">
        <f>SUM(D90:D92)</f>
        <v>0</v>
      </c>
      <c r="E89" s="31">
        <f>SUM(E90:E92)</f>
        <v>0</v>
      </c>
      <c r="F89" s="31">
        <f>SUM(F90:F92)</f>
        <v>0</v>
      </c>
    </row>
    <row r="90" spans="1:6" ht="15.75">
      <c r="A90" s="180"/>
      <c r="B90" s="180"/>
      <c r="C90" s="21" t="s">
        <v>394</v>
      </c>
      <c r="D90" s="31">
        <v>0</v>
      </c>
      <c r="E90" s="31">
        <v>0</v>
      </c>
      <c r="F90" s="31">
        <v>0</v>
      </c>
    </row>
    <row r="91" spans="1:6" ht="17.25" customHeight="1">
      <c r="A91" s="180"/>
      <c r="B91" s="180"/>
      <c r="C91" s="21" t="s">
        <v>395</v>
      </c>
      <c r="D91" s="31">
        <v>0</v>
      </c>
      <c r="E91" s="31">
        <v>0</v>
      </c>
      <c r="F91" s="31">
        <v>0</v>
      </c>
    </row>
    <row r="92" spans="1:6" ht="15.75">
      <c r="A92" s="180"/>
      <c r="B92" s="180"/>
      <c r="C92" s="21" t="s">
        <v>396</v>
      </c>
      <c r="D92" s="31">
        <v>0</v>
      </c>
      <c r="E92" s="31">
        <v>0</v>
      </c>
      <c r="F92" s="31">
        <v>0</v>
      </c>
    </row>
    <row r="93" spans="1:6" ht="15.75">
      <c r="A93" s="180"/>
      <c r="B93" s="180"/>
      <c r="C93" s="21" t="s">
        <v>225</v>
      </c>
      <c r="D93" s="31">
        <v>0</v>
      </c>
      <c r="E93" s="31">
        <v>0</v>
      </c>
      <c r="F93" s="31">
        <v>0</v>
      </c>
    </row>
    <row r="94" spans="1:6" ht="39.75" customHeight="1">
      <c r="A94" s="179" t="s">
        <v>168</v>
      </c>
      <c r="B94" s="179" t="s">
        <v>169</v>
      </c>
      <c r="C94" s="54" t="s">
        <v>157</v>
      </c>
      <c r="D94" s="32">
        <f>SUM(D95,D99)</f>
        <v>13133.34</v>
      </c>
      <c r="E94" s="32">
        <f>SUM(E95,E99)</f>
        <v>13133.34</v>
      </c>
      <c r="F94" s="32">
        <f>SUM(F95,F99)</f>
        <v>13133.27778</v>
      </c>
    </row>
    <row r="95" spans="1:7" ht="27.75" customHeight="1" hidden="1">
      <c r="A95" s="180"/>
      <c r="B95" s="180"/>
      <c r="C95" s="21" t="s">
        <v>154</v>
      </c>
      <c r="D95" s="31">
        <f>SUM(D96:D98)</f>
        <v>13133.34</v>
      </c>
      <c r="E95" s="31">
        <f>SUM(E96:E98)</f>
        <v>13133.34</v>
      </c>
      <c r="F95" s="31">
        <f>SUM(F96:F98)</f>
        <v>13133.27778</v>
      </c>
      <c r="G95" s="23"/>
    </row>
    <row r="96" spans="1:6" ht="39.75" customHeight="1">
      <c r="A96" s="180"/>
      <c r="B96" s="180"/>
      <c r="C96" s="21" t="s">
        <v>394</v>
      </c>
      <c r="D96" s="31">
        <v>5067.573</v>
      </c>
      <c r="E96" s="31">
        <v>5067.573</v>
      </c>
      <c r="F96" s="31">
        <v>5067.573</v>
      </c>
    </row>
    <row r="97" spans="1:6" ht="36.75" customHeight="1">
      <c r="A97" s="180"/>
      <c r="B97" s="180"/>
      <c r="C97" s="21" t="s">
        <v>395</v>
      </c>
      <c r="D97" s="31">
        <f>6095.045+1970.722</f>
        <v>8065.767</v>
      </c>
      <c r="E97" s="31">
        <f>6095.045+1970.722</f>
        <v>8065.767</v>
      </c>
      <c r="F97" s="31">
        <v>8065.70478</v>
      </c>
    </row>
    <row r="98" spans="1:6" ht="37.5" customHeight="1">
      <c r="A98" s="180"/>
      <c r="B98" s="180"/>
      <c r="C98" s="21" t="s">
        <v>396</v>
      </c>
      <c r="D98" s="31">
        <v>0</v>
      </c>
      <c r="E98" s="31">
        <v>0</v>
      </c>
      <c r="F98" s="31">
        <v>0</v>
      </c>
    </row>
    <row r="99" spans="1:6" ht="32.25" customHeight="1">
      <c r="A99" s="180"/>
      <c r="B99" s="180"/>
      <c r="C99" s="21" t="s">
        <v>225</v>
      </c>
      <c r="D99" s="31">
        <v>0</v>
      </c>
      <c r="E99" s="31">
        <v>0</v>
      </c>
      <c r="F99" s="31">
        <v>0</v>
      </c>
    </row>
    <row r="100" spans="1:6" ht="27" customHeight="1">
      <c r="A100" s="179" t="s">
        <v>170</v>
      </c>
      <c r="B100" s="179" t="s">
        <v>171</v>
      </c>
      <c r="C100" s="54" t="s">
        <v>157</v>
      </c>
      <c r="D100" s="32">
        <f>SUM(D101,D105)</f>
        <v>79</v>
      </c>
      <c r="E100" s="32">
        <f>SUM(E101,E105)</f>
        <v>79.7</v>
      </c>
      <c r="F100" s="32">
        <f>SUM(F101,F105)</f>
        <v>79.7</v>
      </c>
    </row>
    <row r="101" spans="1:6" ht="24" hidden="1">
      <c r="A101" s="180"/>
      <c r="B101" s="180"/>
      <c r="C101" s="21" t="s">
        <v>154</v>
      </c>
      <c r="D101" s="31">
        <f>SUM(D102:D104)</f>
        <v>79</v>
      </c>
      <c r="E101" s="31">
        <f>SUM(E102:E104)</f>
        <v>79.7</v>
      </c>
      <c r="F101" s="31">
        <f>SUM(F102:F104)</f>
        <v>79.7</v>
      </c>
    </row>
    <row r="102" spans="1:6" ht="33" customHeight="1">
      <c r="A102" s="180"/>
      <c r="B102" s="180"/>
      <c r="C102" s="21" t="s">
        <v>394</v>
      </c>
      <c r="D102" s="31">
        <v>0</v>
      </c>
      <c r="E102" s="31">
        <v>0</v>
      </c>
      <c r="F102" s="31">
        <v>0</v>
      </c>
    </row>
    <row r="103" spans="1:6" ht="29.25" customHeight="1">
      <c r="A103" s="180"/>
      <c r="B103" s="180"/>
      <c r="C103" s="21" t="s">
        <v>395</v>
      </c>
      <c r="D103" s="31">
        <v>79</v>
      </c>
      <c r="E103" s="31">
        <v>79.7</v>
      </c>
      <c r="F103" s="31">
        <v>79.7</v>
      </c>
    </row>
    <row r="104" spans="1:6" ht="30" customHeight="1">
      <c r="A104" s="180"/>
      <c r="B104" s="180"/>
      <c r="C104" s="21" t="s">
        <v>396</v>
      </c>
      <c r="D104" s="31">
        <v>0</v>
      </c>
      <c r="E104" s="31">
        <v>0</v>
      </c>
      <c r="F104" s="31">
        <v>0</v>
      </c>
    </row>
    <row r="105" spans="1:6" ht="25.5" customHeight="1">
      <c r="A105" s="180"/>
      <c r="B105" s="180"/>
      <c r="C105" s="21" t="s">
        <v>225</v>
      </c>
      <c r="D105" s="31">
        <v>0</v>
      </c>
      <c r="E105" s="31">
        <v>0</v>
      </c>
      <c r="F105" s="31">
        <v>0</v>
      </c>
    </row>
    <row r="106" spans="1:6" ht="19.5" customHeight="1">
      <c r="A106" s="179" t="s">
        <v>172</v>
      </c>
      <c r="B106" s="179" t="s">
        <v>173</v>
      </c>
      <c r="C106" s="54" t="s">
        <v>157</v>
      </c>
      <c r="D106" s="32">
        <f>SUM(D107,D111)</f>
        <v>0</v>
      </c>
      <c r="E106" s="32">
        <f>SUM(E107,E111)</f>
        <v>0</v>
      </c>
      <c r="F106" s="32">
        <f>SUM(F107,F111)</f>
        <v>0</v>
      </c>
    </row>
    <row r="107" spans="1:6" ht="24" hidden="1">
      <c r="A107" s="180"/>
      <c r="B107" s="180"/>
      <c r="C107" s="21" t="s">
        <v>154</v>
      </c>
      <c r="D107" s="31">
        <f>SUM(D108:D110)</f>
        <v>0</v>
      </c>
      <c r="E107" s="31">
        <f>SUM(E108:E110)</f>
        <v>0</v>
      </c>
      <c r="F107" s="31">
        <f>SUM(F108:F110)</f>
        <v>0</v>
      </c>
    </row>
    <row r="108" spans="1:6" ht="21" customHeight="1">
      <c r="A108" s="180"/>
      <c r="B108" s="180"/>
      <c r="C108" s="21" t="s">
        <v>394</v>
      </c>
      <c r="D108" s="31">
        <v>0</v>
      </c>
      <c r="E108" s="31">
        <v>0</v>
      </c>
      <c r="F108" s="31">
        <v>0</v>
      </c>
    </row>
    <row r="109" spans="1:6" ht="18" customHeight="1">
      <c r="A109" s="180"/>
      <c r="B109" s="180"/>
      <c r="C109" s="21" t="s">
        <v>395</v>
      </c>
      <c r="D109" s="31">
        <v>0</v>
      </c>
      <c r="E109" s="31">
        <v>0</v>
      </c>
      <c r="F109" s="31">
        <v>0</v>
      </c>
    </row>
    <row r="110" spans="1:6" ht="19.5" customHeight="1">
      <c r="A110" s="180"/>
      <c r="B110" s="180"/>
      <c r="C110" s="21" t="s">
        <v>396</v>
      </c>
      <c r="D110" s="31">
        <v>0</v>
      </c>
      <c r="E110" s="31">
        <v>0</v>
      </c>
      <c r="F110" s="31">
        <v>0</v>
      </c>
    </row>
    <row r="111" spans="1:6" ht="19.5" customHeight="1">
      <c r="A111" s="180"/>
      <c r="B111" s="180"/>
      <c r="C111" s="21" t="s">
        <v>225</v>
      </c>
      <c r="D111" s="31">
        <v>0</v>
      </c>
      <c r="E111" s="31">
        <v>0</v>
      </c>
      <c r="F111" s="31">
        <v>0</v>
      </c>
    </row>
    <row r="112" spans="1:6" ht="21" customHeight="1">
      <c r="A112" s="179" t="s">
        <v>174</v>
      </c>
      <c r="B112" s="182" t="s">
        <v>175</v>
      </c>
      <c r="C112" s="54" t="s">
        <v>157</v>
      </c>
      <c r="D112" s="32">
        <f>SUM(D113,D117)</f>
        <v>1369</v>
      </c>
      <c r="E112" s="32">
        <f>SUM(E113,E117)</f>
        <v>0</v>
      </c>
      <c r="F112" s="32">
        <f>SUM(F113,F117)</f>
        <v>0</v>
      </c>
    </row>
    <row r="113" spans="1:6" ht="24" hidden="1">
      <c r="A113" s="180"/>
      <c r="B113" s="183"/>
      <c r="C113" s="21" t="s">
        <v>154</v>
      </c>
      <c r="D113" s="31">
        <f>SUM(D114:D116)</f>
        <v>1369</v>
      </c>
      <c r="E113" s="31">
        <f>SUM(E114:E116)</f>
        <v>0</v>
      </c>
      <c r="F113" s="31">
        <f>SUM(F114:F116)</f>
        <v>0</v>
      </c>
    </row>
    <row r="114" spans="1:6" ht="19.5" customHeight="1">
      <c r="A114" s="180"/>
      <c r="B114" s="183"/>
      <c r="C114" s="21" t="s">
        <v>394</v>
      </c>
      <c r="D114" s="31">
        <v>1369</v>
      </c>
      <c r="E114" s="31">
        <v>0</v>
      </c>
      <c r="F114" s="31">
        <v>0</v>
      </c>
    </row>
    <row r="115" spans="1:6" ht="21" customHeight="1">
      <c r="A115" s="180"/>
      <c r="B115" s="183"/>
      <c r="C115" s="21" t="s">
        <v>395</v>
      </c>
      <c r="D115" s="31">
        <v>0</v>
      </c>
      <c r="E115" s="31">
        <v>0</v>
      </c>
      <c r="F115" s="31">
        <v>0</v>
      </c>
    </row>
    <row r="116" spans="1:6" ht="21" customHeight="1">
      <c r="A116" s="180"/>
      <c r="B116" s="183"/>
      <c r="C116" s="21" t="s">
        <v>396</v>
      </c>
      <c r="D116" s="31">
        <v>0</v>
      </c>
      <c r="E116" s="31">
        <v>0</v>
      </c>
      <c r="F116" s="31">
        <v>0</v>
      </c>
    </row>
    <row r="117" spans="1:6" ht="21.75" customHeight="1">
      <c r="A117" s="180"/>
      <c r="B117" s="183"/>
      <c r="C117" s="21" t="s">
        <v>225</v>
      </c>
      <c r="D117" s="31">
        <v>0</v>
      </c>
      <c r="E117" s="31">
        <v>0</v>
      </c>
      <c r="F117" s="31">
        <v>0</v>
      </c>
    </row>
    <row r="118" spans="1:6" ht="34.5" customHeight="1">
      <c r="A118" s="179" t="s">
        <v>176</v>
      </c>
      <c r="B118" s="182" t="s">
        <v>177</v>
      </c>
      <c r="C118" s="54" t="s">
        <v>157</v>
      </c>
      <c r="D118" s="32">
        <f>SUM(D119,D123)</f>
        <v>26.3</v>
      </c>
      <c r="E118" s="32">
        <f>SUM(E119,E123)</f>
        <v>26.3</v>
      </c>
      <c r="F118" s="32">
        <f>SUM(F119,F123)</f>
        <v>26.3</v>
      </c>
    </row>
    <row r="119" spans="1:6" ht="24" hidden="1">
      <c r="A119" s="180"/>
      <c r="B119" s="183"/>
      <c r="C119" s="21" t="s">
        <v>154</v>
      </c>
      <c r="D119" s="31">
        <f>SUM(D120:D122)</f>
        <v>26.3</v>
      </c>
      <c r="E119" s="31">
        <f>SUM(E120:E122)</f>
        <v>26.3</v>
      </c>
      <c r="F119" s="31">
        <f>SUM(F120:F122)</f>
        <v>26.3</v>
      </c>
    </row>
    <row r="120" spans="1:6" ht="34.5" customHeight="1">
      <c r="A120" s="180"/>
      <c r="B120" s="183"/>
      <c r="C120" s="21" t="s">
        <v>394</v>
      </c>
      <c r="D120" s="31">
        <v>0</v>
      </c>
      <c r="E120" s="31">
        <v>0</v>
      </c>
      <c r="F120" s="31">
        <v>0</v>
      </c>
    </row>
    <row r="121" spans="1:6" ht="27" customHeight="1">
      <c r="A121" s="180"/>
      <c r="B121" s="183"/>
      <c r="C121" s="21" t="s">
        <v>395</v>
      </c>
      <c r="D121" s="31">
        <v>26.3</v>
      </c>
      <c r="E121" s="31">
        <v>26.3</v>
      </c>
      <c r="F121" s="31">
        <v>26.3</v>
      </c>
    </row>
    <row r="122" spans="1:6" ht="27.75" customHeight="1">
      <c r="A122" s="180"/>
      <c r="B122" s="183"/>
      <c r="C122" s="21" t="s">
        <v>396</v>
      </c>
      <c r="D122" s="31">
        <v>0</v>
      </c>
      <c r="E122" s="31">
        <v>0</v>
      </c>
      <c r="F122" s="31">
        <v>0</v>
      </c>
    </row>
    <row r="123" spans="1:6" ht="25.5" customHeight="1">
      <c r="A123" s="180"/>
      <c r="B123" s="183"/>
      <c r="C123" s="21" t="s">
        <v>225</v>
      </c>
      <c r="D123" s="31">
        <v>0</v>
      </c>
      <c r="E123" s="31">
        <v>0</v>
      </c>
      <c r="F123" s="31">
        <v>0</v>
      </c>
    </row>
    <row r="124" spans="1:6" ht="33.75" customHeight="1">
      <c r="A124" s="179" t="s">
        <v>178</v>
      </c>
      <c r="B124" s="184" t="s">
        <v>179</v>
      </c>
      <c r="C124" s="54" t="s">
        <v>157</v>
      </c>
      <c r="D124" s="32">
        <f>SUM(D125,D129)</f>
        <v>5500</v>
      </c>
      <c r="E124" s="32">
        <f>SUM(E125,E129)</f>
        <v>5400</v>
      </c>
      <c r="F124" s="32">
        <f>SUM(F125,F129)</f>
        <v>5049.77</v>
      </c>
    </row>
    <row r="125" spans="1:6" ht="26.25" customHeight="1" hidden="1">
      <c r="A125" s="180"/>
      <c r="B125" s="185"/>
      <c r="C125" s="21" t="s">
        <v>154</v>
      </c>
      <c r="D125" s="31">
        <f>SUM(D126:D128)</f>
        <v>5500</v>
      </c>
      <c r="E125" s="31">
        <f>SUM(E126:E128)</f>
        <v>5400</v>
      </c>
      <c r="F125" s="31">
        <f>SUM(F126:F128)</f>
        <v>5049.77</v>
      </c>
    </row>
    <row r="126" spans="1:6" ht="33.75" customHeight="1">
      <c r="A126" s="180"/>
      <c r="B126" s="185"/>
      <c r="C126" s="21" t="s">
        <v>394</v>
      </c>
      <c r="D126" s="31">
        <v>0</v>
      </c>
      <c r="E126" s="31">
        <v>0</v>
      </c>
      <c r="F126" s="31">
        <v>0</v>
      </c>
    </row>
    <row r="127" spans="1:6" ht="30.75" customHeight="1">
      <c r="A127" s="180"/>
      <c r="B127" s="185"/>
      <c r="C127" s="21" t="s">
        <v>395</v>
      </c>
      <c r="D127" s="31">
        <v>5500</v>
      </c>
      <c r="E127" s="31">
        <v>5400</v>
      </c>
      <c r="F127" s="31">
        <v>5049.77</v>
      </c>
    </row>
    <row r="128" spans="1:6" ht="27.75" customHeight="1">
      <c r="A128" s="180"/>
      <c r="B128" s="185"/>
      <c r="C128" s="21" t="s">
        <v>396</v>
      </c>
      <c r="D128" s="31">
        <v>0</v>
      </c>
      <c r="E128" s="31">
        <v>0</v>
      </c>
      <c r="F128" s="31">
        <v>0</v>
      </c>
    </row>
    <row r="129" spans="1:6" ht="31.5" customHeight="1">
      <c r="A129" s="180"/>
      <c r="B129" s="185"/>
      <c r="C129" s="21" t="s">
        <v>225</v>
      </c>
      <c r="D129" s="31">
        <v>0</v>
      </c>
      <c r="E129" s="31">
        <v>0</v>
      </c>
      <c r="F129" s="31">
        <v>0</v>
      </c>
    </row>
    <row r="130" spans="1:6" ht="31.5" customHeight="1">
      <c r="A130" s="156" t="s">
        <v>237</v>
      </c>
      <c r="B130" s="159" t="s">
        <v>238</v>
      </c>
      <c r="C130" s="55" t="s">
        <v>157</v>
      </c>
      <c r="D130" s="32">
        <f>D131+D135</f>
        <v>22.4</v>
      </c>
      <c r="E130" s="32">
        <f>E131+E135</f>
        <v>22.6</v>
      </c>
      <c r="F130" s="32">
        <f>F131+F135</f>
        <v>22.6</v>
      </c>
    </row>
    <row r="131" spans="1:6" ht="31.5" customHeight="1" hidden="1">
      <c r="A131" s="157"/>
      <c r="B131" s="160"/>
      <c r="C131" s="34" t="s">
        <v>230</v>
      </c>
      <c r="D131" s="31">
        <f>SUM(D132:D134)</f>
        <v>22.4</v>
      </c>
      <c r="E131" s="31">
        <f>SUM(E132:E134)</f>
        <v>22.6</v>
      </c>
      <c r="F131" s="31">
        <f>SUM(F132:F134)</f>
        <v>22.6</v>
      </c>
    </row>
    <row r="132" spans="1:6" ht="25.5" customHeight="1">
      <c r="A132" s="157"/>
      <c r="B132" s="154"/>
      <c r="C132" s="21" t="s">
        <v>394</v>
      </c>
      <c r="D132" s="31">
        <v>0</v>
      </c>
      <c r="E132" s="31">
        <v>0</v>
      </c>
      <c r="F132" s="31">
        <v>0</v>
      </c>
    </row>
    <row r="133" spans="1:6" ht="25.5" customHeight="1">
      <c r="A133" s="157"/>
      <c r="B133" s="154"/>
      <c r="C133" s="21" t="s">
        <v>395</v>
      </c>
      <c r="D133" s="31">
        <v>22.4</v>
      </c>
      <c r="E133" s="31">
        <v>22.6</v>
      </c>
      <c r="F133" s="31">
        <v>22.6</v>
      </c>
    </row>
    <row r="134" spans="1:6" ht="24.75" customHeight="1">
      <c r="A134" s="157"/>
      <c r="B134" s="154"/>
      <c r="C134" s="21" t="s">
        <v>396</v>
      </c>
      <c r="D134" s="31">
        <v>0</v>
      </c>
      <c r="E134" s="31">
        <v>0</v>
      </c>
      <c r="F134" s="31">
        <v>0</v>
      </c>
    </row>
    <row r="135" spans="1:6" ht="25.5" customHeight="1">
      <c r="A135" s="158"/>
      <c r="B135" s="155"/>
      <c r="C135" s="34" t="s">
        <v>225</v>
      </c>
      <c r="D135" s="31">
        <v>0</v>
      </c>
      <c r="E135" s="31">
        <v>0</v>
      </c>
      <c r="F135" s="31">
        <v>0</v>
      </c>
    </row>
    <row r="136" spans="1:6" ht="34.5" customHeight="1">
      <c r="A136" s="156" t="s">
        <v>239</v>
      </c>
      <c r="B136" s="159" t="s">
        <v>240</v>
      </c>
      <c r="C136" s="55" t="s">
        <v>157</v>
      </c>
      <c r="D136" s="32">
        <f>D137+D141</f>
        <v>22.4</v>
      </c>
      <c r="E136" s="32">
        <f>E137+E141</f>
        <v>22.6</v>
      </c>
      <c r="F136" s="32">
        <f>F137+F141</f>
        <v>22.6</v>
      </c>
    </row>
    <row r="137" spans="1:6" ht="31.5" customHeight="1" hidden="1">
      <c r="A137" s="157"/>
      <c r="B137" s="160"/>
      <c r="C137" s="34" t="s">
        <v>230</v>
      </c>
      <c r="D137" s="31">
        <f>SUM(D138:D140)</f>
        <v>22.4</v>
      </c>
      <c r="E137" s="31">
        <f>SUM(E138:E140)</f>
        <v>22.6</v>
      </c>
      <c r="F137" s="31">
        <f>SUM(F138:F140)</f>
        <v>22.6</v>
      </c>
    </row>
    <row r="138" spans="1:6" ht="27" customHeight="1">
      <c r="A138" s="157"/>
      <c r="B138" s="154"/>
      <c r="C138" s="21" t="s">
        <v>394</v>
      </c>
      <c r="D138" s="31">
        <v>0</v>
      </c>
      <c r="E138" s="31">
        <v>0</v>
      </c>
      <c r="F138" s="31">
        <v>0</v>
      </c>
    </row>
    <row r="139" spans="1:6" ht="27" customHeight="1">
      <c r="A139" s="157"/>
      <c r="B139" s="154"/>
      <c r="C139" s="21" t="s">
        <v>395</v>
      </c>
      <c r="D139" s="31">
        <v>22.4</v>
      </c>
      <c r="E139" s="31">
        <v>22.6</v>
      </c>
      <c r="F139" s="31">
        <v>22.6</v>
      </c>
    </row>
    <row r="140" spans="1:6" ht="24" customHeight="1">
      <c r="A140" s="157"/>
      <c r="B140" s="154"/>
      <c r="C140" s="21" t="s">
        <v>396</v>
      </c>
      <c r="D140" s="31">
        <v>0</v>
      </c>
      <c r="E140" s="31">
        <v>0</v>
      </c>
      <c r="F140" s="31">
        <v>0</v>
      </c>
    </row>
    <row r="141" spans="1:6" ht="24" customHeight="1">
      <c r="A141" s="158"/>
      <c r="B141" s="155"/>
      <c r="C141" s="34" t="s">
        <v>225</v>
      </c>
      <c r="D141" s="31">
        <v>0</v>
      </c>
      <c r="E141" s="31">
        <v>0</v>
      </c>
      <c r="F141" s="31">
        <v>0</v>
      </c>
    </row>
    <row r="142" spans="1:6" ht="7.5" customHeight="1">
      <c r="A142" s="161"/>
      <c r="B142" s="162"/>
      <c r="C142" s="162"/>
      <c r="D142" s="162"/>
      <c r="E142" s="162"/>
      <c r="F142" s="163"/>
    </row>
    <row r="143" spans="1:6" ht="15.75">
      <c r="A143" s="164" t="s">
        <v>180</v>
      </c>
      <c r="B143" s="164" t="s">
        <v>181</v>
      </c>
      <c r="C143" s="57" t="s">
        <v>157</v>
      </c>
      <c r="D143" s="30">
        <f>SUM(D144,D148)</f>
        <v>0</v>
      </c>
      <c r="E143" s="30">
        <f>SUM(E144,E148)</f>
        <v>0</v>
      </c>
      <c r="F143" s="30">
        <f>SUM(F144,F148)</f>
        <v>0</v>
      </c>
    </row>
    <row r="144" spans="1:6" ht="24" hidden="1">
      <c r="A144" s="165"/>
      <c r="B144" s="165"/>
      <c r="C144" s="21" t="s">
        <v>154</v>
      </c>
      <c r="D144" s="31">
        <f>SUM(D145:D147)</f>
        <v>0</v>
      </c>
      <c r="E144" s="31">
        <f>SUM(E145:E147)</f>
        <v>0</v>
      </c>
      <c r="F144" s="31">
        <f>SUM(F145:F147)</f>
        <v>0</v>
      </c>
    </row>
    <row r="145" spans="1:6" ht="15.75">
      <c r="A145" s="165"/>
      <c r="B145" s="165"/>
      <c r="C145" s="21" t="s">
        <v>394</v>
      </c>
      <c r="D145" s="31">
        <f aca="true" t="shared" si="2" ref="D145:F146">SUM(D151,D157,D163,D169,D175,D181,D193)</f>
        <v>0</v>
      </c>
      <c r="E145" s="31">
        <f t="shared" si="2"/>
        <v>0</v>
      </c>
      <c r="F145" s="31">
        <f t="shared" si="2"/>
        <v>0</v>
      </c>
    </row>
    <row r="146" spans="1:6" ht="18" customHeight="1">
      <c r="A146" s="165"/>
      <c r="B146" s="165"/>
      <c r="C146" s="21" t="s">
        <v>395</v>
      </c>
      <c r="D146" s="31">
        <f t="shared" si="2"/>
        <v>0</v>
      </c>
      <c r="E146" s="31">
        <f t="shared" si="2"/>
        <v>0</v>
      </c>
      <c r="F146" s="31">
        <f t="shared" si="2"/>
        <v>0</v>
      </c>
    </row>
    <row r="147" spans="1:6" ht="15.75">
      <c r="A147" s="165"/>
      <c r="B147" s="165"/>
      <c r="C147" s="21" t="s">
        <v>396</v>
      </c>
      <c r="D147" s="31">
        <v>0</v>
      </c>
      <c r="E147" s="31">
        <v>0</v>
      </c>
      <c r="F147" s="31">
        <v>0</v>
      </c>
    </row>
    <row r="148" spans="1:6" ht="15.75">
      <c r="A148" s="165"/>
      <c r="B148" s="165"/>
      <c r="C148" s="21" t="s">
        <v>225</v>
      </c>
      <c r="D148" s="31">
        <f>SUM(D154,D160,D166,D172,D178,D184,D196)</f>
        <v>0</v>
      </c>
      <c r="E148" s="31">
        <f>SUM(E154,E160,E166,E172,E178,E184,E196)</f>
        <v>0</v>
      </c>
      <c r="F148" s="31">
        <f>SUM(F154,F160,F166,F172,F178,F184,F196)</f>
        <v>0</v>
      </c>
    </row>
    <row r="149" spans="1:6" ht="15.75">
      <c r="A149" s="179" t="s">
        <v>182</v>
      </c>
      <c r="B149" s="179" t="s">
        <v>183</v>
      </c>
      <c r="C149" s="22" t="s">
        <v>157</v>
      </c>
      <c r="D149" s="31">
        <f>SUM(D150,D154)</f>
        <v>0</v>
      </c>
      <c r="E149" s="31">
        <f>SUM(E150,E154)</f>
        <v>0</v>
      </c>
      <c r="F149" s="31">
        <f>SUM(F150,F154)</f>
        <v>0</v>
      </c>
    </row>
    <row r="150" spans="1:6" ht="24" hidden="1">
      <c r="A150" s="180"/>
      <c r="B150" s="180"/>
      <c r="C150" s="21" t="s">
        <v>154</v>
      </c>
      <c r="D150" s="31">
        <f>SUM(D151:D153)</f>
        <v>0</v>
      </c>
      <c r="E150" s="31">
        <f>SUM(E151:E153)</f>
        <v>0</v>
      </c>
      <c r="F150" s="31">
        <f>SUM(F151:F153)</f>
        <v>0</v>
      </c>
    </row>
    <row r="151" spans="1:6" ht="15.75">
      <c r="A151" s="180"/>
      <c r="B151" s="180"/>
      <c r="C151" s="21" t="s">
        <v>394</v>
      </c>
      <c r="D151" s="31">
        <v>0</v>
      </c>
      <c r="E151" s="31">
        <v>0</v>
      </c>
      <c r="F151" s="31">
        <v>0</v>
      </c>
    </row>
    <row r="152" spans="1:6" ht="18" customHeight="1">
      <c r="A152" s="180"/>
      <c r="B152" s="180"/>
      <c r="C152" s="21" t="s">
        <v>395</v>
      </c>
      <c r="D152" s="31">
        <v>0</v>
      </c>
      <c r="E152" s="31">
        <v>0</v>
      </c>
      <c r="F152" s="31">
        <v>0</v>
      </c>
    </row>
    <row r="153" spans="1:6" ht="15.75">
      <c r="A153" s="180"/>
      <c r="B153" s="180"/>
      <c r="C153" s="21" t="s">
        <v>396</v>
      </c>
      <c r="D153" s="31">
        <v>0</v>
      </c>
      <c r="E153" s="31">
        <v>0</v>
      </c>
      <c r="F153" s="31">
        <v>0</v>
      </c>
    </row>
    <row r="154" spans="1:6" ht="15.75">
      <c r="A154" s="180"/>
      <c r="B154" s="180"/>
      <c r="C154" s="21" t="s">
        <v>225</v>
      </c>
      <c r="D154" s="31">
        <v>0</v>
      </c>
      <c r="E154" s="31">
        <v>0</v>
      </c>
      <c r="F154" s="31">
        <v>0</v>
      </c>
    </row>
    <row r="155" spans="1:6" ht="15.75">
      <c r="A155" s="179" t="s">
        <v>184</v>
      </c>
      <c r="B155" s="179" t="s">
        <v>185</v>
      </c>
      <c r="C155" s="22" t="s">
        <v>157</v>
      </c>
      <c r="D155" s="31">
        <f>SUM(D156,D160)</f>
        <v>0</v>
      </c>
      <c r="E155" s="31">
        <f>SUM(E156,E160)</f>
        <v>0</v>
      </c>
      <c r="F155" s="31">
        <f>SUM(F156,F160)</f>
        <v>0</v>
      </c>
    </row>
    <row r="156" spans="1:6" ht="24" hidden="1">
      <c r="A156" s="180"/>
      <c r="B156" s="180"/>
      <c r="C156" s="21" t="s">
        <v>154</v>
      </c>
      <c r="D156" s="31">
        <f>SUM(D157:D159)</f>
        <v>0</v>
      </c>
      <c r="E156" s="31">
        <f>SUM(E157:E159)</f>
        <v>0</v>
      </c>
      <c r="F156" s="31">
        <f>SUM(F157:F159)</f>
        <v>0</v>
      </c>
    </row>
    <row r="157" spans="1:6" ht="15.75">
      <c r="A157" s="180"/>
      <c r="B157" s="180"/>
      <c r="C157" s="21" t="s">
        <v>394</v>
      </c>
      <c r="D157" s="31">
        <v>0</v>
      </c>
      <c r="E157" s="31">
        <v>0</v>
      </c>
      <c r="F157" s="31">
        <v>0</v>
      </c>
    </row>
    <row r="158" spans="1:6" ht="15.75" customHeight="1">
      <c r="A158" s="180"/>
      <c r="B158" s="180"/>
      <c r="C158" s="21" t="s">
        <v>395</v>
      </c>
      <c r="D158" s="31">
        <v>0</v>
      </c>
      <c r="E158" s="31">
        <v>0</v>
      </c>
      <c r="F158" s="31">
        <v>0</v>
      </c>
    </row>
    <row r="159" spans="1:6" ht="15.75">
      <c r="A159" s="180"/>
      <c r="B159" s="180"/>
      <c r="C159" s="21" t="s">
        <v>396</v>
      </c>
      <c r="D159" s="31">
        <v>0</v>
      </c>
      <c r="E159" s="31">
        <v>0</v>
      </c>
      <c r="F159" s="31">
        <v>0</v>
      </c>
    </row>
    <row r="160" spans="1:6" ht="15.75">
      <c r="A160" s="180"/>
      <c r="B160" s="180"/>
      <c r="C160" s="21" t="s">
        <v>225</v>
      </c>
      <c r="D160" s="31">
        <v>0</v>
      </c>
      <c r="E160" s="31">
        <v>0</v>
      </c>
      <c r="F160" s="31">
        <v>0</v>
      </c>
    </row>
    <row r="161" spans="1:6" ht="15.75">
      <c r="A161" s="179" t="s">
        <v>186</v>
      </c>
      <c r="B161" s="179" t="s">
        <v>187</v>
      </c>
      <c r="C161" s="22" t="s">
        <v>157</v>
      </c>
      <c r="D161" s="31">
        <v>0</v>
      </c>
      <c r="E161" s="31">
        <v>0</v>
      </c>
      <c r="F161" s="31">
        <v>0</v>
      </c>
    </row>
    <row r="162" spans="1:6" ht="24" hidden="1">
      <c r="A162" s="180"/>
      <c r="B162" s="180"/>
      <c r="C162" s="21" t="s">
        <v>154</v>
      </c>
      <c r="D162" s="31">
        <v>0</v>
      </c>
      <c r="E162" s="31">
        <v>0</v>
      </c>
      <c r="F162" s="31">
        <v>0</v>
      </c>
    </row>
    <row r="163" spans="1:6" ht="15.75">
      <c r="A163" s="180"/>
      <c r="B163" s="180"/>
      <c r="C163" s="21" t="s">
        <v>394</v>
      </c>
      <c r="D163" s="31">
        <v>0</v>
      </c>
      <c r="E163" s="31">
        <v>0</v>
      </c>
      <c r="F163" s="31">
        <v>0</v>
      </c>
    </row>
    <row r="164" spans="1:6" ht="18" customHeight="1">
      <c r="A164" s="180"/>
      <c r="B164" s="180"/>
      <c r="C164" s="21" t="s">
        <v>395</v>
      </c>
      <c r="D164" s="31">
        <v>0</v>
      </c>
      <c r="E164" s="31">
        <v>0</v>
      </c>
      <c r="F164" s="31">
        <v>0</v>
      </c>
    </row>
    <row r="165" spans="1:6" ht="15.75">
      <c r="A165" s="180"/>
      <c r="B165" s="180"/>
      <c r="C165" s="21" t="s">
        <v>396</v>
      </c>
      <c r="D165" s="31">
        <v>0</v>
      </c>
      <c r="E165" s="31">
        <v>0</v>
      </c>
      <c r="F165" s="31">
        <v>0</v>
      </c>
    </row>
    <row r="166" spans="1:6" ht="15.75">
      <c r="A166" s="180"/>
      <c r="B166" s="180"/>
      <c r="C166" s="21" t="s">
        <v>225</v>
      </c>
      <c r="D166" s="31">
        <v>0</v>
      </c>
      <c r="E166" s="31">
        <v>0</v>
      </c>
      <c r="F166" s="31">
        <v>0</v>
      </c>
    </row>
    <row r="167" spans="1:6" ht="15.75">
      <c r="A167" s="179" t="s">
        <v>188</v>
      </c>
      <c r="B167" s="179" t="s">
        <v>189</v>
      </c>
      <c r="C167" s="22" t="s">
        <v>157</v>
      </c>
      <c r="D167" s="31">
        <v>0</v>
      </c>
      <c r="E167" s="31">
        <v>0</v>
      </c>
      <c r="F167" s="31">
        <v>0</v>
      </c>
    </row>
    <row r="168" spans="1:6" ht="24" hidden="1">
      <c r="A168" s="180"/>
      <c r="B168" s="180"/>
      <c r="C168" s="21" t="s">
        <v>154</v>
      </c>
      <c r="D168" s="31">
        <v>0</v>
      </c>
      <c r="E168" s="31">
        <v>0</v>
      </c>
      <c r="F168" s="31">
        <v>0</v>
      </c>
    </row>
    <row r="169" spans="1:6" ht="15.75">
      <c r="A169" s="180"/>
      <c r="B169" s="180"/>
      <c r="C169" s="21" t="s">
        <v>394</v>
      </c>
      <c r="D169" s="31">
        <v>0</v>
      </c>
      <c r="E169" s="31">
        <v>0</v>
      </c>
      <c r="F169" s="31">
        <v>0</v>
      </c>
    </row>
    <row r="170" spans="1:6" ht="18" customHeight="1">
      <c r="A170" s="180"/>
      <c r="B170" s="180"/>
      <c r="C170" s="21" t="s">
        <v>395</v>
      </c>
      <c r="D170" s="31">
        <v>0</v>
      </c>
      <c r="E170" s="31">
        <v>0</v>
      </c>
      <c r="F170" s="31">
        <v>0</v>
      </c>
    </row>
    <row r="171" spans="1:6" ht="15.75">
      <c r="A171" s="180"/>
      <c r="B171" s="180"/>
      <c r="C171" s="21" t="s">
        <v>396</v>
      </c>
      <c r="D171" s="31">
        <v>0</v>
      </c>
      <c r="E171" s="31">
        <v>0</v>
      </c>
      <c r="F171" s="31">
        <v>0</v>
      </c>
    </row>
    <row r="172" spans="1:6" ht="15.75">
      <c r="A172" s="180"/>
      <c r="B172" s="180"/>
      <c r="C172" s="21" t="s">
        <v>225</v>
      </c>
      <c r="D172" s="31">
        <v>0</v>
      </c>
      <c r="E172" s="31">
        <v>0</v>
      </c>
      <c r="F172" s="31">
        <v>0</v>
      </c>
    </row>
    <row r="173" spans="1:6" ht="15.75">
      <c r="A173" s="179" t="s">
        <v>190</v>
      </c>
      <c r="B173" s="179" t="s">
        <v>191</v>
      </c>
      <c r="C173" s="22" t="s">
        <v>157</v>
      </c>
      <c r="D173" s="31">
        <v>0</v>
      </c>
      <c r="E173" s="31">
        <v>0</v>
      </c>
      <c r="F173" s="31">
        <v>0</v>
      </c>
    </row>
    <row r="174" spans="1:6" ht="24" hidden="1">
      <c r="A174" s="180"/>
      <c r="B174" s="180"/>
      <c r="C174" s="21" t="s">
        <v>154</v>
      </c>
      <c r="D174" s="31">
        <v>0</v>
      </c>
      <c r="E174" s="31">
        <v>0</v>
      </c>
      <c r="F174" s="31">
        <v>0</v>
      </c>
    </row>
    <row r="175" spans="1:6" ht="15.75">
      <c r="A175" s="180"/>
      <c r="B175" s="180"/>
      <c r="C175" s="21" t="s">
        <v>394</v>
      </c>
      <c r="D175" s="31">
        <v>0</v>
      </c>
      <c r="E175" s="31">
        <v>0</v>
      </c>
      <c r="F175" s="31">
        <v>0</v>
      </c>
    </row>
    <row r="176" spans="1:6" ht="15.75" customHeight="1">
      <c r="A176" s="180"/>
      <c r="B176" s="180"/>
      <c r="C176" s="21" t="s">
        <v>395</v>
      </c>
      <c r="D176" s="31">
        <v>0</v>
      </c>
      <c r="E176" s="31">
        <v>0</v>
      </c>
      <c r="F176" s="31">
        <v>0</v>
      </c>
    </row>
    <row r="177" spans="1:6" ht="15.75">
      <c r="A177" s="180"/>
      <c r="B177" s="180"/>
      <c r="C177" s="21" t="s">
        <v>396</v>
      </c>
      <c r="D177" s="31">
        <v>0</v>
      </c>
      <c r="E177" s="31">
        <v>0</v>
      </c>
      <c r="F177" s="31">
        <v>0</v>
      </c>
    </row>
    <row r="178" spans="1:6" ht="15.75">
      <c r="A178" s="180"/>
      <c r="B178" s="180"/>
      <c r="C178" s="21" t="s">
        <v>225</v>
      </c>
      <c r="D178" s="31">
        <v>0</v>
      </c>
      <c r="E178" s="31">
        <v>0</v>
      </c>
      <c r="F178" s="31">
        <v>0</v>
      </c>
    </row>
    <row r="179" spans="1:6" ht="15.75">
      <c r="A179" s="179" t="s">
        <v>192</v>
      </c>
      <c r="B179" s="179" t="s">
        <v>193</v>
      </c>
      <c r="C179" s="22" t="s">
        <v>157</v>
      </c>
      <c r="D179" s="31">
        <v>0</v>
      </c>
      <c r="E179" s="31">
        <v>0</v>
      </c>
      <c r="F179" s="31">
        <v>0</v>
      </c>
    </row>
    <row r="180" spans="1:6" ht="24" hidden="1">
      <c r="A180" s="180"/>
      <c r="B180" s="180"/>
      <c r="C180" s="21" t="s">
        <v>154</v>
      </c>
      <c r="D180" s="31">
        <v>0</v>
      </c>
      <c r="E180" s="31">
        <v>0</v>
      </c>
      <c r="F180" s="31">
        <v>0</v>
      </c>
    </row>
    <row r="181" spans="1:6" ht="15.75">
      <c r="A181" s="180"/>
      <c r="B181" s="180"/>
      <c r="C181" s="21" t="s">
        <v>394</v>
      </c>
      <c r="D181" s="31">
        <v>0</v>
      </c>
      <c r="E181" s="31">
        <v>0</v>
      </c>
      <c r="F181" s="31">
        <v>0</v>
      </c>
    </row>
    <row r="182" spans="1:6" ht="16.5" customHeight="1">
      <c r="A182" s="180"/>
      <c r="B182" s="180"/>
      <c r="C182" s="21" t="s">
        <v>395</v>
      </c>
      <c r="D182" s="31">
        <v>0</v>
      </c>
      <c r="E182" s="31">
        <v>0</v>
      </c>
      <c r="F182" s="31">
        <v>0</v>
      </c>
    </row>
    <row r="183" spans="1:6" ht="15.75">
      <c r="A183" s="180"/>
      <c r="B183" s="180"/>
      <c r="C183" s="21" t="s">
        <v>396</v>
      </c>
      <c r="D183" s="31">
        <v>0</v>
      </c>
      <c r="E183" s="31">
        <v>0</v>
      </c>
      <c r="F183" s="31">
        <v>0</v>
      </c>
    </row>
    <row r="184" spans="1:6" ht="15.75">
      <c r="A184" s="180"/>
      <c r="B184" s="180"/>
      <c r="C184" s="21" t="s">
        <v>225</v>
      </c>
      <c r="D184" s="31">
        <v>0</v>
      </c>
      <c r="E184" s="31">
        <v>0</v>
      </c>
      <c r="F184" s="31">
        <v>0</v>
      </c>
    </row>
    <row r="185" spans="1:6" ht="15.75">
      <c r="A185" s="179" t="s">
        <v>194</v>
      </c>
      <c r="B185" s="179" t="s">
        <v>210</v>
      </c>
      <c r="C185" s="56" t="s">
        <v>157</v>
      </c>
      <c r="D185" s="32">
        <v>0</v>
      </c>
      <c r="E185" s="32">
        <v>0</v>
      </c>
      <c r="F185" s="32">
        <v>0</v>
      </c>
    </row>
    <row r="186" spans="1:6" ht="24" hidden="1">
      <c r="A186" s="180"/>
      <c r="B186" s="186"/>
      <c r="C186" s="27" t="s">
        <v>154</v>
      </c>
      <c r="D186" s="31">
        <v>0</v>
      </c>
      <c r="E186" s="31">
        <v>0</v>
      </c>
      <c r="F186" s="31">
        <v>0</v>
      </c>
    </row>
    <row r="187" spans="1:6" ht="15.75">
      <c r="A187" s="180"/>
      <c r="B187" s="186"/>
      <c r="C187" s="21" t="s">
        <v>394</v>
      </c>
      <c r="D187" s="31">
        <v>0</v>
      </c>
      <c r="E187" s="31">
        <v>0</v>
      </c>
      <c r="F187" s="31">
        <v>0</v>
      </c>
    </row>
    <row r="188" spans="1:6" ht="18.75" customHeight="1">
      <c r="A188" s="180"/>
      <c r="B188" s="186"/>
      <c r="C188" s="21" t="s">
        <v>395</v>
      </c>
      <c r="D188" s="31">
        <v>0</v>
      </c>
      <c r="E188" s="31">
        <v>0</v>
      </c>
      <c r="F188" s="31">
        <v>0</v>
      </c>
    </row>
    <row r="189" spans="1:6" ht="15.75">
      <c r="A189" s="180"/>
      <c r="B189" s="186"/>
      <c r="C189" s="21" t="s">
        <v>396</v>
      </c>
      <c r="D189" s="31">
        <v>0</v>
      </c>
      <c r="E189" s="31">
        <v>0</v>
      </c>
      <c r="F189" s="31">
        <v>0</v>
      </c>
    </row>
    <row r="190" spans="1:6" ht="15.75">
      <c r="A190" s="180"/>
      <c r="B190" s="187"/>
      <c r="C190" s="21" t="s">
        <v>225</v>
      </c>
      <c r="D190" s="31">
        <v>0</v>
      </c>
      <c r="E190" s="31">
        <v>0</v>
      </c>
      <c r="F190" s="31">
        <v>0</v>
      </c>
    </row>
    <row r="191" spans="1:6" ht="15.75">
      <c r="A191" s="179" t="s">
        <v>222</v>
      </c>
      <c r="B191" s="180" t="s">
        <v>195</v>
      </c>
      <c r="C191" s="54" t="s">
        <v>157</v>
      </c>
      <c r="D191" s="32">
        <v>0</v>
      </c>
      <c r="E191" s="32">
        <v>0</v>
      </c>
      <c r="F191" s="32">
        <v>0</v>
      </c>
    </row>
    <row r="192" spans="1:6" ht="24" hidden="1">
      <c r="A192" s="180"/>
      <c r="B192" s="180"/>
      <c r="C192" s="21" t="s">
        <v>154</v>
      </c>
      <c r="D192" s="31">
        <f>SUM(D193:D195)</f>
        <v>0</v>
      </c>
      <c r="E192" s="31">
        <f>SUM(E193:E195)</f>
        <v>0</v>
      </c>
      <c r="F192" s="31">
        <f>SUM(F193:F195)</f>
        <v>0</v>
      </c>
    </row>
    <row r="193" spans="1:6" ht="15.75">
      <c r="A193" s="180"/>
      <c r="B193" s="180"/>
      <c r="C193" s="21" t="s">
        <v>394</v>
      </c>
      <c r="D193" s="31">
        <v>0</v>
      </c>
      <c r="E193" s="31">
        <v>0</v>
      </c>
      <c r="F193" s="31">
        <v>0</v>
      </c>
    </row>
    <row r="194" spans="1:6" ht="18" customHeight="1">
      <c r="A194" s="180"/>
      <c r="B194" s="180"/>
      <c r="C194" s="21" t="s">
        <v>395</v>
      </c>
      <c r="D194" s="31">
        <v>0</v>
      </c>
      <c r="E194" s="31">
        <v>0</v>
      </c>
      <c r="F194" s="31">
        <v>0</v>
      </c>
    </row>
    <row r="195" spans="1:6" ht="18" customHeight="1">
      <c r="A195" s="180"/>
      <c r="B195" s="180"/>
      <c r="C195" s="21" t="s">
        <v>396</v>
      </c>
      <c r="D195" s="31">
        <v>0</v>
      </c>
      <c r="E195" s="31">
        <v>0</v>
      </c>
      <c r="F195" s="31">
        <v>0</v>
      </c>
    </row>
    <row r="196" spans="1:6" ht="18" customHeight="1">
      <c r="A196" s="180"/>
      <c r="B196" s="180"/>
      <c r="C196" s="35" t="s">
        <v>225</v>
      </c>
      <c r="D196" s="31">
        <v>0</v>
      </c>
      <c r="E196" s="36">
        <v>0</v>
      </c>
      <c r="F196" s="36">
        <v>0</v>
      </c>
    </row>
    <row r="197" spans="1:6" ht="9" customHeight="1">
      <c r="A197" s="161"/>
      <c r="B197" s="162"/>
      <c r="C197" s="162"/>
      <c r="D197" s="162"/>
      <c r="E197" s="162"/>
      <c r="F197" s="163"/>
    </row>
    <row r="198" spans="1:6" ht="15.75">
      <c r="A198" s="164" t="s">
        <v>226</v>
      </c>
      <c r="B198" s="164" t="s">
        <v>227</v>
      </c>
      <c r="C198" s="33" t="s">
        <v>157</v>
      </c>
      <c r="D198" s="30">
        <f>SUM(D199,D203)</f>
        <v>300</v>
      </c>
      <c r="E198" s="30">
        <f>SUM(E199,E203)</f>
        <v>300</v>
      </c>
      <c r="F198" s="30">
        <f>SUM(F199,F203)</f>
        <v>300</v>
      </c>
    </row>
    <row r="199" spans="1:6" ht="24" hidden="1">
      <c r="A199" s="165"/>
      <c r="B199" s="165"/>
      <c r="C199" s="21" t="s">
        <v>154</v>
      </c>
      <c r="D199" s="31">
        <f>SUM(D200:D202)</f>
        <v>300</v>
      </c>
      <c r="E199" s="31">
        <f>SUM(E200:E202)</f>
        <v>300</v>
      </c>
      <c r="F199" s="31">
        <f>SUM(F200:F202)</f>
        <v>300</v>
      </c>
    </row>
    <row r="200" spans="1:6" ht="15.75">
      <c r="A200" s="165"/>
      <c r="B200" s="165"/>
      <c r="C200" s="21" t="s">
        <v>394</v>
      </c>
      <c r="D200" s="31">
        <f aca="true" t="shared" si="3" ref="D200:F203">D206+D212+D218+D224</f>
        <v>0</v>
      </c>
      <c r="E200" s="31">
        <f t="shared" si="3"/>
        <v>0</v>
      </c>
      <c r="F200" s="31">
        <f t="shared" si="3"/>
        <v>0</v>
      </c>
    </row>
    <row r="201" spans="1:6" ht="18" customHeight="1">
      <c r="A201" s="165"/>
      <c r="B201" s="165"/>
      <c r="C201" s="21" t="s">
        <v>395</v>
      </c>
      <c r="D201" s="31">
        <f t="shared" si="3"/>
        <v>0</v>
      </c>
      <c r="E201" s="31">
        <f t="shared" si="3"/>
        <v>0</v>
      </c>
      <c r="F201" s="31">
        <f t="shared" si="3"/>
        <v>0</v>
      </c>
    </row>
    <row r="202" spans="1:6" ht="15.75">
      <c r="A202" s="165"/>
      <c r="B202" s="165"/>
      <c r="C202" s="21" t="s">
        <v>396</v>
      </c>
      <c r="D202" s="31">
        <f t="shared" si="3"/>
        <v>300</v>
      </c>
      <c r="E202" s="31">
        <f t="shared" si="3"/>
        <v>300</v>
      </c>
      <c r="F202" s="31">
        <f t="shared" si="3"/>
        <v>300</v>
      </c>
    </row>
    <row r="203" spans="1:6" ht="15.75">
      <c r="A203" s="165"/>
      <c r="B203" s="165"/>
      <c r="C203" s="21" t="s">
        <v>225</v>
      </c>
      <c r="D203" s="31">
        <f t="shared" si="3"/>
        <v>0</v>
      </c>
      <c r="E203" s="31">
        <f t="shared" si="3"/>
        <v>0</v>
      </c>
      <c r="F203" s="31">
        <f t="shared" si="3"/>
        <v>0</v>
      </c>
    </row>
    <row r="204" spans="1:6" ht="15.75">
      <c r="A204" s="152" t="s">
        <v>228</v>
      </c>
      <c r="B204" s="152" t="s">
        <v>229</v>
      </c>
      <c r="C204" s="55" t="s">
        <v>157</v>
      </c>
      <c r="D204" s="32">
        <f>D205+D209</f>
        <v>300</v>
      </c>
      <c r="E204" s="32">
        <f>E205+E209</f>
        <v>300</v>
      </c>
      <c r="F204" s="32">
        <f>F205+F209</f>
        <v>300</v>
      </c>
    </row>
    <row r="205" spans="1:6" ht="24" hidden="1">
      <c r="A205" s="153"/>
      <c r="B205" s="153"/>
      <c r="C205" s="34" t="s">
        <v>230</v>
      </c>
      <c r="D205" s="31">
        <f>SUM(D206:D208)</f>
        <v>300</v>
      </c>
      <c r="E205" s="31">
        <f>SUM(E206:E208)</f>
        <v>300</v>
      </c>
      <c r="F205" s="31">
        <f>SUM(F206:F208)</f>
        <v>300</v>
      </c>
    </row>
    <row r="206" spans="1:6" ht="15.75">
      <c r="A206" s="154"/>
      <c r="B206" s="154"/>
      <c r="C206" s="21" t="s">
        <v>394</v>
      </c>
      <c r="D206" s="31">
        <v>0</v>
      </c>
      <c r="E206" s="31">
        <v>0</v>
      </c>
      <c r="F206" s="31">
        <v>0</v>
      </c>
    </row>
    <row r="207" spans="1:6" ht="16.5" customHeight="1">
      <c r="A207" s="154"/>
      <c r="B207" s="154"/>
      <c r="C207" s="21" t="s">
        <v>395</v>
      </c>
      <c r="D207" s="31">
        <v>0</v>
      </c>
      <c r="E207" s="31">
        <f aca="true" t="shared" si="4" ref="D207:F227">SUM(E213,E219,E225,E231,E237,E243,E255)</f>
        <v>0</v>
      </c>
      <c r="F207" s="31">
        <f t="shared" si="4"/>
        <v>0</v>
      </c>
    </row>
    <row r="208" spans="1:6" ht="15.75">
      <c r="A208" s="154"/>
      <c r="B208" s="154"/>
      <c r="C208" s="21" t="s">
        <v>396</v>
      </c>
      <c r="D208" s="31">
        <v>300</v>
      </c>
      <c r="E208" s="31">
        <v>300</v>
      </c>
      <c r="F208" s="31">
        <v>300</v>
      </c>
    </row>
    <row r="209" spans="1:6" ht="15.75">
      <c r="A209" s="155"/>
      <c r="B209" s="155"/>
      <c r="C209" s="34" t="s">
        <v>225</v>
      </c>
      <c r="D209" s="31">
        <v>0</v>
      </c>
      <c r="E209" s="31">
        <f t="shared" si="4"/>
        <v>0</v>
      </c>
      <c r="F209" s="31">
        <f t="shared" si="4"/>
        <v>0</v>
      </c>
    </row>
    <row r="210" spans="1:6" ht="15.75">
      <c r="A210" s="152" t="s">
        <v>231</v>
      </c>
      <c r="B210" s="152" t="s">
        <v>232</v>
      </c>
      <c r="C210" s="55" t="s">
        <v>157</v>
      </c>
      <c r="D210" s="32">
        <f t="shared" si="4"/>
        <v>0</v>
      </c>
      <c r="E210" s="32">
        <f t="shared" si="4"/>
        <v>0</v>
      </c>
      <c r="F210" s="32">
        <f t="shared" si="4"/>
        <v>0</v>
      </c>
    </row>
    <row r="211" spans="1:6" ht="24" hidden="1">
      <c r="A211" s="153"/>
      <c r="B211" s="153"/>
      <c r="C211" s="34" t="s">
        <v>230</v>
      </c>
      <c r="D211" s="31">
        <f t="shared" si="4"/>
        <v>0</v>
      </c>
      <c r="E211" s="31">
        <f t="shared" si="4"/>
        <v>0</v>
      </c>
      <c r="F211" s="31">
        <f t="shared" si="4"/>
        <v>0</v>
      </c>
    </row>
    <row r="212" spans="1:6" ht="15.75">
      <c r="A212" s="154"/>
      <c r="B212" s="154"/>
      <c r="C212" s="21" t="s">
        <v>394</v>
      </c>
      <c r="D212" s="31">
        <f>+D218+D224</f>
        <v>0</v>
      </c>
      <c r="E212" s="31">
        <f t="shared" si="4"/>
        <v>0</v>
      </c>
      <c r="F212" s="31">
        <f t="shared" si="4"/>
        <v>0</v>
      </c>
    </row>
    <row r="213" spans="1:6" ht="17.25" customHeight="1">
      <c r="A213" s="154"/>
      <c r="B213" s="154"/>
      <c r="C213" s="21" t="s">
        <v>395</v>
      </c>
      <c r="D213" s="31">
        <v>0</v>
      </c>
      <c r="E213" s="31">
        <f t="shared" si="4"/>
        <v>0</v>
      </c>
      <c r="F213" s="31">
        <f t="shared" si="4"/>
        <v>0</v>
      </c>
    </row>
    <row r="214" spans="1:6" ht="15.75">
      <c r="A214" s="154"/>
      <c r="B214" s="154"/>
      <c r="C214" s="21" t="s">
        <v>396</v>
      </c>
      <c r="D214" s="31">
        <v>0</v>
      </c>
      <c r="E214" s="31">
        <f t="shared" si="4"/>
        <v>0</v>
      </c>
      <c r="F214" s="31">
        <f t="shared" si="4"/>
        <v>0</v>
      </c>
    </row>
    <row r="215" spans="1:6" ht="15.75">
      <c r="A215" s="155"/>
      <c r="B215" s="155"/>
      <c r="C215" s="34" t="s">
        <v>225</v>
      </c>
      <c r="D215" s="31">
        <v>0</v>
      </c>
      <c r="E215" s="31">
        <f t="shared" si="4"/>
        <v>0</v>
      </c>
      <c r="F215" s="31">
        <f t="shared" si="4"/>
        <v>0</v>
      </c>
    </row>
    <row r="216" spans="1:6" ht="15.75">
      <c r="A216" s="152" t="s">
        <v>233</v>
      </c>
      <c r="B216" s="152" t="s">
        <v>234</v>
      </c>
      <c r="C216" s="55" t="s">
        <v>157</v>
      </c>
      <c r="D216" s="32">
        <f t="shared" si="4"/>
        <v>0</v>
      </c>
      <c r="E216" s="32">
        <f t="shared" si="4"/>
        <v>0</v>
      </c>
      <c r="F216" s="32">
        <f t="shared" si="4"/>
        <v>0</v>
      </c>
    </row>
    <row r="217" spans="1:6" ht="24" hidden="1">
      <c r="A217" s="153"/>
      <c r="B217" s="153"/>
      <c r="C217" s="34" t="s">
        <v>230</v>
      </c>
      <c r="D217" s="31">
        <f t="shared" si="4"/>
        <v>0</v>
      </c>
      <c r="E217" s="31">
        <f t="shared" si="4"/>
        <v>0</v>
      </c>
      <c r="F217" s="31">
        <f t="shared" si="4"/>
        <v>0</v>
      </c>
    </row>
    <row r="218" spans="1:6" ht="15.75">
      <c r="A218" s="154"/>
      <c r="B218" s="154"/>
      <c r="C218" s="21" t="s">
        <v>394</v>
      </c>
      <c r="D218" s="31">
        <v>0</v>
      </c>
      <c r="E218" s="31">
        <f t="shared" si="4"/>
        <v>0</v>
      </c>
      <c r="F218" s="31">
        <f t="shared" si="4"/>
        <v>0</v>
      </c>
    </row>
    <row r="219" spans="1:6" ht="15" customHeight="1">
      <c r="A219" s="154"/>
      <c r="B219" s="154"/>
      <c r="C219" s="21" t="s">
        <v>395</v>
      </c>
      <c r="D219" s="31">
        <v>0</v>
      </c>
      <c r="E219" s="31">
        <f t="shared" si="4"/>
        <v>0</v>
      </c>
      <c r="F219" s="31">
        <f t="shared" si="4"/>
        <v>0</v>
      </c>
    </row>
    <row r="220" spans="1:6" ht="15.75">
      <c r="A220" s="154"/>
      <c r="B220" s="154"/>
      <c r="C220" s="21" t="s">
        <v>396</v>
      </c>
      <c r="D220" s="31">
        <v>0</v>
      </c>
      <c r="E220" s="31">
        <f t="shared" si="4"/>
        <v>0</v>
      </c>
      <c r="F220" s="31">
        <f t="shared" si="4"/>
        <v>0</v>
      </c>
    </row>
    <row r="221" spans="1:6" ht="15.75">
      <c r="A221" s="155"/>
      <c r="B221" s="155"/>
      <c r="C221" s="34" t="s">
        <v>225</v>
      </c>
      <c r="D221" s="31">
        <v>0</v>
      </c>
      <c r="E221" s="31">
        <f t="shared" si="4"/>
        <v>0</v>
      </c>
      <c r="F221" s="31">
        <f t="shared" si="4"/>
        <v>0</v>
      </c>
    </row>
    <row r="222" spans="1:6" ht="15.75">
      <c r="A222" s="152" t="s">
        <v>235</v>
      </c>
      <c r="B222" s="152" t="s">
        <v>236</v>
      </c>
      <c r="C222" s="55" t="s">
        <v>157</v>
      </c>
      <c r="D222" s="32">
        <f t="shared" si="4"/>
        <v>0</v>
      </c>
      <c r="E222" s="32">
        <f t="shared" si="4"/>
        <v>0</v>
      </c>
      <c r="F222" s="32">
        <f t="shared" si="4"/>
        <v>0</v>
      </c>
    </row>
    <row r="223" spans="1:6" ht="24" hidden="1">
      <c r="A223" s="153"/>
      <c r="B223" s="153"/>
      <c r="C223" s="34" t="s">
        <v>230</v>
      </c>
      <c r="D223" s="31">
        <f t="shared" si="4"/>
        <v>0</v>
      </c>
      <c r="E223" s="31">
        <f t="shared" si="4"/>
        <v>0</v>
      </c>
      <c r="F223" s="31">
        <f t="shared" si="4"/>
        <v>0</v>
      </c>
    </row>
    <row r="224" spans="1:6" ht="15.75">
      <c r="A224" s="154"/>
      <c r="B224" s="154"/>
      <c r="C224" s="21" t="s">
        <v>394</v>
      </c>
      <c r="D224" s="31">
        <v>0</v>
      </c>
      <c r="E224" s="31">
        <f t="shared" si="4"/>
        <v>0</v>
      </c>
      <c r="F224" s="31">
        <f t="shared" si="4"/>
        <v>0</v>
      </c>
    </row>
    <row r="225" spans="1:6" ht="17.25" customHeight="1">
      <c r="A225" s="154"/>
      <c r="B225" s="154"/>
      <c r="C225" s="21" t="s">
        <v>395</v>
      </c>
      <c r="D225" s="31">
        <v>0</v>
      </c>
      <c r="E225" s="31">
        <f t="shared" si="4"/>
        <v>0</v>
      </c>
      <c r="F225" s="31">
        <f t="shared" si="4"/>
        <v>0</v>
      </c>
    </row>
    <row r="226" spans="1:6" ht="15.75">
      <c r="A226" s="154"/>
      <c r="B226" s="154"/>
      <c r="C226" s="21" t="s">
        <v>396</v>
      </c>
      <c r="D226" s="31">
        <v>0</v>
      </c>
      <c r="E226" s="31">
        <f t="shared" si="4"/>
        <v>0</v>
      </c>
      <c r="F226" s="31">
        <f t="shared" si="4"/>
        <v>0</v>
      </c>
    </row>
    <row r="227" spans="1:6" ht="15.75">
      <c r="A227" s="155"/>
      <c r="B227" s="155"/>
      <c r="C227" s="34" t="s">
        <v>225</v>
      </c>
      <c r="D227" s="31">
        <v>0</v>
      </c>
      <c r="E227" s="31">
        <f t="shared" si="4"/>
        <v>0</v>
      </c>
      <c r="F227" s="31">
        <f t="shared" si="4"/>
        <v>0</v>
      </c>
    </row>
  </sheetData>
  <sheetProtection/>
  <mergeCells count="86">
    <mergeCell ref="A83:A87"/>
    <mergeCell ref="B83:B87"/>
    <mergeCell ref="A66:A70"/>
    <mergeCell ref="B46:B50"/>
    <mergeCell ref="B51:B55"/>
    <mergeCell ref="B56:B60"/>
    <mergeCell ref="B61:B65"/>
    <mergeCell ref="B66:B70"/>
    <mergeCell ref="B25:B29"/>
    <mergeCell ref="B30:B34"/>
    <mergeCell ref="B35:B39"/>
    <mergeCell ref="A25:A29"/>
    <mergeCell ref="A30:A34"/>
    <mergeCell ref="A35:A39"/>
    <mergeCell ref="A173:A178"/>
    <mergeCell ref="B173:B178"/>
    <mergeCell ref="A179:A184"/>
    <mergeCell ref="B179:B184"/>
    <mergeCell ref="A191:A196"/>
    <mergeCell ref="B191:B196"/>
    <mergeCell ref="B185:B190"/>
    <mergeCell ref="A185:A190"/>
    <mergeCell ref="A155:A160"/>
    <mergeCell ref="B155:B160"/>
    <mergeCell ref="A161:A166"/>
    <mergeCell ref="B161:B166"/>
    <mergeCell ref="A167:A172"/>
    <mergeCell ref="B167:B172"/>
    <mergeCell ref="A124:A129"/>
    <mergeCell ref="B124:B129"/>
    <mergeCell ref="A143:A148"/>
    <mergeCell ref="B143:B148"/>
    <mergeCell ref="A149:A154"/>
    <mergeCell ref="B149:B154"/>
    <mergeCell ref="A106:A111"/>
    <mergeCell ref="B106:B111"/>
    <mergeCell ref="A112:A117"/>
    <mergeCell ref="B112:B117"/>
    <mergeCell ref="A118:A123"/>
    <mergeCell ref="B118:B123"/>
    <mergeCell ref="A88:A93"/>
    <mergeCell ref="B88:B93"/>
    <mergeCell ref="A94:A99"/>
    <mergeCell ref="B94:B99"/>
    <mergeCell ref="A100:A105"/>
    <mergeCell ref="B100:B105"/>
    <mergeCell ref="A40:A45"/>
    <mergeCell ref="B40:B45"/>
    <mergeCell ref="A71:A76"/>
    <mergeCell ref="B71:B76"/>
    <mergeCell ref="A77:A82"/>
    <mergeCell ref="B77:B82"/>
    <mergeCell ref="A46:A50"/>
    <mergeCell ref="A51:A55"/>
    <mergeCell ref="A56:A60"/>
    <mergeCell ref="A61:A65"/>
    <mergeCell ref="A6:F6"/>
    <mergeCell ref="A7:A12"/>
    <mergeCell ref="B7:B12"/>
    <mergeCell ref="A13:A18"/>
    <mergeCell ref="B13:B18"/>
    <mergeCell ref="A19:A24"/>
    <mergeCell ref="B19:B24"/>
    <mergeCell ref="A2:F2"/>
    <mergeCell ref="A3:A4"/>
    <mergeCell ref="B3:B4"/>
    <mergeCell ref="C3:C4"/>
    <mergeCell ref="E3:E4"/>
    <mergeCell ref="F3:F4"/>
    <mergeCell ref="D3:D4"/>
    <mergeCell ref="A198:A203"/>
    <mergeCell ref="B198:B203"/>
    <mergeCell ref="A204:A209"/>
    <mergeCell ref="B204:B209"/>
    <mergeCell ref="A210:A215"/>
    <mergeCell ref="B210:B215"/>
    <mergeCell ref="A216:A221"/>
    <mergeCell ref="B216:B221"/>
    <mergeCell ref="A222:A227"/>
    <mergeCell ref="B222:B227"/>
    <mergeCell ref="A130:A135"/>
    <mergeCell ref="B130:B135"/>
    <mergeCell ref="A136:A141"/>
    <mergeCell ref="B136:B141"/>
    <mergeCell ref="A142:F142"/>
    <mergeCell ref="A197:F197"/>
  </mergeCells>
  <printOptions/>
  <pageMargins left="0.7086614173228347" right="0.31496062992125984" top="0.7480314960629921" bottom="0.47" header="0.31496062992125984" footer="0.31496062992125984"/>
  <pageSetup fitToHeight="15" fitToWidth="1" horizontalDpi="600" verticalDpi="600" orientation="portrait" paperSize="9" scale="73" r:id="rId1"/>
</worksheet>
</file>

<file path=xl/worksheets/sheet4.xml><?xml version="1.0" encoding="utf-8"?>
<worksheet xmlns="http://schemas.openxmlformats.org/spreadsheetml/2006/main" xmlns:r="http://schemas.openxmlformats.org/officeDocument/2006/relationships">
  <sheetPr>
    <pageSetUpPr fitToPage="1"/>
  </sheetPr>
  <dimension ref="A1:G9"/>
  <sheetViews>
    <sheetView zoomScalePageLayoutView="0" workbookViewId="0" topLeftCell="A1">
      <selection activeCell="B10" sqref="B10"/>
    </sheetView>
  </sheetViews>
  <sheetFormatPr defaultColWidth="9.140625" defaultRowHeight="15"/>
  <cols>
    <col min="1" max="1" width="5.140625" style="0" customWidth="1"/>
    <col min="2" max="2" width="26.7109375" style="0" customWidth="1"/>
    <col min="3" max="3" width="28.140625" style="0" customWidth="1"/>
    <col min="4" max="4" width="19.421875" style="0" customWidth="1"/>
    <col min="5" max="5" width="36.57421875" style="0" customWidth="1"/>
  </cols>
  <sheetData>
    <row r="1" ht="15">
      <c r="G1" s="51" t="s">
        <v>316</v>
      </c>
    </row>
    <row r="3" spans="1:7" ht="57" customHeight="1">
      <c r="A3" s="190" t="s">
        <v>317</v>
      </c>
      <c r="B3" s="190"/>
      <c r="C3" s="190"/>
      <c r="D3" s="190"/>
      <c r="E3" s="190"/>
      <c r="F3" s="190"/>
      <c r="G3" s="190"/>
    </row>
    <row r="5" spans="1:7" ht="30.75" customHeight="1">
      <c r="A5" s="188" t="s">
        <v>124</v>
      </c>
      <c r="B5" s="188" t="s">
        <v>309</v>
      </c>
      <c r="C5" s="188" t="s">
        <v>315</v>
      </c>
      <c r="D5" s="188" t="s">
        <v>310</v>
      </c>
      <c r="E5" s="188" t="s">
        <v>314</v>
      </c>
      <c r="F5" s="188"/>
      <c r="G5" s="188"/>
    </row>
    <row r="6" spans="1:7" ht="15">
      <c r="A6" s="188"/>
      <c r="B6" s="188"/>
      <c r="C6" s="188"/>
      <c r="D6" s="188"/>
      <c r="E6" s="188" t="s">
        <v>311</v>
      </c>
      <c r="F6" s="189" t="s">
        <v>415</v>
      </c>
      <c r="G6" s="188"/>
    </row>
    <row r="7" spans="1:7" ht="15">
      <c r="A7" s="188"/>
      <c r="B7" s="188"/>
      <c r="C7" s="188"/>
      <c r="D7" s="188"/>
      <c r="E7" s="188"/>
      <c r="F7" s="52" t="s">
        <v>312</v>
      </c>
      <c r="G7" s="52" t="s">
        <v>313</v>
      </c>
    </row>
    <row r="9" ht="15.75">
      <c r="B9" s="59" t="s">
        <v>416</v>
      </c>
    </row>
  </sheetData>
  <sheetProtection/>
  <mergeCells count="8">
    <mergeCell ref="C5:C7"/>
    <mergeCell ref="D5:D7"/>
    <mergeCell ref="E5:G5"/>
    <mergeCell ref="E6:E7"/>
    <mergeCell ref="F6:G6"/>
    <mergeCell ref="A3:G3"/>
    <mergeCell ref="A5:A7"/>
    <mergeCell ref="B5:B7"/>
  </mergeCells>
  <printOptions/>
  <pageMargins left="0.7086614173228347" right="0.2362204724409449" top="0.4724409448818898" bottom="0.3937007874015748" header="0.31496062992125984" footer="0.31496062992125984"/>
  <pageSetup fitToHeight="5" fitToWidth="1" orientation="portrait" paperSize="9" scale="69" r:id="rId1"/>
</worksheet>
</file>

<file path=xl/worksheets/sheet5.xml><?xml version="1.0" encoding="utf-8"?>
<worksheet xmlns="http://schemas.openxmlformats.org/spreadsheetml/2006/main" xmlns:r="http://schemas.openxmlformats.org/officeDocument/2006/relationships">
  <dimension ref="A3:M70"/>
  <sheetViews>
    <sheetView zoomScalePageLayoutView="0" workbookViewId="0" topLeftCell="A1">
      <selection activeCell="Q29" sqref="Q29"/>
    </sheetView>
  </sheetViews>
  <sheetFormatPr defaultColWidth="9.140625" defaultRowHeight="15"/>
  <sheetData>
    <row r="3" spans="1:13" ht="15">
      <c r="A3" s="191" t="s">
        <v>417</v>
      </c>
      <c r="B3" s="192"/>
      <c r="C3" s="192"/>
      <c r="D3" s="192"/>
      <c r="E3" s="192"/>
      <c r="F3" s="192"/>
      <c r="G3" s="192"/>
      <c r="H3" s="192"/>
      <c r="I3" s="192"/>
      <c r="J3" s="192"/>
      <c r="K3" s="192"/>
      <c r="L3" s="192"/>
      <c r="M3" s="192"/>
    </row>
    <row r="4" spans="1:13" ht="15">
      <c r="A4" s="192"/>
      <c r="B4" s="192"/>
      <c r="C4" s="192"/>
      <c r="D4" s="192"/>
      <c r="E4" s="192"/>
      <c r="F4" s="192"/>
      <c r="G4" s="192"/>
      <c r="H4" s="192"/>
      <c r="I4" s="192"/>
      <c r="J4" s="192"/>
      <c r="K4" s="192"/>
      <c r="L4" s="192"/>
      <c r="M4" s="192"/>
    </row>
    <row r="5" spans="1:13" ht="15">
      <c r="A5" s="192"/>
      <c r="B5" s="192"/>
      <c r="C5" s="192"/>
      <c r="D5" s="192"/>
      <c r="E5" s="192"/>
      <c r="F5" s="192"/>
      <c r="G5" s="192"/>
      <c r="H5" s="192"/>
      <c r="I5" s="192"/>
      <c r="J5" s="192"/>
      <c r="K5" s="192"/>
      <c r="L5" s="192"/>
      <c r="M5" s="192"/>
    </row>
    <row r="6" spans="1:13" ht="15">
      <c r="A6" s="192"/>
      <c r="B6" s="192"/>
      <c r="C6" s="192"/>
      <c r="D6" s="192"/>
      <c r="E6" s="192"/>
      <c r="F6" s="192"/>
      <c r="G6" s="192"/>
      <c r="H6" s="192"/>
      <c r="I6" s="192"/>
      <c r="J6" s="192"/>
      <c r="K6" s="192"/>
      <c r="L6" s="192"/>
      <c r="M6" s="192"/>
    </row>
    <row r="7" spans="1:13" ht="15">
      <c r="A7" s="192"/>
      <c r="B7" s="192"/>
      <c r="C7" s="192"/>
      <c r="D7" s="192"/>
      <c r="E7" s="192"/>
      <c r="F7" s="192"/>
      <c r="G7" s="192"/>
      <c r="H7" s="192"/>
      <c r="I7" s="192"/>
      <c r="J7" s="192"/>
      <c r="K7" s="192"/>
      <c r="L7" s="192"/>
      <c r="M7" s="192"/>
    </row>
    <row r="8" spans="1:13" ht="15">
      <c r="A8" s="192"/>
      <c r="B8" s="192"/>
      <c r="C8" s="192"/>
      <c r="D8" s="192"/>
      <c r="E8" s="192"/>
      <c r="F8" s="192"/>
      <c r="G8" s="192"/>
      <c r="H8" s="192"/>
      <c r="I8" s="192"/>
      <c r="J8" s="192"/>
      <c r="K8" s="192"/>
      <c r="L8" s="192"/>
      <c r="M8" s="192"/>
    </row>
    <row r="9" spans="1:13" ht="15">
      <c r="A9" s="192"/>
      <c r="B9" s="192"/>
      <c r="C9" s="192"/>
      <c r="D9" s="192"/>
      <c r="E9" s="192"/>
      <c r="F9" s="192"/>
      <c r="G9" s="192"/>
      <c r="H9" s="192"/>
      <c r="I9" s="192"/>
      <c r="J9" s="192"/>
      <c r="K9" s="192"/>
      <c r="L9" s="192"/>
      <c r="M9" s="192"/>
    </row>
    <row r="10" spans="1:13" ht="15">
      <c r="A10" s="192"/>
      <c r="B10" s="192"/>
      <c r="C10" s="192"/>
      <c r="D10" s="192"/>
      <c r="E10" s="192"/>
      <c r="F10" s="192"/>
      <c r="G10" s="192"/>
      <c r="H10" s="192"/>
      <c r="I10" s="192"/>
      <c r="J10" s="192"/>
      <c r="K10" s="192"/>
      <c r="L10" s="192"/>
      <c r="M10" s="192"/>
    </row>
    <row r="11" spans="1:13" ht="15">
      <c r="A11" s="192"/>
      <c r="B11" s="192"/>
      <c r="C11" s="192"/>
      <c r="D11" s="192"/>
      <c r="E11" s="192"/>
      <c r="F11" s="192"/>
      <c r="G11" s="192"/>
      <c r="H11" s="192"/>
      <c r="I11" s="192"/>
      <c r="J11" s="192"/>
      <c r="K11" s="192"/>
      <c r="L11" s="192"/>
      <c r="M11" s="192"/>
    </row>
    <row r="12" spans="1:13" ht="15">
      <c r="A12" s="192"/>
      <c r="B12" s="192"/>
      <c r="C12" s="192"/>
      <c r="D12" s="192"/>
      <c r="E12" s="192"/>
      <c r="F12" s="192"/>
      <c r="G12" s="192"/>
      <c r="H12" s="192"/>
      <c r="I12" s="192"/>
      <c r="J12" s="192"/>
      <c r="K12" s="192"/>
      <c r="L12" s="192"/>
      <c r="M12" s="192"/>
    </row>
    <row r="13" spans="1:13" ht="15">
      <c r="A13" s="192"/>
      <c r="B13" s="192"/>
      <c r="C13" s="192"/>
      <c r="D13" s="192"/>
      <c r="E13" s="192"/>
      <c r="F13" s="192"/>
      <c r="G13" s="192"/>
      <c r="H13" s="192"/>
      <c r="I13" s="192"/>
      <c r="J13" s="192"/>
      <c r="K13" s="192"/>
      <c r="L13" s="192"/>
      <c r="M13" s="192"/>
    </row>
    <row r="14" spans="1:13" ht="15">
      <c r="A14" s="192"/>
      <c r="B14" s="192"/>
      <c r="C14" s="192"/>
      <c r="D14" s="192"/>
      <c r="E14" s="192"/>
      <c r="F14" s="192"/>
      <c r="G14" s="192"/>
      <c r="H14" s="192"/>
      <c r="I14" s="192"/>
      <c r="J14" s="192"/>
      <c r="K14" s="192"/>
      <c r="L14" s="192"/>
      <c r="M14" s="192"/>
    </row>
    <row r="15" spans="1:13" ht="15">
      <c r="A15" s="192"/>
      <c r="B15" s="192"/>
      <c r="C15" s="192"/>
      <c r="D15" s="192"/>
      <c r="E15" s="192"/>
      <c r="F15" s="192"/>
      <c r="G15" s="192"/>
      <c r="H15" s="192"/>
      <c r="I15" s="192"/>
      <c r="J15" s="192"/>
      <c r="K15" s="192"/>
      <c r="L15" s="192"/>
      <c r="M15" s="192"/>
    </row>
    <row r="16" spans="1:13" ht="15">
      <c r="A16" s="192"/>
      <c r="B16" s="192"/>
      <c r="C16" s="192"/>
      <c r="D16" s="192"/>
      <c r="E16" s="192"/>
      <c r="F16" s="192"/>
      <c r="G16" s="192"/>
      <c r="H16" s="192"/>
      <c r="I16" s="192"/>
      <c r="J16" s="192"/>
      <c r="K16" s="192"/>
      <c r="L16" s="192"/>
      <c r="M16" s="192"/>
    </row>
    <row r="17" spans="1:13" ht="15">
      <c r="A17" s="192"/>
      <c r="B17" s="192"/>
      <c r="C17" s="192"/>
      <c r="D17" s="192"/>
      <c r="E17" s="192"/>
      <c r="F17" s="192"/>
      <c r="G17" s="192"/>
      <c r="H17" s="192"/>
      <c r="I17" s="192"/>
      <c r="J17" s="192"/>
      <c r="K17" s="192"/>
      <c r="L17" s="192"/>
      <c r="M17" s="192"/>
    </row>
    <row r="18" spans="1:13" ht="15">
      <c r="A18" s="192"/>
      <c r="B18" s="192"/>
      <c r="C18" s="192"/>
      <c r="D18" s="192"/>
      <c r="E18" s="192"/>
      <c r="F18" s="192"/>
      <c r="G18" s="192"/>
      <c r="H18" s="192"/>
      <c r="I18" s="192"/>
      <c r="J18" s="192"/>
      <c r="K18" s="192"/>
      <c r="L18" s="192"/>
      <c r="M18" s="192"/>
    </row>
    <row r="19" spans="1:13" ht="15">
      <c r="A19" s="192"/>
      <c r="B19" s="192"/>
      <c r="C19" s="192"/>
      <c r="D19" s="192"/>
      <c r="E19" s="192"/>
      <c r="F19" s="192"/>
      <c r="G19" s="192"/>
      <c r="H19" s="192"/>
      <c r="I19" s="192"/>
      <c r="J19" s="192"/>
      <c r="K19" s="192"/>
      <c r="L19" s="192"/>
      <c r="M19" s="192"/>
    </row>
    <row r="20" spans="1:13" ht="15">
      <c r="A20" s="192"/>
      <c r="B20" s="192"/>
      <c r="C20" s="192"/>
      <c r="D20" s="192"/>
      <c r="E20" s="192"/>
      <c r="F20" s="192"/>
      <c r="G20" s="192"/>
      <c r="H20" s="192"/>
      <c r="I20" s="192"/>
      <c r="J20" s="192"/>
      <c r="K20" s="192"/>
      <c r="L20" s="192"/>
      <c r="M20" s="192"/>
    </row>
    <row r="21" spans="1:13" ht="15">
      <c r="A21" s="192"/>
      <c r="B21" s="192"/>
      <c r="C21" s="192"/>
      <c r="D21" s="192"/>
      <c r="E21" s="192"/>
      <c r="F21" s="192"/>
      <c r="G21" s="192"/>
      <c r="H21" s="192"/>
      <c r="I21" s="192"/>
      <c r="J21" s="192"/>
      <c r="K21" s="192"/>
      <c r="L21" s="192"/>
      <c r="M21" s="192"/>
    </row>
    <row r="22" spans="1:13" ht="15">
      <c r="A22" s="192"/>
      <c r="B22" s="192"/>
      <c r="C22" s="192"/>
      <c r="D22" s="192"/>
      <c r="E22" s="192"/>
      <c r="F22" s="192"/>
      <c r="G22" s="192"/>
      <c r="H22" s="192"/>
      <c r="I22" s="192"/>
      <c r="J22" s="192"/>
      <c r="K22" s="192"/>
      <c r="L22" s="192"/>
      <c r="M22" s="192"/>
    </row>
    <row r="23" spans="1:13" ht="15">
      <c r="A23" s="192"/>
      <c r="B23" s="192"/>
      <c r="C23" s="192"/>
      <c r="D23" s="192"/>
      <c r="E23" s="192"/>
      <c r="F23" s="192"/>
      <c r="G23" s="192"/>
      <c r="H23" s="192"/>
      <c r="I23" s="192"/>
      <c r="J23" s="192"/>
      <c r="K23" s="192"/>
      <c r="L23" s="192"/>
      <c r="M23" s="192"/>
    </row>
    <row r="24" spans="1:13" ht="15">
      <c r="A24" s="192"/>
      <c r="B24" s="192"/>
      <c r="C24" s="192"/>
      <c r="D24" s="192"/>
      <c r="E24" s="192"/>
      <c r="F24" s="192"/>
      <c r="G24" s="192"/>
      <c r="H24" s="192"/>
      <c r="I24" s="192"/>
      <c r="J24" s="192"/>
      <c r="K24" s="192"/>
      <c r="L24" s="192"/>
      <c r="M24" s="192"/>
    </row>
    <row r="25" spans="1:13" ht="15">
      <c r="A25" s="192"/>
      <c r="B25" s="192"/>
      <c r="C25" s="192"/>
      <c r="D25" s="192"/>
      <c r="E25" s="192"/>
      <c r="F25" s="192"/>
      <c r="G25" s="192"/>
      <c r="H25" s="192"/>
      <c r="I25" s="192"/>
      <c r="J25" s="192"/>
      <c r="K25" s="192"/>
      <c r="L25" s="192"/>
      <c r="M25" s="192"/>
    </row>
    <row r="26" spans="1:13" ht="15">
      <c r="A26" s="192"/>
      <c r="B26" s="192"/>
      <c r="C26" s="192"/>
      <c r="D26" s="192"/>
      <c r="E26" s="192"/>
      <c r="F26" s="192"/>
      <c r="G26" s="192"/>
      <c r="H26" s="192"/>
      <c r="I26" s="192"/>
      <c r="J26" s="192"/>
      <c r="K26" s="192"/>
      <c r="L26" s="192"/>
      <c r="M26" s="192"/>
    </row>
    <row r="27" spans="1:13" ht="15">
      <c r="A27" s="192"/>
      <c r="B27" s="192"/>
      <c r="C27" s="192"/>
      <c r="D27" s="192"/>
      <c r="E27" s="192"/>
      <c r="F27" s="192"/>
      <c r="G27" s="192"/>
      <c r="H27" s="192"/>
      <c r="I27" s="192"/>
      <c r="J27" s="192"/>
      <c r="K27" s="192"/>
      <c r="L27" s="192"/>
      <c r="M27" s="192"/>
    </row>
    <row r="28" spans="1:13" ht="15">
      <c r="A28" s="192"/>
      <c r="B28" s="192"/>
      <c r="C28" s="192"/>
      <c r="D28" s="192"/>
      <c r="E28" s="192"/>
      <c r="F28" s="192"/>
      <c r="G28" s="192"/>
      <c r="H28" s="192"/>
      <c r="I28" s="192"/>
      <c r="J28" s="192"/>
      <c r="K28" s="192"/>
      <c r="L28" s="192"/>
      <c r="M28" s="192"/>
    </row>
    <row r="29" spans="1:13" ht="15">
      <c r="A29" s="192"/>
      <c r="B29" s="192"/>
      <c r="C29" s="192"/>
      <c r="D29" s="192"/>
      <c r="E29" s="192"/>
      <c r="F29" s="192"/>
      <c r="G29" s="192"/>
      <c r="H29" s="192"/>
      <c r="I29" s="192"/>
      <c r="J29" s="192"/>
      <c r="K29" s="192"/>
      <c r="L29" s="192"/>
      <c r="M29" s="192"/>
    </row>
    <row r="30" spans="1:13" ht="15">
      <c r="A30" s="192"/>
      <c r="B30" s="192"/>
      <c r="C30" s="192"/>
      <c r="D30" s="192"/>
      <c r="E30" s="192"/>
      <c r="F30" s="192"/>
      <c r="G30" s="192"/>
      <c r="H30" s="192"/>
      <c r="I30" s="192"/>
      <c r="J30" s="192"/>
      <c r="K30" s="192"/>
      <c r="L30" s="192"/>
      <c r="M30" s="192"/>
    </row>
    <row r="31" spans="1:13" ht="15">
      <c r="A31" s="192"/>
      <c r="B31" s="192"/>
      <c r="C31" s="192"/>
      <c r="D31" s="192"/>
      <c r="E31" s="192"/>
      <c r="F31" s="192"/>
      <c r="G31" s="192"/>
      <c r="H31" s="192"/>
      <c r="I31" s="192"/>
      <c r="J31" s="192"/>
      <c r="K31" s="192"/>
      <c r="L31" s="192"/>
      <c r="M31" s="192"/>
    </row>
    <row r="32" spans="1:13" ht="15">
      <c r="A32" s="192"/>
      <c r="B32" s="192"/>
      <c r="C32" s="192"/>
      <c r="D32" s="192"/>
      <c r="E32" s="192"/>
      <c r="F32" s="192"/>
      <c r="G32" s="192"/>
      <c r="H32" s="192"/>
      <c r="I32" s="192"/>
      <c r="J32" s="192"/>
      <c r="K32" s="192"/>
      <c r="L32" s="192"/>
      <c r="M32" s="192"/>
    </row>
    <row r="33" spans="1:13" ht="15">
      <c r="A33" s="192"/>
      <c r="B33" s="192"/>
      <c r="C33" s="192"/>
      <c r="D33" s="192"/>
      <c r="E33" s="192"/>
      <c r="F33" s="192"/>
      <c r="G33" s="192"/>
      <c r="H33" s="192"/>
      <c r="I33" s="192"/>
      <c r="J33" s="192"/>
      <c r="K33" s="192"/>
      <c r="L33" s="192"/>
      <c r="M33" s="192"/>
    </row>
    <row r="34" spans="1:13" ht="15">
      <c r="A34" s="192"/>
      <c r="B34" s="192"/>
      <c r="C34" s="192"/>
      <c r="D34" s="192"/>
      <c r="E34" s="192"/>
      <c r="F34" s="192"/>
      <c r="G34" s="192"/>
      <c r="H34" s="192"/>
      <c r="I34" s="192"/>
      <c r="J34" s="192"/>
      <c r="K34" s="192"/>
      <c r="L34" s="192"/>
      <c r="M34" s="192"/>
    </row>
    <row r="35" spans="1:13" ht="15">
      <c r="A35" s="192"/>
      <c r="B35" s="192"/>
      <c r="C35" s="192"/>
      <c r="D35" s="192"/>
      <c r="E35" s="192"/>
      <c r="F35" s="192"/>
      <c r="G35" s="192"/>
      <c r="H35" s="192"/>
      <c r="I35" s="192"/>
      <c r="J35" s="192"/>
      <c r="K35" s="192"/>
      <c r="L35" s="192"/>
      <c r="M35" s="192"/>
    </row>
    <row r="36" spans="1:13" ht="15">
      <c r="A36" s="192"/>
      <c r="B36" s="192"/>
      <c r="C36" s="192"/>
      <c r="D36" s="192"/>
      <c r="E36" s="192"/>
      <c r="F36" s="192"/>
      <c r="G36" s="192"/>
      <c r="H36" s="192"/>
      <c r="I36" s="192"/>
      <c r="J36" s="192"/>
      <c r="K36" s="192"/>
      <c r="L36" s="192"/>
      <c r="M36" s="192"/>
    </row>
    <row r="37" spans="1:13" ht="15">
      <c r="A37" s="192"/>
      <c r="B37" s="192"/>
      <c r="C37" s="192"/>
      <c r="D37" s="192"/>
      <c r="E37" s="192"/>
      <c r="F37" s="192"/>
      <c r="G37" s="192"/>
      <c r="H37" s="192"/>
      <c r="I37" s="192"/>
      <c r="J37" s="192"/>
      <c r="K37" s="192"/>
      <c r="L37" s="192"/>
      <c r="M37" s="192"/>
    </row>
    <row r="38" spans="1:13" ht="15">
      <c r="A38" s="192"/>
      <c r="B38" s="192"/>
      <c r="C38" s="192"/>
      <c r="D38" s="192"/>
      <c r="E38" s="192"/>
      <c r="F38" s="192"/>
      <c r="G38" s="192"/>
      <c r="H38" s="192"/>
      <c r="I38" s="192"/>
      <c r="J38" s="192"/>
      <c r="K38" s="192"/>
      <c r="L38" s="192"/>
      <c r="M38" s="192"/>
    </row>
    <row r="39" spans="1:13" ht="15">
      <c r="A39" s="192"/>
      <c r="B39" s="192"/>
      <c r="C39" s="192"/>
      <c r="D39" s="192"/>
      <c r="E39" s="192"/>
      <c r="F39" s="192"/>
      <c r="G39" s="192"/>
      <c r="H39" s="192"/>
      <c r="I39" s="192"/>
      <c r="J39" s="192"/>
      <c r="K39" s="192"/>
      <c r="L39" s="192"/>
      <c r="M39" s="192"/>
    </row>
    <row r="40" spans="1:13" ht="15">
      <c r="A40" s="192"/>
      <c r="B40" s="192"/>
      <c r="C40" s="192"/>
      <c r="D40" s="192"/>
      <c r="E40" s="192"/>
      <c r="F40" s="192"/>
      <c r="G40" s="192"/>
      <c r="H40" s="192"/>
      <c r="I40" s="192"/>
      <c r="J40" s="192"/>
      <c r="K40" s="192"/>
      <c r="L40" s="192"/>
      <c r="M40" s="192"/>
    </row>
    <row r="41" spans="1:13" ht="15">
      <c r="A41" s="192"/>
      <c r="B41" s="192"/>
      <c r="C41" s="192"/>
      <c r="D41" s="192"/>
      <c r="E41" s="192"/>
      <c r="F41" s="192"/>
      <c r="G41" s="192"/>
      <c r="H41" s="192"/>
      <c r="I41" s="192"/>
      <c r="J41" s="192"/>
      <c r="K41" s="192"/>
      <c r="L41" s="192"/>
      <c r="M41" s="192"/>
    </row>
    <row r="42" spans="1:13" ht="15">
      <c r="A42" s="192"/>
      <c r="B42" s="192"/>
      <c r="C42" s="192"/>
      <c r="D42" s="192"/>
      <c r="E42" s="192"/>
      <c r="F42" s="192"/>
      <c r="G42" s="192"/>
      <c r="H42" s="192"/>
      <c r="I42" s="192"/>
      <c r="J42" s="192"/>
      <c r="K42" s="192"/>
      <c r="L42" s="192"/>
      <c r="M42" s="192"/>
    </row>
    <row r="43" spans="1:13" ht="15">
      <c r="A43" s="192"/>
      <c r="B43" s="192"/>
      <c r="C43" s="192"/>
      <c r="D43" s="192"/>
      <c r="E43" s="192"/>
      <c r="F43" s="192"/>
      <c r="G43" s="192"/>
      <c r="H43" s="192"/>
      <c r="I43" s="192"/>
      <c r="J43" s="192"/>
      <c r="K43" s="192"/>
      <c r="L43" s="192"/>
      <c r="M43" s="192"/>
    </row>
    <row r="44" spans="1:13" ht="15">
      <c r="A44" s="192"/>
      <c r="B44" s="192"/>
      <c r="C44" s="192"/>
      <c r="D44" s="192"/>
      <c r="E44" s="192"/>
      <c r="F44" s="192"/>
      <c r="G44" s="192"/>
      <c r="H44" s="192"/>
      <c r="I44" s="192"/>
      <c r="J44" s="192"/>
      <c r="K44" s="192"/>
      <c r="L44" s="192"/>
      <c r="M44" s="192"/>
    </row>
    <row r="45" spans="1:13" ht="15">
      <c r="A45" s="192"/>
      <c r="B45" s="192"/>
      <c r="C45" s="192"/>
      <c r="D45" s="192"/>
      <c r="E45" s="192"/>
      <c r="F45" s="192"/>
      <c r="G45" s="192"/>
      <c r="H45" s="192"/>
      <c r="I45" s="192"/>
      <c r="J45" s="192"/>
      <c r="K45" s="192"/>
      <c r="L45" s="192"/>
      <c r="M45" s="192"/>
    </row>
    <row r="46" spans="1:13" ht="15">
      <c r="A46" s="192"/>
      <c r="B46" s="192"/>
      <c r="C46" s="192"/>
      <c r="D46" s="192"/>
      <c r="E46" s="192"/>
      <c r="F46" s="192"/>
      <c r="G46" s="192"/>
      <c r="H46" s="192"/>
      <c r="I46" s="192"/>
      <c r="J46" s="192"/>
      <c r="K46" s="192"/>
      <c r="L46" s="192"/>
      <c r="M46" s="192"/>
    </row>
    <row r="47" spans="1:13" ht="15">
      <c r="A47" s="192"/>
      <c r="B47" s="192"/>
      <c r="C47" s="192"/>
      <c r="D47" s="192"/>
      <c r="E47" s="192"/>
      <c r="F47" s="192"/>
      <c r="G47" s="192"/>
      <c r="H47" s="192"/>
      <c r="I47" s="192"/>
      <c r="J47" s="192"/>
      <c r="K47" s="192"/>
      <c r="L47" s="192"/>
      <c r="M47" s="192"/>
    </row>
    <row r="48" spans="1:13" ht="15">
      <c r="A48" s="192"/>
      <c r="B48" s="192"/>
      <c r="C48" s="192"/>
      <c r="D48" s="192"/>
      <c r="E48" s="192"/>
      <c r="F48" s="192"/>
      <c r="G48" s="192"/>
      <c r="H48" s="192"/>
      <c r="I48" s="192"/>
      <c r="J48" s="192"/>
      <c r="K48" s="192"/>
      <c r="L48" s="192"/>
      <c r="M48" s="192"/>
    </row>
    <row r="49" spans="1:13" ht="15">
      <c r="A49" s="192"/>
      <c r="B49" s="192"/>
      <c r="C49" s="192"/>
      <c r="D49" s="192"/>
      <c r="E49" s="192"/>
      <c r="F49" s="192"/>
      <c r="G49" s="192"/>
      <c r="H49" s="192"/>
      <c r="I49" s="192"/>
      <c r="J49" s="192"/>
      <c r="K49" s="192"/>
      <c r="L49" s="192"/>
      <c r="M49" s="192"/>
    </row>
    <row r="50" spans="1:13" ht="15">
      <c r="A50" s="192"/>
      <c r="B50" s="192"/>
      <c r="C50" s="192"/>
      <c r="D50" s="192"/>
      <c r="E50" s="192"/>
      <c r="F50" s="192"/>
      <c r="G50" s="192"/>
      <c r="H50" s="192"/>
      <c r="I50" s="192"/>
      <c r="J50" s="192"/>
      <c r="K50" s="192"/>
      <c r="L50" s="192"/>
      <c r="M50" s="192"/>
    </row>
    <row r="51" spans="1:13" ht="15">
      <c r="A51" s="192"/>
      <c r="B51" s="192"/>
      <c r="C51" s="192"/>
      <c r="D51" s="192"/>
      <c r="E51" s="192"/>
      <c r="F51" s="192"/>
      <c r="G51" s="192"/>
      <c r="H51" s="192"/>
      <c r="I51" s="192"/>
      <c r="J51" s="192"/>
      <c r="K51" s="192"/>
      <c r="L51" s="192"/>
      <c r="M51" s="192"/>
    </row>
    <row r="52" spans="1:13" ht="15">
      <c r="A52" s="192"/>
      <c r="B52" s="192"/>
      <c r="C52" s="192"/>
      <c r="D52" s="192"/>
      <c r="E52" s="192"/>
      <c r="F52" s="192"/>
      <c r="G52" s="192"/>
      <c r="H52" s="192"/>
      <c r="I52" s="192"/>
      <c r="J52" s="192"/>
      <c r="K52" s="192"/>
      <c r="L52" s="192"/>
      <c r="M52" s="192"/>
    </row>
    <row r="53" spans="1:13" ht="15">
      <c r="A53" s="192"/>
      <c r="B53" s="192"/>
      <c r="C53" s="192"/>
      <c r="D53" s="192"/>
      <c r="E53" s="192"/>
      <c r="F53" s="192"/>
      <c r="G53" s="192"/>
      <c r="H53" s="192"/>
      <c r="I53" s="192"/>
      <c r="J53" s="192"/>
      <c r="K53" s="192"/>
      <c r="L53" s="192"/>
      <c r="M53" s="192"/>
    </row>
    <row r="54" spans="1:13" ht="15">
      <c r="A54" s="192"/>
      <c r="B54" s="192"/>
      <c r="C54" s="192"/>
      <c r="D54" s="192"/>
      <c r="E54" s="192"/>
      <c r="F54" s="192"/>
      <c r="G54" s="192"/>
      <c r="H54" s="192"/>
      <c r="I54" s="192"/>
      <c r="J54" s="192"/>
      <c r="K54" s="192"/>
      <c r="L54" s="192"/>
      <c r="M54" s="192"/>
    </row>
    <row r="55" spans="1:13" ht="15">
      <c r="A55" s="192"/>
      <c r="B55" s="192"/>
      <c r="C55" s="192"/>
      <c r="D55" s="192"/>
      <c r="E55" s="192"/>
      <c r="F55" s="192"/>
      <c r="G55" s="192"/>
      <c r="H55" s="192"/>
      <c r="I55" s="192"/>
      <c r="J55" s="192"/>
      <c r="K55" s="192"/>
      <c r="L55" s="192"/>
      <c r="M55" s="192"/>
    </row>
    <row r="56" spans="1:13" ht="15">
      <c r="A56" s="192"/>
      <c r="B56" s="192"/>
      <c r="C56" s="192"/>
      <c r="D56" s="192"/>
      <c r="E56" s="192"/>
      <c r="F56" s="192"/>
      <c r="G56" s="192"/>
      <c r="H56" s="192"/>
      <c r="I56" s="192"/>
      <c r="J56" s="192"/>
      <c r="K56" s="192"/>
      <c r="L56" s="192"/>
      <c r="M56" s="192"/>
    </row>
    <row r="57" spans="1:13" ht="15">
      <c r="A57" s="192"/>
      <c r="B57" s="192"/>
      <c r="C57" s="192"/>
      <c r="D57" s="192"/>
      <c r="E57" s="192"/>
      <c r="F57" s="192"/>
      <c r="G57" s="192"/>
      <c r="H57" s="192"/>
      <c r="I57" s="192"/>
      <c r="J57" s="192"/>
      <c r="K57" s="192"/>
      <c r="L57" s="192"/>
      <c r="M57" s="192"/>
    </row>
    <row r="58" spans="1:13" ht="15">
      <c r="A58" s="192"/>
      <c r="B58" s="192"/>
      <c r="C58" s="192"/>
      <c r="D58" s="192"/>
      <c r="E58" s="192"/>
      <c r="F58" s="192"/>
      <c r="G58" s="192"/>
      <c r="H58" s="192"/>
      <c r="I58" s="192"/>
      <c r="J58" s="192"/>
      <c r="K58" s="192"/>
      <c r="L58" s="192"/>
      <c r="M58" s="192"/>
    </row>
    <row r="59" spans="1:13" ht="15">
      <c r="A59" s="192"/>
      <c r="B59" s="192"/>
      <c r="C59" s="192"/>
      <c r="D59" s="192"/>
      <c r="E59" s="192"/>
      <c r="F59" s="192"/>
      <c r="G59" s="192"/>
      <c r="H59" s="192"/>
      <c r="I59" s="192"/>
      <c r="J59" s="192"/>
      <c r="K59" s="192"/>
      <c r="L59" s="192"/>
      <c r="M59" s="192"/>
    </row>
    <row r="60" spans="1:13" ht="15">
      <c r="A60" s="192"/>
      <c r="B60" s="192"/>
      <c r="C60" s="192"/>
      <c r="D60" s="192"/>
      <c r="E60" s="192"/>
      <c r="F60" s="192"/>
      <c r="G60" s="192"/>
      <c r="H60" s="192"/>
      <c r="I60" s="192"/>
      <c r="J60" s="192"/>
      <c r="K60" s="192"/>
      <c r="L60" s="192"/>
      <c r="M60" s="192"/>
    </row>
    <row r="61" spans="1:13" ht="15">
      <c r="A61" s="192"/>
      <c r="B61" s="192"/>
      <c r="C61" s="192"/>
      <c r="D61" s="192"/>
      <c r="E61" s="192"/>
      <c r="F61" s="192"/>
      <c r="G61" s="192"/>
      <c r="H61" s="192"/>
      <c r="I61" s="192"/>
      <c r="J61" s="192"/>
      <c r="K61" s="192"/>
      <c r="L61" s="192"/>
      <c r="M61" s="192"/>
    </row>
    <row r="62" spans="1:13" ht="15">
      <c r="A62" s="192"/>
      <c r="B62" s="192"/>
      <c r="C62" s="192"/>
      <c r="D62" s="192"/>
      <c r="E62" s="192"/>
      <c r="F62" s="192"/>
      <c r="G62" s="192"/>
      <c r="H62" s="192"/>
      <c r="I62" s="192"/>
      <c r="J62" s="192"/>
      <c r="K62" s="192"/>
      <c r="L62" s="192"/>
      <c r="M62" s="192"/>
    </row>
    <row r="63" spans="1:13" ht="15">
      <c r="A63" s="192"/>
      <c r="B63" s="192"/>
      <c r="C63" s="192"/>
      <c r="D63" s="192"/>
      <c r="E63" s="192"/>
      <c r="F63" s="192"/>
      <c r="G63" s="192"/>
      <c r="H63" s="192"/>
      <c r="I63" s="192"/>
      <c r="J63" s="192"/>
      <c r="K63" s="192"/>
      <c r="L63" s="192"/>
      <c r="M63" s="192"/>
    </row>
    <row r="64" spans="1:13" ht="15">
      <c r="A64" s="192"/>
      <c r="B64" s="192"/>
      <c r="C64" s="192"/>
      <c r="D64" s="192"/>
      <c r="E64" s="192"/>
      <c r="F64" s="192"/>
      <c r="G64" s="192"/>
      <c r="H64" s="192"/>
      <c r="I64" s="192"/>
      <c r="J64" s="192"/>
      <c r="K64" s="192"/>
      <c r="L64" s="192"/>
      <c r="M64" s="192"/>
    </row>
    <row r="65" spans="1:13" ht="15">
      <c r="A65" s="192"/>
      <c r="B65" s="192"/>
      <c r="C65" s="192"/>
      <c r="D65" s="192"/>
      <c r="E65" s="192"/>
      <c r="F65" s="192"/>
      <c r="G65" s="192"/>
      <c r="H65" s="192"/>
      <c r="I65" s="192"/>
      <c r="J65" s="192"/>
      <c r="K65" s="192"/>
      <c r="L65" s="192"/>
      <c r="M65" s="192"/>
    </row>
    <row r="66" spans="1:13" ht="15">
      <c r="A66" s="192"/>
      <c r="B66" s="192"/>
      <c r="C66" s="192"/>
      <c r="D66" s="192"/>
      <c r="E66" s="192"/>
      <c r="F66" s="192"/>
      <c r="G66" s="192"/>
      <c r="H66" s="192"/>
      <c r="I66" s="192"/>
      <c r="J66" s="192"/>
      <c r="K66" s="192"/>
      <c r="L66" s="192"/>
      <c r="M66" s="192"/>
    </row>
    <row r="67" spans="1:13" ht="15">
      <c r="A67" s="192"/>
      <c r="B67" s="192"/>
      <c r="C67" s="192"/>
      <c r="D67" s="192"/>
      <c r="E67" s="192"/>
      <c r="F67" s="192"/>
      <c r="G67" s="192"/>
      <c r="H67" s="192"/>
      <c r="I67" s="192"/>
      <c r="J67" s="192"/>
      <c r="K67" s="192"/>
      <c r="L67" s="192"/>
      <c r="M67" s="192"/>
    </row>
    <row r="68" spans="1:13" ht="15">
      <c r="A68" s="192"/>
      <c r="B68" s="192"/>
      <c r="C68" s="192"/>
      <c r="D68" s="192"/>
      <c r="E68" s="192"/>
      <c r="F68" s="192"/>
      <c r="G68" s="192"/>
      <c r="H68" s="192"/>
      <c r="I68" s="192"/>
      <c r="J68" s="192"/>
      <c r="K68" s="192"/>
      <c r="L68" s="192"/>
      <c r="M68" s="192"/>
    </row>
    <row r="69" spans="1:13" ht="15">
      <c r="A69" s="192"/>
      <c r="B69" s="192"/>
      <c r="C69" s="192"/>
      <c r="D69" s="192"/>
      <c r="E69" s="192"/>
      <c r="F69" s="192"/>
      <c r="G69" s="192"/>
      <c r="H69" s="192"/>
      <c r="I69" s="192"/>
      <c r="J69" s="192"/>
      <c r="K69" s="192"/>
      <c r="L69" s="192"/>
      <c r="M69" s="192"/>
    </row>
    <row r="70" spans="1:13" ht="15">
      <c r="A70" s="192"/>
      <c r="B70" s="192"/>
      <c r="C70" s="192"/>
      <c r="D70" s="192"/>
      <c r="E70" s="192"/>
      <c r="F70" s="192"/>
      <c r="G70" s="192"/>
      <c r="H70" s="192"/>
      <c r="I70" s="192"/>
      <c r="J70" s="192"/>
      <c r="K70" s="192"/>
      <c r="L70" s="192"/>
      <c r="M70" s="192"/>
    </row>
  </sheetData>
  <sheetProtection/>
  <mergeCells count="1">
    <mergeCell ref="A3:M70"/>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J36"/>
  <sheetViews>
    <sheetView view="pageBreakPreview" zoomScale="90" zoomScaleSheetLayoutView="90" zoomScalePageLayoutView="0" workbookViewId="0" topLeftCell="A11">
      <selection activeCell="H31" sqref="H31"/>
    </sheetView>
  </sheetViews>
  <sheetFormatPr defaultColWidth="9.140625" defaultRowHeight="15"/>
  <cols>
    <col min="1" max="1" width="6.421875" style="65" customWidth="1"/>
    <col min="2" max="2" width="40.7109375" style="65" customWidth="1"/>
    <col min="3" max="3" width="68.8515625" style="65" customWidth="1"/>
    <col min="4" max="4" width="27.28125" style="65" customWidth="1"/>
    <col min="5" max="5" width="14.00390625" style="65" customWidth="1"/>
    <col min="6" max="6" width="16.140625" style="65" customWidth="1"/>
    <col min="7" max="7" width="11.140625" style="65" customWidth="1"/>
    <col min="8" max="8" width="13.28125" style="65" customWidth="1"/>
    <col min="9" max="9" width="46.28125" style="65" customWidth="1"/>
    <col min="10" max="10" width="11.421875" style="65" customWidth="1"/>
    <col min="11" max="16384" width="9.140625" style="65" customWidth="1"/>
  </cols>
  <sheetData>
    <row r="1" spans="6:8" ht="16.5">
      <c r="F1" s="66"/>
      <c r="G1" s="66"/>
      <c r="H1" s="66"/>
    </row>
    <row r="2" spans="6:8" ht="16.5">
      <c r="F2" s="198" t="s">
        <v>486</v>
      </c>
      <c r="G2" s="198"/>
      <c r="H2" s="198"/>
    </row>
    <row r="3" spans="6:8" ht="16.5">
      <c r="F3" s="67"/>
      <c r="G3" s="67"/>
      <c r="H3" s="67"/>
    </row>
    <row r="4" spans="1:8" ht="86.25" customHeight="1">
      <c r="A4" s="199" t="s">
        <v>485</v>
      </c>
      <c r="B4" s="199"/>
      <c r="C4" s="199"/>
      <c r="D4" s="199"/>
      <c r="E4" s="199"/>
      <c r="F4" s="199"/>
      <c r="G4" s="199"/>
      <c r="H4" s="199"/>
    </row>
    <row r="5" spans="1:8" ht="16.5">
      <c r="A5" s="68"/>
      <c r="B5" s="68"/>
      <c r="C5" s="68"/>
      <c r="D5" s="68"/>
      <c r="E5" s="68"/>
      <c r="F5" s="68"/>
      <c r="G5" s="68"/>
      <c r="H5" s="68"/>
    </row>
    <row r="6" spans="1:8" ht="82.5">
      <c r="A6" s="69" t="s">
        <v>124</v>
      </c>
      <c r="B6" s="69" t="s">
        <v>418</v>
      </c>
      <c r="C6" s="69" t="s">
        <v>419</v>
      </c>
      <c r="D6" s="69" t="s">
        <v>487</v>
      </c>
      <c r="E6" s="69" t="s">
        <v>420</v>
      </c>
      <c r="F6" s="113" t="s">
        <v>421</v>
      </c>
      <c r="G6" s="69" t="s">
        <v>422</v>
      </c>
      <c r="H6" s="69" t="s">
        <v>423</v>
      </c>
    </row>
    <row r="7" spans="1:8" ht="16.5">
      <c r="A7" s="69">
        <v>1</v>
      </c>
      <c r="B7" s="69">
        <v>2</v>
      </c>
      <c r="C7" s="69">
        <v>3</v>
      </c>
      <c r="D7" s="69">
        <v>4</v>
      </c>
      <c r="E7" s="69">
        <v>5</v>
      </c>
      <c r="F7" s="113">
        <v>6</v>
      </c>
      <c r="G7" s="69">
        <v>7</v>
      </c>
      <c r="H7" s="69">
        <v>8</v>
      </c>
    </row>
    <row r="8" spans="1:8" ht="16.5">
      <c r="A8" s="62"/>
      <c r="B8" s="62" t="s">
        <v>424</v>
      </c>
      <c r="C8" s="62"/>
      <c r="D8" s="62"/>
      <c r="E8" s="62"/>
      <c r="F8" s="62"/>
      <c r="G8" s="62"/>
      <c r="H8" s="70"/>
    </row>
    <row r="9" spans="1:8" ht="51.75">
      <c r="A9" s="71"/>
      <c r="B9" s="72" t="s">
        <v>425</v>
      </c>
      <c r="C9" s="72" t="s">
        <v>426</v>
      </c>
      <c r="D9" s="72"/>
      <c r="E9" s="72"/>
      <c r="F9" s="114" t="s">
        <v>383</v>
      </c>
      <c r="G9" s="73">
        <f>G10+G11+G12+G13</f>
        <v>3</v>
      </c>
      <c r="H9" s="74">
        <f>H10+H11+H12+H13</f>
        <v>0.15000000000000002</v>
      </c>
    </row>
    <row r="10" spans="1:8" ht="155.25" customHeight="1">
      <c r="A10" s="75" t="s">
        <v>427</v>
      </c>
      <c r="B10" s="76" t="s">
        <v>428</v>
      </c>
      <c r="C10" s="76" t="s">
        <v>429</v>
      </c>
      <c r="D10" s="76" t="s">
        <v>488</v>
      </c>
      <c r="E10" s="77">
        <v>0.25</v>
      </c>
      <c r="F10" s="115" t="s">
        <v>196</v>
      </c>
      <c r="G10" s="78" t="str">
        <f>IF(F10="да","1",IF(F10="нет","0"))</f>
        <v>0</v>
      </c>
      <c r="H10" s="79">
        <f>IF(F10="да",0.05,IF(F10="нет",0,""))</f>
        <v>0</v>
      </c>
    </row>
    <row r="11" spans="1:8" ht="191.25" customHeight="1">
      <c r="A11" s="80" t="s">
        <v>430</v>
      </c>
      <c r="B11" s="81" t="s">
        <v>431</v>
      </c>
      <c r="C11" s="82" t="s">
        <v>432</v>
      </c>
      <c r="D11" s="76" t="s">
        <v>488</v>
      </c>
      <c r="E11" s="83">
        <v>0.25</v>
      </c>
      <c r="F11" s="116" t="s">
        <v>433</v>
      </c>
      <c r="G11" s="78" t="str">
        <f>IF(F11="да","1",IF(F11="нет","0"))</f>
        <v>1</v>
      </c>
      <c r="H11" s="79">
        <f>IF(F11="да",0.05,IF(F11="нет",0,""))</f>
        <v>0.05</v>
      </c>
    </row>
    <row r="12" spans="1:8" ht="134.25" customHeight="1">
      <c r="A12" s="80" t="s">
        <v>434</v>
      </c>
      <c r="B12" s="76" t="s">
        <v>435</v>
      </c>
      <c r="C12" s="81" t="s">
        <v>436</v>
      </c>
      <c r="D12" s="76" t="s">
        <v>488</v>
      </c>
      <c r="E12" s="83">
        <v>0.25</v>
      </c>
      <c r="F12" s="116" t="s">
        <v>433</v>
      </c>
      <c r="G12" s="78" t="str">
        <f>IF(F12="да","1",IF(F12="нет","0"))</f>
        <v>1</v>
      </c>
      <c r="H12" s="79">
        <f>IF(F12="да",0.05,IF(F12="нет",0,""))</f>
        <v>0.05</v>
      </c>
    </row>
    <row r="13" spans="1:8" ht="150" customHeight="1">
      <c r="A13" s="84" t="s">
        <v>437</v>
      </c>
      <c r="B13" s="85" t="s">
        <v>438</v>
      </c>
      <c r="C13" s="86" t="s">
        <v>439</v>
      </c>
      <c r="D13" s="76" t="s">
        <v>488</v>
      </c>
      <c r="E13" s="83">
        <v>0.25</v>
      </c>
      <c r="F13" s="117" t="s">
        <v>433</v>
      </c>
      <c r="G13" s="78" t="str">
        <f>IF(F13="да","1",IF(F13="нет","0"))</f>
        <v>1</v>
      </c>
      <c r="H13" s="79">
        <f>IF(F13="да",0.05,IF(F13="нет",0,""))</f>
        <v>0.05</v>
      </c>
    </row>
    <row r="14" spans="1:8" ht="17.25">
      <c r="A14" s="71"/>
      <c r="B14" s="72" t="s">
        <v>440</v>
      </c>
      <c r="C14" s="72" t="s">
        <v>441</v>
      </c>
      <c r="D14" s="87"/>
      <c r="E14" s="87"/>
      <c r="F14" s="118" t="s">
        <v>383</v>
      </c>
      <c r="G14" s="73">
        <f>G15+G16+G17+G18</f>
        <v>3.75</v>
      </c>
      <c r="H14" s="74">
        <f>H15+H16+H17+H18</f>
        <v>0.07500000000000001</v>
      </c>
    </row>
    <row r="15" spans="1:8" ht="185.25" customHeight="1">
      <c r="A15" s="75" t="s">
        <v>442</v>
      </c>
      <c r="B15" s="81" t="s">
        <v>443</v>
      </c>
      <c r="C15" s="81" t="s">
        <v>444</v>
      </c>
      <c r="D15" s="76" t="s">
        <v>488</v>
      </c>
      <c r="E15" s="88">
        <v>0.4</v>
      </c>
      <c r="F15" s="116" t="s">
        <v>433</v>
      </c>
      <c r="G15" s="78" t="str">
        <f>IF(F15="да","1,25",IF(F15="нет","0"))</f>
        <v>1,25</v>
      </c>
      <c r="H15" s="79">
        <f>IF(F15="да",0.025,IF(F15="нет",0,""))</f>
        <v>0.025</v>
      </c>
    </row>
    <row r="16" spans="1:10" ht="165">
      <c r="A16" s="75" t="s">
        <v>445</v>
      </c>
      <c r="B16" s="81" t="s">
        <v>446</v>
      </c>
      <c r="C16" s="81" t="s">
        <v>447</v>
      </c>
      <c r="D16" s="76" t="s">
        <v>488</v>
      </c>
      <c r="E16" s="88">
        <v>0.4</v>
      </c>
      <c r="F16" s="116" t="s">
        <v>196</v>
      </c>
      <c r="G16" s="78" t="str">
        <f>IF(F16="да","1,25",IF(F16="нет","0"))</f>
        <v>0</v>
      </c>
      <c r="H16" s="79">
        <f>IF(F16="да",0.025,IF(F16="нет",0,""))</f>
        <v>0</v>
      </c>
      <c r="I16" s="89"/>
      <c r="J16" s="89"/>
    </row>
    <row r="17" spans="1:8" ht="148.5" customHeight="1">
      <c r="A17" s="80" t="s">
        <v>448</v>
      </c>
      <c r="B17" s="76" t="s">
        <v>449</v>
      </c>
      <c r="C17" s="81" t="s">
        <v>450</v>
      </c>
      <c r="D17" s="76" t="s">
        <v>488</v>
      </c>
      <c r="E17" s="88">
        <v>0.1</v>
      </c>
      <c r="F17" s="116" t="s">
        <v>433</v>
      </c>
      <c r="G17" s="78" t="str">
        <f>IF(F17="да","1,25",IF(F17="нет","0"))</f>
        <v>1,25</v>
      </c>
      <c r="H17" s="79">
        <f>IF(F17="да",0.025,IF(F17="нет",0,""))</f>
        <v>0.025</v>
      </c>
    </row>
    <row r="18" spans="1:8" ht="151.5" customHeight="1">
      <c r="A18" s="80" t="s">
        <v>451</v>
      </c>
      <c r="B18" s="76" t="s">
        <v>452</v>
      </c>
      <c r="C18" s="76" t="s">
        <v>453</v>
      </c>
      <c r="D18" s="76" t="s">
        <v>488</v>
      </c>
      <c r="E18" s="77">
        <v>0.1</v>
      </c>
      <c r="F18" s="116" t="s">
        <v>433</v>
      </c>
      <c r="G18" s="78" t="str">
        <f>IF(F18="да","1,25",IF(F18="нет","0"))</f>
        <v>1,25</v>
      </c>
      <c r="H18" s="79">
        <f>IF(F18="да",0.025,IF(F18="нет",0,""))</f>
        <v>0.025</v>
      </c>
    </row>
    <row r="19" spans="1:8" ht="33">
      <c r="A19" s="62"/>
      <c r="B19" s="62" t="s">
        <v>454</v>
      </c>
      <c r="C19" s="62"/>
      <c r="D19" s="62"/>
      <c r="E19" s="62"/>
      <c r="F19" s="62"/>
      <c r="G19" s="63"/>
      <c r="H19" s="64"/>
    </row>
    <row r="20" spans="1:8" ht="34.5">
      <c r="A20" s="90"/>
      <c r="B20" s="87" t="s">
        <v>455</v>
      </c>
      <c r="C20" s="90" t="s">
        <v>456</v>
      </c>
      <c r="D20" s="90"/>
      <c r="E20" s="90"/>
      <c r="F20" s="114" t="s">
        <v>383</v>
      </c>
      <c r="G20" s="91">
        <f>G21+G22+G23</f>
        <v>3</v>
      </c>
      <c r="H20" s="92">
        <f>H21+H22+H23</f>
        <v>0.2</v>
      </c>
    </row>
    <row r="21" spans="1:8" ht="162.75" customHeight="1">
      <c r="A21" s="80" t="s">
        <v>457</v>
      </c>
      <c r="B21" s="81" t="s">
        <v>458</v>
      </c>
      <c r="C21" s="81" t="s">
        <v>459</v>
      </c>
      <c r="D21" s="76" t="s">
        <v>488</v>
      </c>
      <c r="E21" s="88">
        <v>0.4</v>
      </c>
      <c r="F21" s="116" t="s">
        <v>433</v>
      </c>
      <c r="G21" s="78" t="str">
        <f>IF(F21="да","1",IF(F21="нет","0"))</f>
        <v>1</v>
      </c>
      <c r="H21" s="93">
        <f>IF(F21="да",0.08,IF(F21="нет",0,""))</f>
        <v>0.08</v>
      </c>
    </row>
    <row r="22" spans="1:8" ht="148.5">
      <c r="A22" s="94" t="s">
        <v>460</v>
      </c>
      <c r="B22" s="82" t="s">
        <v>461</v>
      </c>
      <c r="C22" s="82" t="s">
        <v>462</v>
      </c>
      <c r="D22" s="82" t="s">
        <v>489</v>
      </c>
      <c r="E22" s="88">
        <v>0.4</v>
      </c>
      <c r="F22" s="94" t="s">
        <v>433</v>
      </c>
      <c r="G22" s="78" t="str">
        <f>IF(F22="да","1",IF(F22="нет","0"))</f>
        <v>1</v>
      </c>
      <c r="H22" s="79">
        <f>IF(F22="да",0.08,IF(F22="нет",0,""))</f>
        <v>0.08</v>
      </c>
    </row>
    <row r="23" spans="1:8" ht="363">
      <c r="A23" s="80" t="s">
        <v>463</v>
      </c>
      <c r="B23" s="81" t="s">
        <v>464</v>
      </c>
      <c r="C23" s="81" t="s">
        <v>465</v>
      </c>
      <c r="D23" s="76" t="s">
        <v>488</v>
      </c>
      <c r="E23" s="88">
        <v>0.2</v>
      </c>
      <c r="F23" s="116" t="s">
        <v>433</v>
      </c>
      <c r="G23" s="78" t="str">
        <f>IF(F23="да","1",IF(F23="нет","0"))</f>
        <v>1</v>
      </c>
      <c r="H23" s="79">
        <f>IF(F23="да",0.04,IF(F23="нет",0,""))</f>
        <v>0.04</v>
      </c>
    </row>
    <row r="24" spans="1:8" ht="34.5">
      <c r="A24" s="95"/>
      <c r="B24" s="96" t="s">
        <v>466</v>
      </c>
      <c r="C24" s="97" t="s">
        <v>467</v>
      </c>
      <c r="D24" s="97"/>
      <c r="E24" s="97"/>
      <c r="F24" s="114" t="s">
        <v>383</v>
      </c>
      <c r="G24" s="98">
        <f>G25+G26+G27</f>
        <v>2.63315</v>
      </c>
      <c r="H24" s="74">
        <f>H25+H26+H27</f>
        <v>0.43885833333333335</v>
      </c>
    </row>
    <row r="25" spans="1:9" ht="156.75" customHeight="1">
      <c r="A25" s="80" t="s">
        <v>468</v>
      </c>
      <c r="B25" s="81" t="s">
        <v>469</v>
      </c>
      <c r="C25" s="81" t="s">
        <v>470</v>
      </c>
      <c r="D25" s="76" t="s">
        <v>488</v>
      </c>
      <c r="E25" s="88">
        <v>0.3</v>
      </c>
      <c r="F25" s="119">
        <v>90.91</v>
      </c>
      <c r="G25" s="99">
        <f>F25/100</f>
        <v>0.9091</v>
      </c>
      <c r="H25" s="100">
        <f>50%/3*G25</f>
        <v>0.15151666666666666</v>
      </c>
      <c r="I25" s="89"/>
    </row>
    <row r="26" spans="1:9" ht="165.75" customHeight="1">
      <c r="A26" s="80" t="s">
        <v>471</v>
      </c>
      <c r="B26" s="81" t="s">
        <v>472</v>
      </c>
      <c r="C26" s="101" t="s">
        <v>473</v>
      </c>
      <c r="D26" s="76" t="s">
        <v>488</v>
      </c>
      <c r="E26" s="102">
        <v>0.4</v>
      </c>
      <c r="F26" s="119">
        <v>83.33</v>
      </c>
      <c r="G26" s="99">
        <f>F26/100</f>
        <v>0.8332999999999999</v>
      </c>
      <c r="H26" s="100">
        <f>50%/3*G26</f>
        <v>0.1388833333333333</v>
      </c>
      <c r="I26" s="89"/>
    </row>
    <row r="27" spans="1:8" ht="230.25" customHeight="1">
      <c r="A27" s="200" t="s">
        <v>474</v>
      </c>
      <c r="B27" s="203" t="s">
        <v>475</v>
      </c>
      <c r="C27" s="81" t="s">
        <v>476</v>
      </c>
      <c r="D27" s="81"/>
      <c r="E27" s="88">
        <v>0.3</v>
      </c>
      <c r="F27" s="119">
        <f>(F28+F29)/2</f>
        <v>89.075</v>
      </c>
      <c r="G27" s="99">
        <f>F27/100</f>
        <v>0.89075</v>
      </c>
      <c r="H27" s="100">
        <f>50%/3*G27</f>
        <v>0.14845833333333333</v>
      </c>
    </row>
    <row r="28" spans="1:8" ht="154.5" customHeight="1">
      <c r="A28" s="201"/>
      <c r="B28" s="204"/>
      <c r="C28" s="81" t="s">
        <v>477</v>
      </c>
      <c r="D28" s="76" t="s">
        <v>488</v>
      </c>
      <c r="E28" s="81"/>
      <c r="F28" s="119">
        <v>80</v>
      </c>
      <c r="G28" s="99" t="s">
        <v>13</v>
      </c>
      <c r="H28" s="100" t="s">
        <v>13</v>
      </c>
    </row>
    <row r="29" spans="1:8" ht="84" customHeight="1">
      <c r="A29" s="201"/>
      <c r="B29" s="204"/>
      <c r="C29" s="81" t="s">
        <v>478</v>
      </c>
      <c r="D29" s="82" t="s">
        <v>489</v>
      </c>
      <c r="E29" s="81"/>
      <c r="F29" s="119">
        <v>98.15</v>
      </c>
      <c r="G29" s="99" t="s">
        <v>13</v>
      </c>
      <c r="H29" s="100" t="s">
        <v>13</v>
      </c>
    </row>
    <row r="30" spans="1:8" ht="85.5" customHeight="1">
      <c r="A30" s="202"/>
      <c r="B30" s="205"/>
      <c r="C30" s="81" t="s">
        <v>479</v>
      </c>
      <c r="D30" s="82" t="s">
        <v>489</v>
      </c>
      <c r="E30" s="81"/>
      <c r="F30" s="119"/>
      <c r="G30" s="99" t="s">
        <v>383</v>
      </c>
      <c r="H30" s="100" t="s">
        <v>383</v>
      </c>
    </row>
    <row r="31" spans="1:8" ht="17.25">
      <c r="A31" s="103"/>
      <c r="B31" s="103"/>
      <c r="C31" s="104" t="s">
        <v>480</v>
      </c>
      <c r="D31" s="104"/>
      <c r="E31" s="104"/>
      <c r="F31" s="120" t="s">
        <v>383</v>
      </c>
      <c r="G31" s="105">
        <f>G24+G20+G14+G9</f>
        <v>12.38315</v>
      </c>
      <c r="H31" s="106">
        <f>H24+H20+H14+H9</f>
        <v>0.8638583333333333</v>
      </c>
    </row>
    <row r="32" spans="1:8" ht="16.5">
      <c r="A32" s="107"/>
      <c r="B32" s="107"/>
      <c r="C32" s="108"/>
      <c r="D32" s="108"/>
      <c r="E32" s="108"/>
      <c r="F32" s="109"/>
      <c r="G32" s="110"/>
      <c r="H32" s="111"/>
    </row>
    <row r="33" spans="1:8" ht="16.5">
      <c r="A33" s="107"/>
      <c r="B33" s="107" t="s">
        <v>481</v>
      </c>
      <c r="C33" s="108"/>
      <c r="D33" s="108"/>
      <c r="E33" s="108"/>
      <c r="F33" s="109"/>
      <c r="G33" s="110"/>
      <c r="H33" s="111"/>
    </row>
    <row r="34" spans="1:8" ht="16.5">
      <c r="A34" s="107"/>
      <c r="B34" s="206" t="s">
        <v>482</v>
      </c>
      <c r="C34" s="206"/>
      <c r="D34" s="206"/>
      <c r="E34" s="206"/>
      <c r="F34" s="206"/>
      <c r="G34" s="206"/>
      <c r="H34" s="206"/>
    </row>
    <row r="35" spans="1:8" ht="16.5">
      <c r="A35" s="107"/>
      <c r="B35" s="207" t="s">
        <v>483</v>
      </c>
      <c r="C35" s="207"/>
      <c r="D35" s="207"/>
      <c r="E35" s="207"/>
      <c r="F35" s="207"/>
      <c r="G35" s="207"/>
      <c r="H35" s="207"/>
    </row>
    <row r="36" spans="1:8" ht="16.5">
      <c r="A36" s="193" t="s">
        <v>484</v>
      </c>
      <c r="B36" s="194"/>
      <c r="C36" s="195"/>
      <c r="D36" s="112"/>
      <c r="E36" s="112"/>
      <c r="F36" s="196" t="str">
        <f>IF(0.85&lt;=H31,'[1]Соответствие баллов'!B7,IF(0.7&lt;=H31,'[1]Соответствие баллов'!B8,IF(0.5&lt;=H31,'[1]Соответствие баллов'!B9,IF(H31&lt;0.5,'[1]Соответствие баллов'!B10))))</f>
        <v>Эффективна</v>
      </c>
      <c r="G36" s="196"/>
      <c r="H36" s="197"/>
    </row>
  </sheetData>
  <sheetProtection/>
  <mergeCells count="8">
    <mergeCell ref="A36:C36"/>
    <mergeCell ref="F36:H36"/>
    <mergeCell ref="F2:H2"/>
    <mergeCell ref="A4:H4"/>
    <mergeCell ref="A27:A30"/>
    <mergeCell ref="B27:B30"/>
    <mergeCell ref="B34:H34"/>
    <mergeCell ref="B35:H35"/>
  </mergeCells>
  <printOptions/>
  <pageMargins left="0.7" right="0.7" top="0.75" bottom="0.75" header="0.3" footer="0.3"/>
  <pageSetup horizontalDpi="600" verticalDpi="600" orientation="portrait" paperSize="9" scale="44" r:id="rId1"/>
</worksheet>
</file>

<file path=xl/worksheets/sheet7.xml><?xml version="1.0" encoding="utf-8"?>
<worksheet xmlns="http://schemas.openxmlformats.org/spreadsheetml/2006/main" xmlns:r="http://schemas.openxmlformats.org/officeDocument/2006/relationships">
  <dimension ref="A2:F13"/>
  <sheetViews>
    <sheetView zoomScalePageLayoutView="0" workbookViewId="0" topLeftCell="A1">
      <selection activeCell="I23" sqref="I23"/>
    </sheetView>
  </sheetViews>
  <sheetFormatPr defaultColWidth="9.140625" defaultRowHeight="15"/>
  <cols>
    <col min="1" max="1" width="14.00390625" style="60" customWidth="1"/>
    <col min="2" max="2" width="27.8515625" style="60" customWidth="1"/>
    <col min="3" max="3" width="16.8515625" style="60" customWidth="1"/>
    <col min="4" max="4" width="14.7109375" style="60" customWidth="1"/>
    <col min="5" max="5" width="9.8515625" style="60" customWidth="1"/>
    <col min="6" max="6" width="19.140625" style="60" customWidth="1"/>
    <col min="7" max="7" width="11.7109375" style="60" customWidth="1"/>
    <col min="8" max="8" width="11.421875" style="60" customWidth="1"/>
    <col min="9" max="16384" width="9.140625" style="60" customWidth="1"/>
  </cols>
  <sheetData>
    <row r="2" spans="4:6" ht="18.75">
      <c r="D2" s="209" t="s">
        <v>490</v>
      </c>
      <c r="E2" s="209"/>
      <c r="F2" s="209"/>
    </row>
    <row r="3" spans="4:6" ht="18.75">
      <c r="D3" s="61"/>
      <c r="E3" s="61"/>
      <c r="F3" s="61"/>
    </row>
    <row r="4" spans="1:6" ht="27">
      <c r="A4" s="210" t="s">
        <v>491</v>
      </c>
      <c r="B4" s="210"/>
      <c r="C4" s="210"/>
      <c r="D4" s="210"/>
      <c r="E4" s="210"/>
      <c r="F4" s="210"/>
    </row>
    <row r="6" spans="1:6" ht="42.75">
      <c r="A6" s="121" t="s">
        <v>492</v>
      </c>
      <c r="B6" s="121" t="s">
        <v>493</v>
      </c>
      <c r="C6" s="211" t="s">
        <v>494</v>
      </c>
      <c r="D6" s="212"/>
      <c r="E6" s="212"/>
      <c r="F6" s="213"/>
    </row>
    <row r="7" spans="1:6" ht="51.75" customHeight="1">
      <c r="A7" s="121" t="s">
        <v>495</v>
      </c>
      <c r="B7" s="122" t="s">
        <v>496</v>
      </c>
      <c r="C7" s="208" t="s">
        <v>497</v>
      </c>
      <c r="D7" s="208"/>
      <c r="E7" s="208"/>
      <c r="F7" s="208"/>
    </row>
    <row r="8" spans="1:6" ht="122.25" customHeight="1">
      <c r="A8" s="121" t="s">
        <v>498</v>
      </c>
      <c r="B8" s="122" t="s">
        <v>499</v>
      </c>
      <c r="C8" s="208" t="s">
        <v>500</v>
      </c>
      <c r="D8" s="208"/>
      <c r="E8" s="208"/>
      <c r="F8" s="208"/>
    </row>
    <row r="9" spans="1:6" ht="158.25" customHeight="1">
      <c r="A9" s="121" t="s">
        <v>501</v>
      </c>
      <c r="B9" s="122" t="s">
        <v>502</v>
      </c>
      <c r="C9" s="208" t="s">
        <v>503</v>
      </c>
      <c r="D9" s="208"/>
      <c r="E9" s="208"/>
      <c r="F9" s="208"/>
    </row>
    <row r="10" spans="1:6" ht="124.5" customHeight="1">
      <c r="A10" s="121" t="s">
        <v>504</v>
      </c>
      <c r="B10" s="122" t="s">
        <v>505</v>
      </c>
      <c r="C10" s="208" t="s">
        <v>506</v>
      </c>
      <c r="D10" s="208"/>
      <c r="E10" s="208"/>
      <c r="F10" s="208"/>
    </row>
    <row r="11" spans="1:6" ht="116.25" customHeight="1">
      <c r="A11" s="121" t="s">
        <v>507</v>
      </c>
      <c r="B11" s="122" t="s">
        <v>508</v>
      </c>
      <c r="C11" s="208" t="s">
        <v>509</v>
      </c>
      <c r="D11" s="208"/>
      <c r="E11" s="208"/>
      <c r="F11" s="208"/>
    </row>
    <row r="12" spans="1:6" ht="15">
      <c r="A12" s="123"/>
      <c r="B12" s="124"/>
      <c r="C12" s="125"/>
      <c r="D12" s="125"/>
      <c r="E12" s="125"/>
      <c r="F12" s="125"/>
    </row>
    <row r="13" ht="18.75">
      <c r="F13" s="126"/>
    </row>
  </sheetData>
  <sheetProtection/>
  <mergeCells count="8">
    <mergeCell ref="C10:F10"/>
    <mergeCell ref="C11:F11"/>
    <mergeCell ref="D2:F2"/>
    <mergeCell ref="A4:F4"/>
    <mergeCell ref="C6:F6"/>
    <mergeCell ref="C7:F7"/>
    <mergeCell ref="C8:F8"/>
    <mergeCell ref="C9:F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2024-03-28T14:17:07Z</dcterms:modified>
  <cp:category/>
  <cp:version/>
  <cp:contentType/>
  <cp:contentStatus/>
</cp:coreProperties>
</file>