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activeTab="4"/>
  </bookViews>
  <sheets>
    <sheet name="Таблица 6 (2)" sheetId="10" r:id="rId1"/>
    <sheet name="Таблица 7 (2)" sheetId="11" r:id="rId2"/>
    <sheet name="Таблица 8" sheetId="4" r:id="rId3"/>
    <sheet name="Пояснительная записка" sheetId="9" r:id="rId4"/>
    <sheet name="Анкета для оценки эф-ти" sheetId="7" r:id="rId5"/>
    <sheet name="Анализ соответствия баллов" sheetId="8" r:id="rId6"/>
  </sheets>
  <externalReferences>
    <externalReference r:id="rId7"/>
    <externalReference r:id="rId8"/>
  </externalReferences>
  <definedNames>
    <definedName name="кп" localSheetId="5">#REF!</definedName>
    <definedName name="кп" localSheetId="4">#REF!</definedName>
    <definedName name="кп" localSheetId="0">#REF!</definedName>
    <definedName name="кп" localSheetId="1">#REF!</definedName>
    <definedName name="кп">#REF!</definedName>
    <definedName name="_xlnm.Print_Area" localSheetId="5">'Анализ соответствия баллов'!$A$1:$F$13</definedName>
    <definedName name="_xlnm.Print_Area" localSheetId="0">'Таблица 6 (2)'!$A$1:$H$45</definedName>
    <definedName name="_xlnm.Print_Area" localSheetId="2">'Таблица 8'!$A$1:$F$82</definedName>
    <definedName name="округлить" localSheetId="5">#REF!</definedName>
    <definedName name="округлить" localSheetId="4">#REF!</definedName>
    <definedName name="округлить" localSheetId="0">#REF!</definedName>
    <definedName name="округлить" localSheetId="1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51" i="10" l="1"/>
  <c r="F51" i="10"/>
  <c r="E51" i="10"/>
  <c r="G47" i="10"/>
  <c r="F47" i="10"/>
  <c r="E47" i="10"/>
  <c r="F78" i="4" l="1"/>
  <c r="E78" i="4"/>
  <c r="D78" i="4"/>
  <c r="F73" i="4"/>
  <c r="E73" i="4"/>
  <c r="D73" i="4"/>
  <c r="E57" i="4"/>
  <c r="E53" i="4" s="1"/>
  <c r="F57" i="4"/>
  <c r="D57" i="4"/>
  <c r="E56" i="4"/>
  <c r="F56" i="4"/>
  <c r="D56" i="4"/>
  <c r="E55" i="4"/>
  <c r="F55" i="4"/>
  <c r="D55" i="4"/>
  <c r="D53" i="4" s="1"/>
  <c r="E54" i="4"/>
  <c r="F54" i="4"/>
  <c r="D54" i="4"/>
  <c r="F68" i="4"/>
  <c r="E68" i="4"/>
  <c r="D68" i="4"/>
  <c r="F63" i="4"/>
  <c r="E63" i="4"/>
  <c r="D63" i="4"/>
  <c r="F58" i="4"/>
  <c r="E58" i="4"/>
  <c r="D58" i="4"/>
  <c r="F48" i="4"/>
  <c r="E48" i="4"/>
  <c r="D48" i="4"/>
  <c r="F43" i="4"/>
  <c r="E43" i="4"/>
  <c r="D43" i="4"/>
  <c r="D17" i="4"/>
  <c r="E16" i="4"/>
  <c r="F16" i="4"/>
  <c r="D16" i="4"/>
  <c r="E15" i="4"/>
  <c r="F15" i="4"/>
  <c r="D15" i="4"/>
  <c r="E14" i="4"/>
  <c r="E13" i="4" s="1"/>
  <c r="F14" i="4"/>
  <c r="D14" i="4"/>
  <c r="F38" i="4"/>
  <c r="E38" i="4"/>
  <c r="D38" i="4"/>
  <c r="F33" i="4"/>
  <c r="E33" i="4"/>
  <c r="D33" i="4"/>
  <c r="F28" i="4"/>
  <c r="E28" i="4"/>
  <c r="D28" i="4"/>
  <c r="F23" i="4"/>
  <c r="E23" i="4"/>
  <c r="D23" i="4"/>
  <c r="F18" i="4"/>
  <c r="E18" i="4"/>
  <c r="D18" i="4"/>
  <c r="E8" i="4"/>
  <c r="F8" i="4"/>
  <c r="D8" i="4"/>
  <c r="D13" i="4" l="1"/>
  <c r="F53" i="4"/>
  <c r="F13" i="4"/>
  <c r="F27" i="7"/>
  <c r="G27" i="7" s="1"/>
  <c r="G26" i="7"/>
  <c r="H26" i="7" s="1"/>
  <c r="G25" i="7"/>
  <c r="H25" i="7" s="1"/>
  <c r="H23" i="7"/>
  <c r="G23" i="7"/>
  <c r="H22" i="7"/>
  <c r="G22" i="7"/>
  <c r="H21" i="7"/>
  <c r="G21" i="7"/>
  <c r="H18" i="7"/>
  <c r="G18" i="7"/>
  <c r="H17" i="7"/>
  <c r="G17" i="7"/>
  <c r="H16" i="7"/>
  <c r="G16" i="7"/>
  <c r="H15" i="7"/>
  <c r="H14" i="7" s="1"/>
  <c r="G15" i="7"/>
  <c r="G14" i="7" s="1"/>
  <c r="H13" i="7"/>
  <c r="G13" i="7"/>
  <c r="H12" i="7"/>
  <c r="G12" i="7"/>
  <c r="H11" i="7"/>
  <c r="G11" i="7"/>
  <c r="H10" i="7"/>
  <c r="H9" i="7" s="1"/>
  <c r="G10" i="7"/>
  <c r="G9" i="7"/>
  <c r="G20" i="7" l="1"/>
  <c r="H20" i="7"/>
  <c r="H27" i="7"/>
  <c r="H24" i="7" s="1"/>
  <c r="H31" i="7" s="1"/>
  <c r="F36" i="7" s="1"/>
  <c r="G24" i="7"/>
  <c r="G31" i="7" s="1"/>
</calcChain>
</file>

<file path=xl/sharedStrings.xml><?xml version="1.0" encoding="utf-8"?>
<sst xmlns="http://schemas.openxmlformats.org/spreadsheetml/2006/main" count="434" uniqueCount="266">
  <si>
    <t>Обоснование отклонений значений целевого показателя (индикатора) на конец отчетного года (при наличии)</t>
  </si>
  <si>
    <t>Фактическое значение года, предшествующего отчетному</t>
  </si>
  <si>
    <t>Отчетный год</t>
  </si>
  <si>
    <t>N п/п</t>
  </si>
  <si>
    <t>Наименование целевого показателя (индикатора)</t>
  </si>
  <si>
    <t>Ед. измерения</t>
  </si>
  <si>
    <t>Значения целевых показателей (индикаторов) муниципальной программы, подпрограммы муниципальной программы</t>
  </si>
  <si>
    <t>Наименование основного мероприятия подпрограммы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</si>
  <si>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</si>
  <si>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</si>
  <si>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</si>
  <si>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</si>
  <si>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программы, основного мероприятия</t>
  </si>
  <si>
    <t>начала реализации</t>
  </si>
  <si>
    <t>окончания реализации</t>
  </si>
  <si>
    <t>запланированные</t>
  </si>
  <si>
    <t>достигнутые</t>
  </si>
  <si>
    <t>Подпрограмма 1</t>
  </si>
  <si>
    <t>Таблица 6</t>
  </si>
  <si>
    <t>Статус</t>
  </si>
  <si>
    <t>Наименование муниципальной программы, подпрограммы, основного мероприятия</t>
  </si>
  <si>
    <t>Источник финансирования</t>
  </si>
  <si>
    <t>Кассовые расходы, тыс. руб.</t>
  </si>
  <si>
    <t>Муниципальная программа</t>
  </si>
  <si>
    <t>расчёт показателя:</t>
  </si>
  <si>
    <t>Количество муниципальных учреждений, соответствующих требованиям пожарной безопасности</t>
  </si>
  <si>
    <t>Общее количество муниципальных учреждений, расположенных на территории МО ГО "Усинск"</t>
  </si>
  <si>
    <t>Количество территориальных органов администрации МО ГО «Усинск», обеспеченных противопожарными водоемами, пожарными гидрантами, соответствующими нормам положенности</t>
  </si>
  <si>
    <t>Общее количество территориальных органов</t>
  </si>
  <si>
    <t>расчёт показателя</t>
  </si>
  <si>
    <t>образования</t>
  </si>
  <si>
    <t>культуры</t>
  </si>
  <si>
    <t>физической культуры</t>
  </si>
  <si>
    <t>всего объектов муниципальных учреждений в том числе:</t>
  </si>
  <si>
    <t>оснащены системой оповещения, всего в том числе:</t>
  </si>
  <si>
    <t>%</t>
  </si>
  <si>
    <t>ед.</t>
  </si>
  <si>
    <t>Подпрограмма 2</t>
  </si>
  <si>
    <t>Подпрограмма 3</t>
  </si>
  <si>
    <t>Основное мероприятие 3.1.</t>
  </si>
  <si>
    <t>Основное мероприятие 3.2.</t>
  </si>
  <si>
    <t>Основное мероприятие 3.3.</t>
  </si>
  <si>
    <t>Неисполнение показателя связано с финансированием мероприятий в отчетном году (дефицитом), в связи с чем, оснащение объектов в запланированном объеме не было возможным</t>
  </si>
  <si>
    <t>На территории муниципального образования в сфере культуры категорировано 14 объектов с массовым пребыванием людей</t>
  </si>
  <si>
    <t>Все категорированные объекты оснащены системой оповещения и информирования сотрудников</t>
  </si>
  <si>
    <t>Таблица 7</t>
  </si>
  <si>
    <t>Таблица 8</t>
  </si>
  <si>
    <t>Удельный вес зарегистрированных преступлений (ежегодно)</t>
  </si>
  <si>
    <t xml:space="preserve">Удельный вес преступлений, совершенных ранее судимыми лицами, от общего количества расследованных преступлений (ежегодно) </t>
  </si>
  <si>
    <t>Удельный вес трудоустроенных лиц, освободившихся из мест лишения свободы с дополнительным наказанием или при замене, неотбытой части наказания, и осужденных к наказанию, не связанному с лишением свободы, к общему числу данной категории (ежегодно)</t>
  </si>
  <si>
    <t>Удельный вес преступлений, совершенных несовершеннолетними, от общего количества расследованных преступлений (ежегодно)</t>
  </si>
  <si>
    <t>Удельный вес преступлений, совершенных в состоянии опьянения (алкогольного, наркотического), от общего количества расследованных преступлений (ежегодно)</t>
  </si>
  <si>
    <t>Уровень преступности (количество зарегистрированных преступлений на 100 тыс. чел., ед.)</t>
  </si>
  <si>
    <t>Подпрограмма 1 «Профилактика преступлений и иных правонарушений»</t>
  </si>
  <si>
    <t>Доля вопросов, рассмотренных на заседаниях муниципальной комиссии по профилактике правонарушений, от общего количества вопросов, предусмотренных к рассмотрению в соответствии с утвержденным ежегодным планом (ежегодно)</t>
  </si>
  <si>
    <t xml:space="preserve">Задача 2. Снижение темпов прироста регистрируемых преступлений, повышения их раскрываемости </t>
  </si>
  <si>
    <t>Удельный вес зарегистрированных преступлений, совершенных на улицах, парках, скверах и стадионах, от общего количества зарегистрированных преступлений (ежегодно)</t>
  </si>
  <si>
    <t>Подпрограмма 2 «Профилактика повторных преступлений»</t>
  </si>
  <si>
    <t>Доля осужденных,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свободы, которым оказана психологическая и правовая помощь, в общем числе освободившихся (ежегодно)</t>
  </si>
  <si>
    <t>Подпрограмма 3. «Профилактика безнадзорности, правонарушений и преступлений несовершеннолетних»</t>
  </si>
  <si>
    <t>Доля несовершеннолетних, состоящих на профилактических учетах и снятых с учета по исправлению, от общего числа состоящих на профилактических учетах (ежегодно)</t>
  </si>
  <si>
    <t>Задача 2. Совершенствование профилактической работы с несовершеннолетними «группы риска»</t>
  </si>
  <si>
    <t>Удельный вес несовершеннолетних, состоящих на профилактических учетах, вовлеченных в организованные формы досуга на базе общеобразовательных организаций и образовательных организаций дополнительного образования, от общего числа данной категории (ежегодно)</t>
  </si>
  <si>
    <t>Удельный вес несовершеннолетних в возрасте 14 - 17 лет, совершивших преступление повторно, в общей численности несовершеннолетних в возрасте 14 - 17 лет, совершивших преступление (%)</t>
  </si>
  <si>
    <t>Подпрограмма 4 «Профилактика алкоголизма и наркомании»</t>
  </si>
  <si>
    <t>Удельный вес несовершеннолетних и молодежи (в возрасте от 7 до 30 лет), вовлеченных в профилактические мероприятия, направленные на противодействие употреблению спиртными напитками, наркотическими средствами, психотропными и сильнодействующими веществами, по отношению к общей численности указанной категории (ежегодно)</t>
  </si>
  <si>
    <t xml:space="preserve">Основное мероприятие 1.2
Осуществление органом местного самоуправления отдельных государственных полномочий Республики Коми в сфере административной ответственности, предусмотренной Законом Республики Коми «Об административной ответственности в Республике Коми» 
</t>
  </si>
  <si>
    <t xml:space="preserve">Основное мероприятие 2.1.
Оказание  психологической и правовой помощи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
</t>
  </si>
  <si>
    <t>Подпрограмма 3 «Профилактика безнадзорности, правонарушений и преступлений несовершеннолетних»</t>
  </si>
  <si>
    <t xml:space="preserve">Основное мероприятие 3.3
Пропаганда здорового образа жизни в образовательных организациях среди несовершеннолетних и молодёжи 
</t>
  </si>
  <si>
    <t>Профилактика преступлений и иных правонарушений</t>
  </si>
  <si>
    <t>Осуществление МО государственных полномочий Республики Коми в сфере административной ответственности, предусмотренной Законом Республики Коми «Об административной ответственности в Республике Коми»</t>
  </si>
  <si>
    <t>Профилактика повторных преступлений</t>
  </si>
  <si>
    <t>Профилактика безнадзорности, правонарушений и преступлений несовершеннолетних</t>
  </si>
  <si>
    <t>Организация  и проведение мероприятий, направленных на профилактику социально негативных явлений среди несовершеннолетних и молодежи</t>
  </si>
  <si>
    <t>Организация занятости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</si>
  <si>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Пропаганда здорового образа жизни в образовательных организациях среди несовершеннолетних и молодежи</t>
  </si>
  <si>
    <t>Подпрограмма 4</t>
  </si>
  <si>
    <t>Профилактика алкоголизма и наркомании</t>
  </si>
  <si>
    <t>Основное мероприятие 4.1</t>
  </si>
  <si>
    <t>Формирование негативного отношения учащейся молодежи к употреблению алкоголя, наркотических и психотропных веществ</t>
  </si>
  <si>
    <t>Белоус М.Е., руководитель УПиКР</t>
  </si>
  <si>
    <t>Богачев А.В., начальник Управления ГОиЧС</t>
  </si>
  <si>
    <t>Внебюджетные источники</t>
  </si>
  <si>
    <t>Направленность</t>
  </si>
  <si>
    <t xml:space="preserve">Основное мероприятие 1.3.
Содействие созданию народной дружины в муниципальном образовании городского округа «Усинск», координация деятельности народной дружины, включенных в Региональный реестр народных дружин и общественных объединений правоохранительной направленности в Республике Коми </t>
  </si>
  <si>
    <t>↓</t>
  </si>
  <si>
    <t>№ п/п</t>
  </si>
  <si>
    <t xml:space="preserve">Вопросы для оценки </t>
  </si>
  <si>
    <t>Методика определения ответа</t>
  </si>
  <si>
    <t>Удельный вес вопроса в разделе</t>
  </si>
  <si>
    <t>Ответ (ДА/НЕТ коэффициент исполнения) &lt;***&gt;</t>
  </si>
  <si>
    <t>Балл</t>
  </si>
  <si>
    <t>Итоги оценки</t>
  </si>
  <si>
    <t>Блок 1. Качество формирования</t>
  </si>
  <si>
    <t>Раздел 1. Цели и "конструкция" (структуры) муниципальной программы</t>
  </si>
  <si>
    <t>(20%/4*(нет - 0 или да - 1))</t>
  </si>
  <si>
    <t>Х</t>
  </si>
  <si>
    <t>1.1.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</si>
  <si>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</si>
  <si>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</si>
  <si>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нет</t>
  </si>
  <si>
    <t>1.2.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</si>
  <si>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</si>
  <si>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</si>
  <si>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да</t>
  </si>
  <si>
    <t>1.3.</t>
  </si>
  <si>
    <t>Имеются ли для каждой задачи муниципальной программы соответствующие ей целевые индикаторы (показатели) программы.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</si>
  <si>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</si>
  <si>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1.4.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</si>
  <si>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</si>
  <si>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</si>
  <si>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Раздел 2. Качество планирования</t>
  </si>
  <si>
    <t>(10%/4*(нет - 0 или да - 1))</t>
  </si>
  <si>
    <t>2.1.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</si>
  <si>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</si>
  <si>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мероприятий), также в рамках каждого основного мероприятия имеется комплекс необходимых мероприятий (не менее двух действующих мероприятий)</t>
  </si>
  <si>
    <t>2.2.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</si>
  <si>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</si>
  <si>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</si>
  <si>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>2.3.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</si>
  <si>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</si>
  <si>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</si>
  <si>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2.4.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</si>
  <si>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</si>
  <si>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</si>
  <si>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Блок 2. Эффективность реализации</t>
  </si>
  <si>
    <t>Раздел 3. Качество управления программой</t>
  </si>
  <si>
    <t>(20%/3*(нет - 0 или да - 1))</t>
  </si>
  <si>
    <t>3.1.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</si>
  <si>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</si>
  <si>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</si>
  <si>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3.2.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</si>
  <si>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</si>
  <si>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</si>
  <si>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3.3.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</si>
  <si>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</si>
  <si>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</si>
  <si>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>Раздел 4. Достигнутые результаты</t>
  </si>
  <si>
    <t>(50%/3)</t>
  </si>
  <si>
    <t>4.1.</t>
  </si>
  <si>
    <t>Какая степень выполнения основных мероприятий 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</si>
  <si>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</si>
  <si>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4.2.</t>
  </si>
  <si>
    <t>Какая степень достижения плановых значений целевых индикаторов (показателей).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</si>
  <si>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</si>
  <si>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4.3.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</si>
  <si>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</si>
  <si>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трансфертов)", "Комплексного плана действий по реализации муниципальной программы на отчетный финансовый год и плановый период" и "Информации о показателях результатов использования субсидий и (или) иных межбюджетных трансфертов, предоставляемых из республиканского бюджета Республики Коми".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</si>
  <si>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</si>
  <si>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X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</si>
  <si>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</si>
  <si>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в) степень достижения плановых значений показателей результативности (результатов) использования субсидий и (или) иных межбюджетных трансфертов, предоставляемых из республиканского бюджета Республики Коми</t>
  </si>
  <si>
    <t>ИТОГО: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</si>
  <si>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</si>
  <si>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</si>
  <si>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</si>
  <si>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Результат оценки эффективности муниципальной программы за отчетный год</t>
  </si>
  <si>
    <t>Таблица №9</t>
  </si>
  <si>
    <t>Соответствие баллов качественной оценке</t>
  </si>
  <si>
    <t>Диапазон баллов</t>
  </si>
  <si>
    <t>Итоговая оценка муниципальной программы</t>
  </si>
  <si>
    <t>Вывод&lt;*&gt;</t>
  </si>
  <si>
    <t>85-100</t>
  </si>
  <si>
    <t>Эффективна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</si>
  <si>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</si>
  <si>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70-84,99</t>
  </si>
  <si>
    <t>Умеренно эффективна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</si>
  <si>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</si>
  <si>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50-69,99</t>
  </si>
  <si>
    <t>Адекватна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</si>
  <si>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</si>
  <si>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0-49,99</t>
  </si>
  <si>
    <t>Неэффективна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</si>
  <si>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</si>
  <si>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Результаты отсутствуют</t>
  </si>
  <si>
    <t>Результаты не проявлены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</si>
  <si>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</si>
  <si>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 xml:space="preserve">Должностными лицами, уполномоченными составлять протоколы об административной ответственности, предусмотренной Законом Республики Коми "Об  административной ответственности в Республике Коми" составлено не менее 10 протоколов. </t>
  </si>
  <si>
    <t>Сводная бюджетная роспись на отчетную дату, тыс.руб.</t>
  </si>
  <si>
    <t>ФОРМА ТАБЛИЦЫ НЕ ТА БЫЛА!!!!!ПОМЕНЯЛа</t>
  </si>
  <si>
    <t>план</t>
  </si>
  <si>
    <t>факт</t>
  </si>
  <si>
    <t>Муниципальная программа «Профилактика правонарушений и обеспечение общественной безопасности на территории муниципального округа «Усинск» Республики Коми</t>
  </si>
  <si>
    <t>Задача 1. Укрепление межведомственного взаимодействия по профилактике правонарушений</t>
  </si>
  <si>
    <t>-2</t>
  </si>
  <si>
    <t>Количество предоставленных помещений от количества помещений, положенных в соответствии с установленными нормативами</t>
  </si>
  <si>
    <t>Количество помещений приведенных в нормативное состояние от общего количества предоставленных помещений</t>
  </si>
  <si>
    <t>Задача 1. Использование новых форм и методов работы с несовершеннолетними по формированию законопослушного поведения</t>
  </si>
  <si>
    <t>94,4</t>
  </si>
  <si>
    <t xml:space="preserve">Задача 1. Снижение уровня преступности среди ранее судимых лиц </t>
  </si>
  <si>
    <r>
      <t xml:space="preserve">Сведения
о достижении значений целевых показателей (индикаторов) муниципальной программы "Профилактика правонарушений и обеспечение общественной
безопасности на территории муниципального округа «Усинск» Республики Коми на 2021-2025 годы» </t>
    </r>
    <r>
      <rPr>
        <b/>
        <sz val="11"/>
        <color theme="1"/>
        <rFont val="Times New Roman"/>
        <family val="1"/>
        <charset val="204"/>
      </rPr>
      <t>за 2023 год</t>
    </r>
  </si>
  <si>
    <t>В течение 2023 года был снят с профилактических учетов (исправление) 51 учащийся от общего числа состоящих на разных видах учета</t>
  </si>
  <si>
    <t>В 2023 году было совершено 2 повторных преступления обучающимися</t>
  </si>
  <si>
    <t xml:space="preserve">Сведения
о степени выполнения основных мероприятий (мероприятий), входящих в состав подпрограмм муниципальной программы "Профилактика правонарушений и обеспечение общественной безопасности на территории муниципального округа «Усинск» Республики Коми на 2021-2025 годы»
</t>
  </si>
  <si>
    <t>Основное мероприятие 1.1.
Организационное и информационное обеспечение деятельности заседаний межведомственной комиссии по вопросам укрепления и профилактики правонарушений на территории муниципального округа «Усинск» Республики Коми</t>
  </si>
  <si>
    <t>Организация и проведение 4 заседаний межведомственной комиссии по вопросам укрепления правопорядка и профилактики правонарушений на территории МО ГО «Усинск», в соотвествии с утвержденным планом работы.</t>
  </si>
  <si>
    <t>В отчетному периоде протоколы об административной ответственности, предусмотренной Законом Республики Коми "Об  административной ответственности в Республике Коми" должностными лицами не составлялись в соответствии с Постановлением Правительства РФ от 01.10.2022 № 1743 "О внесении изменений в постановление Правительства Российской Федерации от 10 марта 2022 г. № 336" в 2023 году  не проводятся плановые контрольные (надзорные) мероприятия, плановые проверки при осуществлении видов государственного контроля (надзора), муниципального контроля, порядок организации и осуществления которых регулируется Федеральным законом "О государственном контроле (надзоре) и муниципальном контроле в Российской Федерации" и Федеральным законом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</si>
  <si>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Основное мероприятие 1.4.
Организация и проведение мероприятий, направленных на  профилактику краж имущества всех форм собственности граждан, в том числе от не правомерного завладения транспортными средствами или их кражи</t>
  </si>
  <si>
    <t>Основное мероприятие 1.5.
Предоставление помещения для работы на обслуживаемом административном участке муниципального округа «Усинск» Республики Коми участковым уполномоченным полиции</t>
  </si>
  <si>
    <t xml:space="preserve">Основное мероприятие 3.1.
Организация и проведение мероприятий, направленных на профилактику социально негативных явлений среди несовершеннолетних и молодежи
</t>
  </si>
  <si>
    <t>ОМВД по г. Усинску не предоставлены сметный расчет на ремонт помещения участкового пункта, расположенного по адресу: г. Усинск, ул. 60 лет Октября, д. 2/2, а также смету на установку охранной сигнализации и коммерческое предложение на установку светового табло.</t>
  </si>
  <si>
    <t>ОМВД по г. Усинску не произведен выбор нежилого помещения под замену участкового пункта</t>
  </si>
  <si>
    <t xml:space="preserve">Основное мероприятие 3.2.
Организация занятости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
</t>
  </si>
  <si>
    <t xml:space="preserve">Основное мероприятие 4.1.
Формирование негативного отношения учащейся молодежи к употреблению алкоголя, наркотических и психотропных веществ
</t>
  </si>
  <si>
    <t xml:space="preserve">Информация
о ресурсном обеспечении реализации муниципальной
программы за счет всех источников финансирования муниципальной программы "Профилактика правонарушений и обеспечение общественной
безопасности на территории муниципального округа «Усинск» на 2021-2025 годы»
</t>
  </si>
  <si>
    <t>Утверждено в бюджете на 1 января 2023 года, тыс.руб.</t>
  </si>
  <si>
    <t>Всего, в том числе:</t>
  </si>
  <si>
    <t>Федеральный бюджет</t>
  </si>
  <si>
    <t>Республиканский бюджет Республики Коми</t>
  </si>
  <si>
    <t>Местный бюджет</t>
  </si>
  <si>
    <t xml:space="preserve">Профилактика правонарушений и обеспечение общественной
безопасности на территории муниципального округа «Усинск» Республики Коми на 2021-2025 годы»
</t>
  </si>
  <si>
    <t xml:space="preserve">Организационное и информационное обеспечение деятельности заседаний межведомственной комиссии по вопросам укрепления правопорядка и профилактики правонарушений на территории муниципального округа «Усинск» </t>
  </si>
  <si>
    <t>Содействие созданию народных дружин в муниципальном округе «Усинск», координация деятельности народных дружин, включенных в Региональный реестр народных дружин и общественных объединений правоохранительной направленности в Республике Коми</t>
  </si>
  <si>
    <t>Основное мероприятие 1.1.</t>
  </si>
  <si>
    <t>Основное мероприятие 1.2.</t>
  </si>
  <si>
    <t>Основное мероприятие 1.3.</t>
  </si>
  <si>
    <t>Основное мероприятие 1.4.</t>
  </si>
  <si>
    <t>Основное мероприятие 1.5.</t>
  </si>
  <si>
    <t xml:space="preserve">Организация и проведение мероприятий, направленных на профилактику краж имущества всех форм собственности граждан, в том числе от неправомерного завладения транспортными средствами или их кражи </t>
  </si>
  <si>
    <t>Предоставление помещения для работы на обслуживаемом административном участке муниципального округа «Усинск» Республики Коми участковым уполномоченным полиции</t>
  </si>
  <si>
    <t>Основное мероприятие 2.1.</t>
  </si>
  <si>
    <t>Оказание психологической и правовой помощи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</t>
  </si>
  <si>
    <t>↑</t>
  </si>
  <si>
    <t>В 2023 году была оказана правовая помощь осужденным, освободившимся из мест лишения свободы с дополнительным наказанием, или при замене неотбытой части наказания.</t>
  </si>
  <si>
    <t xml:space="preserve">Пояснительная записка к годовому отчету муниципальной программы
«Профилактика правонарушений и обеспечение общественной безопасности на территории муниципального округа «Усинск» Республики Коми на 2021-2025 годы»
В целях обеспечения правопорядка и общественной безопасности на территории муниципального округа «Усинск» Республики Коми (далее – муниципальный округ) реализуется подпрограмма 1 «Профилактика преступлений и иных правонарушений» в рамках которой, выполнялись следующие мероприятия: проведено 4 заседания межведомственной комиссии по вопросам укрепления правопорядка и профилактики правонарушений на территории муниципального округа. Проведена работа по вовлечению в деятельность добровольной народной дружины МО ГО «Усинск», так в отчетном периоде вовлечено 6 новых членов ДНД, состоялось 3 заседания штаба народной дружины в муниципальном образовании городского округа «Усинск».
Мероприятия подпрограммы 2 «Профилактика повторных преступлений»: реализовывались в целях создания условий для социальной реабилитации и адаптации лиц, освободившихся из мест лишения свободы. Выполнены следующие мероприятия: специалистами ГБУ РК «ЦСЗН г. Усинска»: оказана адресная помощь – выдача талонов на продукты питания (12-освобожденным). Специалистами ГУ РК «ЦЗН города Усинска» оказана помощь в трудоустройстве одному осужденному. 
В целях повышения качества и эффективности профилактики правонарушений среди несовершеннолетних в рамках подпрограммы 3 «Профилактика безнадзорности, правонарушений и преступлений несовершеннолетних»: к профилактической работе с несовершеннолетними и их семьями, в т.ч. в рамках реализации регионального проекта «Поддержка семей, имеющих детей», привлекались социальные педагоги, общественные инспектора по охране прав детства, классные руководители, воспитатели, учителя-предметники, педагоги-психологи, представители субъектов профилактики (ОПДН ОМВД России «Усинский», ТКПДНиЗП, отдел опеки и попечительства администрации муниципального округа «Усинск» Республики Коми, ГБУЗ РК «Усинская ЦРБ», ГУ РК «ЦСЗН г. Усинска», ГУ РК «ЦЗН города Усинска»), представители прокуратуры для оказания, в том числе, психолого-педагогической, методической, правовой и иной консультационной помощи. Представители субъектов профилактики приглашались на заседания Советов профилактики, родительские собрания, классные часы, проводились совместные рейды, сверки учетов учащихся и их семей, находящихся на внутришкольном (садовом) контроле, оказывалась психолого-педагогическая, методическая, правовая и иная консультационная помощь участникам образовательных отношений (охват учащихся составил 100%).
С января по декабрь 2023 года педагогами общеобразовательных организаций проводилась работа по привлечению учащихся, состоящих на профилактических учетах в ОПДН, КПДН, ВШУ, в разные формы внеурочной занятости: 
-объединения дополнительного образования по отраслям «Образование», «Физическая культура и спорт», «Культура»; 
-факультативы, элективные курсы;
-программы курсов внеурочной деятельности в рамках ФГОС НОО и ФГОС ООО; 
-волонтерские отряды, ВВПОД «ЮНАРМИЯ», ООГДЮО «Российское движение школьников», спортивные клубы. На 31.12.2023 г. охват учащихся, состоящих на профилактических учетах в ОПДН, КПДН, ВШУ, досуговой занятостью  составил 94,4%.
В образовательных организациях в течение 2023 года через учебную деятельность, программы дополнительного образования, программы курсов внеурочной деятельности, воспитательные мероприятия была организована правовая, антиалкогольная и антинаркотическая пропаганда, информационно-просветительская работа с учащимися и их родителями (законными представителями), направленная на предупреждение и пресечение правонарушений, связанных с незаконным оборотом наркотиков и алкоголем,  формированию основ здорового образа жизни. Охват учащихся тематическими мероприятиями составил  5757 человек, из них 48 учащихся, состоящих на учете в ОПДН, КПДН, ВШУ.
Профилактическая работа с участниками образовательных отношений велась и через официальный сайт образовательных организаций, на страницах которого размещались программы, презентации, разработки классных часов и мероприятий, памятки о вреде психоактивных и наркотических веществ, курительных смесей,  рекомендации родителям (законным представителям) по вопросам обучения и воспитания детей.
В целях принятия эффективных мер по сокращению уровня потребления алкоголя, наркотических и психотропных веществ населением в рамках подпрограммы 4 «Профилактика алкоголизма и наркомании» муниципальной программы» в отчетном  периоде провалились профилактические мероприятия, направленными на противодействие употреблению спиртными напитками, наркотическими средствами, психотропными и сильнодействующими веществами. Охват учащихся тематическими мероприятиями составил 5857 человек, в том числе состоящих на учете в ОПДН, КПДН, более 5000 родителей (законных представителей), 401 педагог. Все проводимые мероприятия и используемые формы и методы работы по профилактике вредных привычек являются эффективными и дали  определенные  положительные результаты.
</t>
  </si>
  <si>
    <t>Управление экономического развития, прогнозирования и инвестиционной политики администрации муниципальный округ «Усинск»</t>
  </si>
  <si>
    <t>Финансовое управление администрации муниципальный округ «Усинск»</t>
  </si>
  <si>
    <t>Анкета для оценки эффективности муниципальной программы 
"Профилактика правонарушений и обеспечение общественной безопасности "
за 2023 год</t>
  </si>
  <si>
    <t>Эксперт**</t>
  </si>
  <si>
    <t>Таблица № 10</t>
  </si>
  <si>
    <t>Рост общего количества зарегистрированных преступлений в сфере совершения мошеннических действий, а также рост выяавленных преступлений в сфере незаконного оборота наркотических, психотропных веществ</t>
  </si>
  <si>
    <t>Рост рецидивной преступности может быть обусловлен снижением уровня жизни отдельных слоев населения, неблагоприятными социальными условиями, недостаточными мерами по профилактической работе со стороны уголовно-исполнительного органа, при контроле исполнения наказания не связанного с лишением свободы, начиная с момента постановки на учет в Инспекцию</t>
  </si>
  <si>
    <t>Показатель не выполнен в связи с тем, что лица, освободившиеся из мест лишения свободы с дополнительным наказанием или при замене, неотбытой части наказания, и осужденные к наказанию, не связанному с лишением свободы, за трудоустройством не обращались</t>
  </si>
  <si>
    <t>Рост выявления преступлений совершенных несовершеннолетними, обусловлен эффективной организацией работы всех субъктов профилактики. Профилактика правонарушений несовершеннолетних позволила сохранить уровень преступности под контролем</t>
  </si>
  <si>
    <t>Рост преступлений в состянии опьянения (алкогольного, наркотического) обусловлен социальным положением лиц их совершающих, ведущим антиобщественный образ жизни</t>
  </si>
  <si>
    <t>Рост общего количества зарегистрированных преступлений обусловлен увеличением количества мошеннических действий совершенных на обслуживаемой территории, а также увеличением выяавленния преступлений в сфере незаконного оборота наркотических, психотропных веществ. Снижением числености населения МО "Усинск" с 42,3 до 36,0 тыс чел.</t>
  </si>
  <si>
    <t>Отклонений нет</t>
  </si>
  <si>
    <t>Рост общего количества зарегистрированных преступлений обусловлен увеличением мошенничеств, а также выявленных преступлений в сфере незаконного оборота наркотических, психотропных веществ</t>
  </si>
  <si>
    <t xml:space="preserve">Снижнение уровня преступлений совершенных в общественных местах и на улицах обусловлен профилактическими мероприятиями, функционированию системы "Безопасный город", привлечением к патрулированию членов Добровольной народной дружины. </t>
  </si>
  <si>
    <t>Задача 2. Обеспечение трудовой занятостью лиц, освободившихся из мест лишения свободы с дополнительным наказанием, или при замене неотбытой части наказания и осужденных к наказанию, не связанному с лишением свободы</t>
  </si>
  <si>
    <t>Задача 1. Повышение эффективности межведомственного воздействия в сфере профилактики употребления спиртных напитков и незаконного оборота наркотических средств</t>
  </si>
  <si>
    <t>Вовлечение несовершеннолетних в профилактические мероприятия происходит на постоянной основе через Управление физической культуры и спорта АМО, Управление образования АМО, Управление культуры и национальной политики, а также УПТ и УФ УГТУ</t>
  </si>
  <si>
    <t>Достигнуто. Организованно и проведено 4 заседания межведомственной комиссии по вопросам укрепления правопорядка и профилактики правонарушений на территории муниципального округа "Усинск" Республики Коми, в соответствии с утвержденным планом работы: 21.03.2023, 28.06.2023, 22.09.2023, 13.12.2023</t>
  </si>
  <si>
    <t>Не достигнуто. За 2023 год составлено 0 протоколов об административной ответственности</t>
  </si>
  <si>
    <t>Включение в 2023 год не менее 3 граждан в народную дружину муниципального округа «Усинск» Республики Коми</t>
  </si>
  <si>
    <t>Достигнуто. В течение 2023 года в народную дружину вступили 6 новых членов ДНД. Проведено 3 заседания штаба: 13.03.2023, 25.05.2023 и 25.12.2023. Информирование о формах участия граждан в охране общественного порядка происходит на официальных сайтах и на официальных ресурсах и в официальных группах в социальных сетях «ВКонтакте», «Одноклассники», мессенджерах «Телеграм», «Вайбер»: администрации округа, Совета муниципального округа «Усинск» Республики Коми, территориальных органов администрации муниципального округа "Усинск".</t>
  </si>
  <si>
    <t xml:space="preserve">ОМВД России по г. Усинску;
Муниципальный центр управления администрации округа «Усинск»
</t>
  </si>
  <si>
    <t>Ежеквартальное размещение памяток на официальном сайте администрации направленных на сохранность личного имущества граждан</t>
  </si>
  <si>
    <t>Достигнуто. Памятки о сохраненности личного имущества размещаются на официальном сайте Администрации МО "Усинск", на официальных страницах ВКонтакте, Одноклассниках, Телеграмме: 01.02.2023, 09.02.2023, 13.02.2023, 15.02.2023, 05.05.2023, 30.05.2023, 06.2023, 13.07.2023, 21.07.2023, 25.07.2023, 07.08.2023, 07.09.2023, 04.10.2023, 08.10.2023, 09.10.2023, 10.10.2023, 14.10.2023, 18.10.2023, 27.10.2023, 08.11.2023, 15.11.2023, 16.11.2023, 17.11.2023, 21.11.2023, 22.11.2023, 23.11.2023, 27.11.2023, 28.11.2023, 06.12.2023, 13.12.2023</t>
  </si>
  <si>
    <t>Организация участковых пунктов полиции согласно требованиям, указанным в Приложении № 3 к Инструкции по исполнению участковым уполномоченным полиции служебных обязанностей на обслуживаемом административном участке</t>
  </si>
  <si>
    <t xml:space="preserve">Не достигнуто. Всего необходимо привести в нормативное состояние 3 помещения участковых пунктов. Количество помещений приведенных в нормативное состояние от общего количества предоставленных помещений в 2023 г. составило 0.
</t>
  </si>
  <si>
    <t xml:space="preserve">Психологическая и правовая помощь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 </t>
  </si>
  <si>
    <t>Достигнуто. Оказана психологическая и правовой помощи  20,7 % 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свободы.</t>
  </si>
  <si>
    <t>Орлов Ю.А., руководитель Управления образования администрации округа «Усинск»;
ОМВД России по г. Усинску</t>
  </si>
  <si>
    <t>Сниженние количества преступлений и правонарушений несовершеннолетними учащимися</t>
  </si>
  <si>
    <t>Достигунто. К профилактической работе с несовершеннолетними и их семьями, в т.ч. в рамках реализации  регионального проекта «Поддержка семей, имеющих детей», привлекались социальные педагоги, общественные инспектора по охране прав детства, классные руководители, воспитатели, учителя-предметники, педагоги-психологи,  представители субъектов профилактики (ОПДН ОМВД России по г.Усинску,  ТКПДНиЗП, Отдел опеки и попечительства АМО ГО «Усинск», ГБУЗ РК «Усинская ЦРБ», ГУ РК «ЦСЗН г.Усинска», ГУ РК «ЦЗН города Усинска»), прокуратуры для оказания, в том числе,  психолого-педагогической, методической, правовой и  иной консультационной помощи. Представители субъектов профилактики приглашались на заседания Советов профилактики, родительские собрания, классные часы, проводились совместные рейды,  сверки учетов учащихся и их семей, находящихся на внутришкольном (садовом) контроле, оказывалась психолого-педагогическая, методическая, правовая и  иная консультационная помощь участникам образовательных отношений (охват учащихся составил 100%).</t>
  </si>
  <si>
    <t>Орлов Ю.А., руководитель Управления образования администрации округа «Усинск»;
УФКиС АМО «Усинск»;
УКиНП АМО «Усинск»</t>
  </si>
  <si>
    <t>Профилактика преступлений и правонарушений несовершеннолетними учащимися</t>
  </si>
  <si>
    <t xml:space="preserve">Достигнуто. С января по декабрь 2023 года педагогами общеобразовательных организаций проводилась работа по привлечению учащихся, состоящих на профилактических учетах в ОПДН, КПДН, ВШУ, в разные формы внеурочной занятости: 
-объединения дополнительного образования по отраслям «Образование», «Физическая культура и спорт», «Культура»; 
-факультативы, элективные курсы;
-программы курсов внеурочной деятельности в рамках ФГОС НОО и ФГОС ООО; 
-волонтерские отряды, ВВПОД «ЮНАРМИЯ», ООГДЮО «Российское движение школьников», спортивные клубы. На 20.12.2022г  охват  учащихся, состоящих на профилактических учетах в ОПДН, КПДН, ВШУ,  досуговой занятостью  составил 94,4%.
</t>
  </si>
  <si>
    <t>Орлов Ю.А., руководитель Управления образования АМО ГО "Усинск";
УФКИС АМО «Усинск»;
УКИНП АМО «Усинск»</t>
  </si>
  <si>
    <t>Разработка и реализация мер по здоровому образу жизни в образовательных организациях, просветительская деятельность в области популяризации здорового образа жизни в молодежной среде</t>
  </si>
  <si>
    <t>Достигнуто. В образовательных организациях в течение 2023 года через учебную деятельность, программы дополнительного образования, программы курсов внеурочной деятельности, воспитательные мероприятия была организована правовая, антиалкогольная и антинаркотическая пропаганда, информационно-просветительская работа с учащимися и их родителями (законными представителями), направленная на предупреждение и пресечение правонарушений, связанных с незаконным оборотом наркотиков и алкоголем,  формированию основ здорового образа жизни. Охват учащихся тематическими мероприятиями составил  5757 человек (что составляет 100%), в том числе учащихся, состоящих на учете в ОПДН, КПДН, ВШУ.
Профилактическая работа с участниками образовательных отношений велась и через официальный  сайт  образовательных организаций, на страницах которого размещались программы, презентации, разработки классных часов и мероприятий, памятки  о вреде психоактивных и наркотических веществ, курительных смесей,  рекомендации родителям (законным представителям) по вопросам обучения и воспитания детей.</t>
  </si>
  <si>
    <t xml:space="preserve">Орлов Ю.А., руководитель Управления образования АМО ГО "Усинск";
ГБУЗ РК «Усинская ЦРБ»;
ОМВД России по г. Усинску
</t>
  </si>
  <si>
    <t xml:space="preserve">Снижение количества учащихся, состоящих на профилактических учетах за употребление алкоголя, ПАВ, наркотических веществ </t>
  </si>
  <si>
    <t>Достигнуто. Изучение информированности обучающихся о ПАВ проходило через анкетирование, диагностический инструментарий. Осуществлялся   систематический  контроль за внешним видом, поведением учащихся, медицинские осмотры. Работа с детьми, показавшими явную или латентную вероятность вовлечения по результатам СПТ (на всех составлены индивидуальные планы работы). Работа с родителями (беседы, тренги,памятки, клуб для родителей и др.), педагогами (совещания, МО классных руководителей "Факторы риска и признаки потребления учащимися курительных смесей,   ПАВ или наркотических веществ" и др.). Тематическими мероприятиями было охвачено 5757 учащихся (что составляет 100%), в том числе, состоящих на профилактических учетах, более 5000 родителей (законных представителей), 401 педагог.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</si>
</sst>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2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1" fontId="11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3" applyFont="1"/>
    <xf numFmtId="0" fontId="14" fillId="0" borderId="0" xfId="3" applyFont="1" applyAlignment="1">
      <alignment horizontal="right"/>
    </xf>
    <xf numFmtId="0" fontId="16" fillId="4" borderId="1" xfId="3" applyFont="1" applyFill="1" applyBorder="1" applyAlignment="1">
      <alignment vertical="top" wrapText="1"/>
    </xf>
    <xf numFmtId="0" fontId="16" fillId="4" borderId="1" xfId="3" applyFont="1" applyFill="1" applyBorder="1" applyAlignment="1">
      <alignment horizontal="center" vertical="top" wrapText="1"/>
    </xf>
    <xf numFmtId="10" fontId="16" fillId="4" borderId="1" xfId="3" applyNumberFormat="1" applyFont="1" applyFill="1" applyBorder="1" applyAlignment="1">
      <alignment horizontal="center" vertical="top" wrapText="1"/>
    </xf>
    <xf numFmtId="0" fontId="8" fillId="5" borderId="1" xfId="3" applyFont="1" applyFill="1" applyBorder="1" applyAlignment="1">
      <alignment horizontal="center" vertical="center" wrapText="1"/>
    </xf>
    <xf numFmtId="49" fontId="4" fillId="5" borderId="1" xfId="3" applyNumberFormat="1" applyFont="1" applyFill="1" applyBorder="1" applyAlignment="1">
      <alignment horizontal="center" vertical="center" wrapText="1"/>
    </xf>
    <xf numFmtId="0" fontId="8" fillId="5" borderId="9" xfId="3" applyFont="1" applyFill="1" applyBorder="1" applyAlignment="1">
      <alignment horizontal="center" vertical="top" wrapText="1"/>
    </xf>
    <xf numFmtId="49" fontId="4" fillId="5" borderId="9" xfId="3" applyNumberFormat="1" applyFont="1" applyFill="1" applyBorder="1" applyAlignment="1">
      <alignment horizontal="center" vertical="center" wrapText="1"/>
    </xf>
    <xf numFmtId="0" fontId="4" fillId="0" borderId="9" xfId="3" applyFont="1" applyBorder="1" applyAlignment="1">
      <alignment horizontal="justify" vertical="top" wrapText="1"/>
    </xf>
    <xf numFmtId="0" fontId="17" fillId="0" borderId="0" xfId="3" applyFont="1" applyAlignment="1">
      <alignment horizontal="right"/>
    </xf>
    <xf numFmtId="0" fontId="4" fillId="0" borderId="1" xfId="4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top" wrapText="1"/>
    </xf>
    <xf numFmtId="0" fontId="3" fillId="7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3" applyFont="1"/>
    <xf numFmtId="0" fontId="18" fillId="0" borderId="0" xfId="3" applyFont="1" applyAlignment="1">
      <alignment horizontal="right" wrapText="1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center" vertical="top"/>
    </xf>
    <xf numFmtId="0" fontId="18" fillId="0" borderId="1" xfId="3" applyFont="1" applyBorder="1" applyAlignment="1">
      <alignment horizontal="center" vertical="center" wrapText="1"/>
    </xf>
    <xf numFmtId="165" fontId="16" fillId="4" borderId="1" xfId="3" applyNumberFormat="1" applyFont="1" applyFill="1" applyBorder="1" applyAlignment="1">
      <alignment vertical="top" wrapText="1"/>
    </xf>
    <xf numFmtId="0" fontId="16" fillId="0" borderId="1" xfId="3" applyFont="1" applyBorder="1" applyAlignment="1">
      <alignment vertical="top" wrapText="1"/>
    </xf>
    <xf numFmtId="0" fontId="19" fillId="0" borderId="1" xfId="3" applyFont="1" applyBorder="1" applyAlignment="1">
      <alignment vertical="top" wrapText="1"/>
    </xf>
    <xf numFmtId="1" fontId="19" fillId="0" borderId="1" xfId="3" applyNumberFormat="1" applyFont="1" applyBorder="1" applyAlignment="1">
      <alignment horizontal="center" vertical="top" wrapText="1"/>
    </xf>
    <xf numFmtId="10" fontId="19" fillId="0" borderId="1" xfId="3" applyNumberFormat="1" applyFont="1" applyBorder="1" applyAlignment="1">
      <alignment horizontal="center" vertical="top" wrapText="1"/>
    </xf>
    <xf numFmtId="16" fontId="18" fillId="0" borderId="1" xfId="3" applyNumberFormat="1" applyFont="1" applyBorder="1" applyAlignment="1">
      <alignment horizontal="center" vertical="top" wrapText="1"/>
    </xf>
    <xf numFmtId="0" fontId="18" fillId="0" borderId="1" xfId="3" applyFont="1" applyBorder="1" applyAlignment="1">
      <alignment horizontal="justify" vertical="top" wrapText="1"/>
    </xf>
    <xf numFmtId="9" fontId="18" fillId="0" borderId="1" xfId="3" applyNumberFormat="1" applyFont="1" applyBorder="1" applyAlignment="1">
      <alignment horizontal="center" vertical="top" wrapText="1"/>
    </xf>
    <xf numFmtId="1" fontId="16" fillId="0" borderId="1" xfId="3" applyNumberFormat="1" applyFont="1" applyBorder="1" applyAlignment="1">
      <alignment horizontal="center" vertical="top" wrapText="1"/>
    </xf>
    <xf numFmtId="10" fontId="16" fillId="0" borderId="1" xfId="3" applyNumberFormat="1" applyFont="1" applyBorder="1" applyAlignment="1">
      <alignment horizontal="center" vertical="top"/>
    </xf>
    <xf numFmtId="0" fontId="18" fillId="0" borderId="1" xfId="3" applyFont="1" applyBorder="1" applyAlignment="1">
      <alignment horizontal="center" vertical="top" wrapText="1"/>
    </xf>
    <xf numFmtId="0" fontId="18" fillId="0" borderId="1" xfId="3" applyFont="1" applyFill="1" applyBorder="1" applyAlignment="1">
      <alignment horizontal="justify" vertical="top" wrapText="1"/>
    </xf>
    <xf numFmtId="0" fontId="18" fillId="0" borderId="6" xfId="3" applyFont="1" applyFill="1" applyBorder="1" applyAlignment="1">
      <alignment horizontal="justify" vertical="top" wrapText="1"/>
    </xf>
    <xf numFmtId="9" fontId="18" fillId="0" borderId="6" xfId="3" applyNumberFormat="1" applyFont="1" applyFill="1" applyBorder="1" applyAlignment="1">
      <alignment horizontal="center" vertical="top" wrapText="1"/>
    </xf>
    <xf numFmtId="0" fontId="18" fillId="0" borderId="5" xfId="3" applyFont="1" applyBorder="1" applyAlignment="1">
      <alignment horizontal="center" vertical="top" wrapText="1"/>
    </xf>
    <xf numFmtId="0" fontId="18" fillId="0" borderId="5" xfId="3" applyFont="1" applyBorder="1" applyAlignment="1">
      <alignment horizontal="justify" vertical="top" wrapText="1"/>
    </xf>
    <xf numFmtId="0" fontId="18" fillId="0" borderId="5" xfId="3" applyFont="1" applyFill="1" applyBorder="1" applyAlignment="1">
      <alignment horizontal="justify" vertical="top" wrapText="1"/>
    </xf>
    <xf numFmtId="0" fontId="19" fillId="0" borderId="5" xfId="3" applyFont="1" applyBorder="1" applyAlignment="1">
      <alignment vertical="top" wrapText="1"/>
    </xf>
    <xf numFmtId="9" fontId="18" fillId="0" borderId="1" xfId="3" applyNumberFormat="1" applyFont="1" applyFill="1" applyBorder="1" applyAlignment="1">
      <alignment horizontal="center" vertical="top" wrapText="1"/>
    </xf>
    <xf numFmtId="0" fontId="18" fillId="0" borderId="0" xfId="3" applyFont="1" applyAlignment="1">
      <alignment vertical="top" wrapText="1"/>
    </xf>
    <xf numFmtId="0" fontId="16" fillId="0" borderId="5" xfId="3" applyFont="1" applyBorder="1" applyAlignment="1">
      <alignment vertical="top" wrapText="1"/>
    </xf>
    <xf numFmtId="1" fontId="19" fillId="0" borderId="5" xfId="3" applyNumberFormat="1" applyFont="1" applyBorder="1" applyAlignment="1">
      <alignment horizontal="center" vertical="top" wrapText="1"/>
    </xf>
    <xf numFmtId="10" fontId="19" fillId="0" borderId="5" xfId="3" applyNumberFormat="1" applyFont="1" applyBorder="1" applyAlignment="1">
      <alignment horizontal="center" vertical="top" wrapText="1"/>
    </xf>
    <xf numFmtId="10" fontId="16" fillId="3" borderId="1" xfId="3" applyNumberFormat="1" applyFont="1" applyFill="1" applyBorder="1" applyAlignment="1">
      <alignment horizontal="center" vertical="top"/>
    </xf>
    <xf numFmtId="0" fontId="18" fillId="3" borderId="6" xfId="3" applyFont="1" applyFill="1" applyBorder="1" applyAlignment="1">
      <alignment horizontal="center" vertical="top" wrapText="1"/>
    </xf>
    <xf numFmtId="0" fontId="18" fillId="0" borderId="1" xfId="3" applyFont="1" applyBorder="1" applyAlignment="1">
      <alignment vertical="top" wrapText="1"/>
    </xf>
    <xf numFmtId="0" fontId="19" fillId="0" borderId="1" xfId="3" applyFont="1" applyFill="1" applyBorder="1" applyAlignment="1">
      <alignment vertical="top" wrapText="1"/>
    </xf>
    <xf numFmtId="0" fontId="16" fillId="0" borderId="1" xfId="3" applyFont="1" applyFill="1" applyBorder="1" applyAlignment="1">
      <alignment vertical="top" wrapText="1"/>
    </xf>
    <xf numFmtId="4" fontId="19" fillId="0" borderId="1" xfId="3" applyNumberFormat="1" applyFont="1" applyBorder="1" applyAlignment="1">
      <alignment horizontal="center" vertical="top" wrapText="1"/>
    </xf>
    <xf numFmtId="4" fontId="18" fillId="0" borderId="1" xfId="3" applyNumberFormat="1" applyFont="1" applyBorder="1" applyAlignment="1">
      <alignment horizontal="center" vertical="top" wrapText="1"/>
    </xf>
    <xf numFmtId="10" fontId="18" fillId="0" borderId="1" xfId="3" applyNumberFormat="1" applyFont="1" applyBorder="1" applyAlignment="1">
      <alignment horizontal="center" vertical="top" wrapText="1"/>
    </xf>
    <xf numFmtId="0" fontId="18" fillId="3" borderId="1" xfId="3" applyFont="1" applyFill="1" applyBorder="1" applyAlignment="1">
      <alignment horizontal="justify" vertical="top" wrapText="1"/>
    </xf>
    <xf numFmtId="9" fontId="18" fillId="3" borderId="1" xfId="3" applyNumberFormat="1" applyFont="1" applyFill="1" applyBorder="1" applyAlignment="1">
      <alignment horizontal="center" vertical="top" wrapText="1"/>
    </xf>
    <xf numFmtId="0" fontId="18" fillId="0" borderId="1" xfId="3" applyFont="1" applyBorder="1"/>
    <xf numFmtId="0" fontId="16" fillId="0" borderId="1" xfId="3" applyFont="1" applyBorder="1"/>
    <xf numFmtId="2" fontId="16" fillId="0" borderId="1" xfId="3" applyNumberFormat="1" applyFont="1" applyBorder="1" applyAlignment="1">
      <alignment horizontal="center"/>
    </xf>
    <xf numFmtId="10" fontId="16" fillId="0" borderId="1" xfId="3" applyNumberFormat="1" applyFont="1" applyBorder="1" applyAlignment="1">
      <alignment horizontal="center"/>
    </xf>
    <xf numFmtId="0" fontId="18" fillId="0" borderId="0" xfId="3" applyFont="1" applyBorder="1"/>
    <xf numFmtId="0" fontId="16" fillId="0" borderId="0" xfId="3" applyFont="1" applyBorder="1"/>
    <xf numFmtId="0" fontId="18" fillId="0" borderId="0" xfId="3" applyFont="1" applyBorder="1" applyAlignment="1">
      <alignment horizontal="center"/>
    </xf>
    <xf numFmtId="4" fontId="16" fillId="0" borderId="0" xfId="3" applyNumberFormat="1" applyFont="1" applyBorder="1" applyAlignment="1">
      <alignment horizontal="center"/>
    </xf>
    <xf numFmtId="10" fontId="16" fillId="0" borderId="0" xfId="3" applyNumberFormat="1" applyFont="1" applyBorder="1" applyAlignment="1">
      <alignment horizontal="center"/>
    </xf>
    <xf numFmtId="0" fontId="16" fillId="0" borderId="3" xfId="3" applyFont="1" applyBorder="1" applyAlignment="1">
      <alignment horizontal="left" vertical="top" wrapText="1"/>
    </xf>
    <xf numFmtId="0" fontId="18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top" wrapText="1"/>
    </xf>
    <xf numFmtId="49" fontId="18" fillId="3" borderId="1" xfId="3" applyNumberFormat="1" applyFont="1" applyFill="1" applyBorder="1" applyAlignment="1">
      <alignment horizontal="center" vertical="top" wrapText="1"/>
    </xf>
    <xf numFmtId="0" fontId="18" fillId="3" borderId="1" xfId="3" applyFont="1" applyFill="1" applyBorder="1" applyAlignment="1">
      <alignment horizontal="center" vertical="top" wrapText="1"/>
    </xf>
    <xf numFmtId="0" fontId="18" fillId="3" borderId="5" xfId="3" applyFont="1" applyFill="1" applyBorder="1" applyAlignment="1">
      <alignment horizontal="center" vertical="top" wrapText="1"/>
    </xf>
    <xf numFmtId="0" fontId="19" fillId="3" borderId="5" xfId="3" applyFont="1" applyFill="1" applyBorder="1" applyAlignment="1">
      <alignment horizontal="center" vertical="top" wrapText="1"/>
    </xf>
    <xf numFmtId="0" fontId="16" fillId="3" borderId="1" xfId="3" applyFont="1" applyFill="1" applyBorder="1" applyAlignment="1">
      <alignment horizontal="center" vertical="top" wrapText="1"/>
    </xf>
    <xf numFmtId="4" fontId="18" fillId="3" borderId="1" xfId="3" applyNumberFormat="1" applyFont="1" applyFill="1" applyBorder="1" applyAlignment="1">
      <alignment horizontal="center" vertical="top" wrapText="1"/>
    </xf>
    <xf numFmtId="4" fontId="19" fillId="3" borderId="1" xfId="3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165" fontId="11" fillId="0" borderId="5" xfId="0" applyNumberFormat="1" applyFont="1" applyBorder="1" applyAlignment="1">
      <alignment horizontal="left" vertical="top" wrapText="1"/>
    </xf>
    <xf numFmtId="165" fontId="11" fillId="0" borderId="7" xfId="0" applyNumberFormat="1" applyFont="1" applyBorder="1" applyAlignment="1">
      <alignment horizontal="left" vertical="top" wrapText="1"/>
    </xf>
    <xf numFmtId="165" fontId="11" fillId="0" borderId="6" xfId="0" applyNumberFormat="1" applyFont="1" applyBorder="1" applyAlignment="1">
      <alignment horizontal="left" vertical="top" wrapText="1"/>
    </xf>
    <xf numFmtId="165" fontId="10" fillId="0" borderId="5" xfId="0" applyNumberFormat="1" applyFont="1" applyBorder="1" applyAlignment="1">
      <alignment horizontal="left" vertical="top" wrapText="1"/>
    </xf>
    <xf numFmtId="165" fontId="10" fillId="0" borderId="7" xfId="0" applyNumberFormat="1" applyFont="1" applyBorder="1" applyAlignment="1">
      <alignment horizontal="left" vertical="top" wrapText="1"/>
    </xf>
    <xf numFmtId="165" fontId="10" fillId="0" borderId="6" xfId="0" applyNumberFormat="1" applyFont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0" borderId="2" xfId="3" applyFont="1" applyBorder="1" applyAlignment="1">
      <alignment horizontal="left" vertical="top" wrapText="1"/>
    </xf>
    <xf numFmtId="0" fontId="16" fillId="0" borderId="3" xfId="3" applyFont="1" applyBorder="1" applyAlignment="1">
      <alignment horizontal="left" vertical="top" wrapText="1"/>
    </xf>
    <xf numFmtId="0" fontId="16" fillId="0" borderId="4" xfId="3" applyFont="1" applyBorder="1" applyAlignment="1">
      <alignment horizontal="left" vertical="top" wrapText="1"/>
    </xf>
    <xf numFmtId="164" fontId="16" fillId="0" borderId="3" xfId="3" applyNumberFormat="1" applyFont="1" applyFill="1" applyBorder="1" applyAlignment="1">
      <alignment horizontal="center" vertical="center"/>
    </xf>
    <xf numFmtId="164" fontId="16" fillId="0" borderId="4" xfId="3" applyNumberFormat="1" applyFont="1" applyFill="1" applyBorder="1" applyAlignment="1">
      <alignment horizontal="center" vertical="center"/>
    </xf>
    <xf numFmtId="0" fontId="16" fillId="0" borderId="0" xfId="3" applyFont="1" applyAlignment="1">
      <alignment horizontal="right"/>
    </xf>
    <xf numFmtId="0" fontId="20" fillId="0" borderId="0" xfId="3" applyFont="1" applyAlignment="1">
      <alignment horizontal="center" vertical="top" wrapText="1"/>
    </xf>
    <xf numFmtId="0" fontId="18" fillId="0" borderId="5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0" fontId="18" fillId="0" borderId="6" xfId="3" applyFont="1" applyBorder="1" applyAlignment="1">
      <alignment horizontal="center" vertical="top" wrapText="1"/>
    </xf>
    <xf numFmtId="0" fontId="18" fillId="0" borderId="5" xfId="3" applyFont="1" applyFill="1" applyBorder="1" applyAlignment="1">
      <alignment horizontal="center" vertical="top" wrapText="1"/>
    </xf>
    <xf numFmtId="0" fontId="18" fillId="0" borderId="7" xfId="3" applyFont="1" applyFill="1" applyBorder="1" applyAlignment="1">
      <alignment horizontal="center" vertical="top" wrapText="1"/>
    </xf>
    <xf numFmtId="0" fontId="18" fillId="0" borderId="6" xfId="3" applyFont="1" applyFill="1" applyBorder="1" applyAlignment="1">
      <alignment horizontal="center" vertical="top" wrapText="1"/>
    </xf>
    <xf numFmtId="0" fontId="18" fillId="0" borderId="0" xfId="3" applyFont="1" applyFill="1" applyBorder="1" applyAlignment="1">
      <alignment horizontal="justify" vertical="top" wrapText="1"/>
    </xf>
    <xf numFmtId="0" fontId="18" fillId="0" borderId="8" xfId="3" applyFont="1" applyFill="1" applyBorder="1" applyAlignment="1">
      <alignment horizontal="justify" vertical="top" wrapText="1"/>
    </xf>
    <xf numFmtId="0" fontId="4" fillId="0" borderId="1" xfId="3" applyFont="1" applyBorder="1" applyAlignment="1">
      <alignment horizontal="justify" vertical="top" wrapText="1"/>
    </xf>
    <xf numFmtId="0" fontId="14" fillId="0" borderId="0" xfId="3" applyFont="1" applyAlignment="1">
      <alignment horizontal="right"/>
    </xf>
    <xf numFmtId="0" fontId="15" fillId="0" borderId="0" xfId="3" applyFont="1" applyFill="1" applyBorder="1" applyAlignment="1">
      <alignment horizontal="center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3" xfId="2"/>
    <cellStyle name="Обычный 3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2;&#1059;&#1053;&#1055;&#1056;&#1054;&#1043;&#1056;&#1040;&#1052;&#1052;&#1067;/2021%20&#1075;&#1086;&#1076;/&#1054;&#1058;&#1063;&#1045;&#1058;&#1067;/&#1043;&#1086;&#1076;&#1086;&#1074;&#1086;&#1081;%20&#1086;&#1090;&#1095;&#1077;&#1090;%20&#1056;&#1072;&#1079;&#1074;&#1080;&#1090;&#1080;&#1077;%20&#1092;&#1080;&#1079;&#1080;&#1095;&#1077;&#1089;&#1082;&#1086;&#1081;%20&#1082;&#1091;&#1083;&#1100;&#1090;&#1091;&#1088;&#1099;%20&#1080;%20&#1089;&#1087;&#1086;&#1088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2;&#1088;&#1099;&#1084;&#1089;&#1072;&#1082;&#1086;&#1074;&#1072;.ADMIN\Downloads\&#1043;&#1086;&#1076;&#1086;&#1074;&#1086;&#1081;%20&#1086;&#1090;&#1095;&#1077;&#1090;%20&#1052;&#1055;%20&#1055;&#1088;&#1072;&#1074;&#1086;&#1087;&#1086;&#1088;&#1103;&#1076;&#1086;&#1082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каторы прил 2"/>
      <sheetName val="сведения о степ. вып-я таб 6"/>
      <sheetName val="рес обеспеч таб 7"/>
      <sheetName val="Анкета для оценки эф-ти"/>
      <sheetName val="Соответствие балл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Эффективна</v>
          </cell>
        </row>
        <row r="8">
          <cell r="B8" t="str">
            <v>Умеренно эффективна</v>
          </cell>
        </row>
        <row r="9">
          <cell r="B9" t="str">
            <v>Адекватна</v>
          </cell>
        </row>
        <row r="10">
          <cell r="B10" t="str">
            <v>Неэффективна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6"/>
      <sheetName val="Таблица 7"/>
      <sheetName val="Таблица 8"/>
      <sheetName val="Анкета для оценки эф-ти"/>
      <sheetName val="Анализ соответствия баллов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Normal="100" zoomScaleSheetLayoutView="100" workbookViewId="0">
      <selection activeCell="G45" sqref="G45"/>
    </sheetView>
  </sheetViews>
  <sheetFormatPr defaultColWidth="9.140625" defaultRowHeight="15" x14ac:dyDescent="0.25"/>
  <cols>
    <col min="1" max="1" width="3.5703125" style="93" customWidth="1"/>
    <col min="2" max="2" width="27.7109375" style="1" customWidth="1"/>
    <col min="3" max="3" width="19.85546875" style="1" customWidth="1"/>
    <col min="4" max="4" width="12.7109375" style="1" customWidth="1"/>
    <col min="5" max="5" width="18.42578125" style="17" customWidth="1"/>
    <col min="6" max="6" width="18.140625" style="23" customWidth="1"/>
    <col min="7" max="7" width="16.7109375" style="21" customWidth="1"/>
    <col min="8" max="8" width="30.7109375" style="1" customWidth="1"/>
    <col min="9" max="16384" width="9.140625" style="1"/>
  </cols>
  <sheetData>
    <row r="1" spans="1:9" x14ac:dyDescent="0.25">
      <c r="H1" s="1" t="s">
        <v>18</v>
      </c>
    </row>
    <row r="4" spans="1:9" ht="57.75" customHeight="1" x14ac:dyDescent="0.25">
      <c r="A4" s="157" t="s">
        <v>191</v>
      </c>
      <c r="B4" s="158"/>
      <c r="C4" s="158"/>
      <c r="D4" s="158"/>
      <c r="E4" s="158"/>
      <c r="F4" s="158"/>
      <c r="G4" s="158"/>
      <c r="H4" s="158"/>
    </row>
    <row r="6" spans="1:9" ht="123.75" customHeight="1" x14ac:dyDescent="0.25">
      <c r="A6" s="155" t="s">
        <v>3</v>
      </c>
      <c r="B6" s="155" t="s">
        <v>4</v>
      </c>
      <c r="C6" s="155" t="s">
        <v>5</v>
      </c>
      <c r="D6" s="155" t="s">
        <v>84</v>
      </c>
      <c r="E6" s="155" t="s">
        <v>6</v>
      </c>
      <c r="F6" s="155"/>
      <c r="G6" s="155"/>
      <c r="H6" s="155" t="s">
        <v>0</v>
      </c>
    </row>
    <row r="7" spans="1:9" ht="63" customHeight="1" x14ac:dyDescent="0.25">
      <c r="A7" s="155"/>
      <c r="B7" s="155"/>
      <c r="C7" s="155"/>
      <c r="D7" s="155"/>
      <c r="E7" s="159" t="s">
        <v>1</v>
      </c>
      <c r="F7" s="159" t="s">
        <v>2</v>
      </c>
      <c r="G7" s="159"/>
      <c r="H7" s="155"/>
    </row>
    <row r="8" spans="1:9" x14ac:dyDescent="0.25">
      <c r="A8" s="155"/>
      <c r="B8" s="155"/>
      <c r="C8" s="155"/>
      <c r="D8" s="155"/>
      <c r="E8" s="159"/>
      <c r="F8" s="13" t="s">
        <v>181</v>
      </c>
      <c r="G8" s="94" t="s">
        <v>182</v>
      </c>
      <c r="H8" s="155"/>
    </row>
    <row r="9" spans="1:9" x14ac:dyDescent="0.25">
      <c r="A9" s="92">
        <v>1</v>
      </c>
      <c r="B9" s="92">
        <v>2</v>
      </c>
      <c r="C9" s="92">
        <v>3</v>
      </c>
      <c r="D9" s="92">
        <v>4</v>
      </c>
      <c r="E9" s="94">
        <v>5</v>
      </c>
      <c r="F9" s="13">
        <v>6</v>
      </c>
      <c r="G9" s="94">
        <v>7</v>
      </c>
      <c r="H9" s="92">
        <v>8</v>
      </c>
    </row>
    <row r="10" spans="1:9" s="9" customFormat="1" ht="34.5" customHeight="1" x14ac:dyDescent="0.2">
      <c r="A10" s="154" t="s">
        <v>183</v>
      </c>
      <c r="B10" s="154"/>
      <c r="C10" s="154"/>
      <c r="D10" s="154"/>
      <c r="E10" s="154"/>
      <c r="F10" s="154"/>
      <c r="G10" s="154"/>
      <c r="H10" s="154"/>
    </row>
    <row r="11" spans="1:9" ht="135" x14ac:dyDescent="0.25">
      <c r="A11" s="92">
        <v>1</v>
      </c>
      <c r="B11" s="3" t="s">
        <v>47</v>
      </c>
      <c r="C11" s="13" t="s">
        <v>35</v>
      </c>
      <c r="D11" s="94" t="s">
        <v>86</v>
      </c>
      <c r="E11" s="13">
        <v>-5.3</v>
      </c>
      <c r="F11" s="24">
        <v>-2</v>
      </c>
      <c r="G11" s="13">
        <v>4.0999999999999996</v>
      </c>
      <c r="H11" s="3" t="s">
        <v>231</v>
      </c>
      <c r="I11" s="39"/>
    </row>
    <row r="12" spans="1:9" ht="225" x14ac:dyDescent="0.25">
      <c r="A12" s="92">
        <v>2</v>
      </c>
      <c r="B12" s="3" t="s">
        <v>48</v>
      </c>
      <c r="C12" s="13" t="s">
        <v>35</v>
      </c>
      <c r="D12" s="94" t="s">
        <v>86</v>
      </c>
      <c r="E12" s="13">
        <v>29.6</v>
      </c>
      <c r="F12" s="24">
        <v>32.799999999999997</v>
      </c>
      <c r="G12" s="13">
        <v>37.4</v>
      </c>
      <c r="H12" s="3" t="s">
        <v>232</v>
      </c>
    </row>
    <row r="13" spans="1:9" ht="171" customHeight="1" x14ac:dyDescent="0.25">
      <c r="A13" s="92">
        <v>3</v>
      </c>
      <c r="B13" s="3" t="s">
        <v>49</v>
      </c>
      <c r="C13" s="13" t="s">
        <v>35</v>
      </c>
      <c r="D13" s="10" t="s">
        <v>223</v>
      </c>
      <c r="E13" s="13">
        <v>22.6</v>
      </c>
      <c r="F13" s="24">
        <v>22.7</v>
      </c>
      <c r="G13" s="13">
        <v>0</v>
      </c>
      <c r="H13" s="74" t="s">
        <v>233</v>
      </c>
    </row>
    <row r="14" spans="1:9" ht="150" x14ac:dyDescent="0.25">
      <c r="A14" s="92">
        <v>4</v>
      </c>
      <c r="B14" s="3" t="s">
        <v>50</v>
      </c>
      <c r="C14" s="13" t="s">
        <v>35</v>
      </c>
      <c r="D14" s="94" t="s">
        <v>86</v>
      </c>
      <c r="E14" s="13">
        <v>2.5</v>
      </c>
      <c r="F14" s="50">
        <v>3</v>
      </c>
      <c r="G14" s="13">
        <v>2.8</v>
      </c>
      <c r="H14" s="3" t="s">
        <v>234</v>
      </c>
    </row>
    <row r="15" spans="1:9" ht="91.9" customHeight="1" x14ac:dyDescent="0.25">
      <c r="A15" s="92">
        <v>5</v>
      </c>
      <c r="B15" s="3" t="s">
        <v>51</v>
      </c>
      <c r="C15" s="13" t="s">
        <v>35</v>
      </c>
      <c r="D15" s="94" t="s">
        <v>86</v>
      </c>
      <c r="E15" s="13">
        <v>42.4</v>
      </c>
      <c r="F15" s="50">
        <v>42</v>
      </c>
      <c r="G15" s="13">
        <v>46.1</v>
      </c>
      <c r="H15" s="3" t="s">
        <v>235</v>
      </c>
    </row>
    <row r="16" spans="1:9" ht="210" x14ac:dyDescent="0.25">
      <c r="A16" s="92">
        <v>6</v>
      </c>
      <c r="B16" s="3" t="s">
        <v>52</v>
      </c>
      <c r="C16" s="13" t="s">
        <v>36</v>
      </c>
      <c r="D16" s="94" t="s">
        <v>86</v>
      </c>
      <c r="E16" s="13">
        <v>1974</v>
      </c>
      <c r="F16" s="24">
        <v>2040</v>
      </c>
      <c r="G16" s="13">
        <v>2427.8000000000002</v>
      </c>
      <c r="H16" s="27" t="s">
        <v>236</v>
      </c>
    </row>
    <row r="17" spans="1:10" s="8" customFormat="1" ht="14.25" x14ac:dyDescent="0.2">
      <c r="A17" s="154" t="s">
        <v>53</v>
      </c>
      <c r="B17" s="154"/>
      <c r="C17" s="154"/>
      <c r="D17" s="154"/>
      <c r="E17" s="154"/>
      <c r="F17" s="154"/>
      <c r="G17" s="154"/>
      <c r="H17" s="154"/>
    </row>
    <row r="18" spans="1:10" x14ac:dyDescent="0.25">
      <c r="A18" s="155" t="s">
        <v>184</v>
      </c>
      <c r="B18" s="155"/>
      <c r="C18" s="155"/>
      <c r="D18" s="155"/>
      <c r="E18" s="155"/>
      <c r="F18" s="155"/>
      <c r="G18" s="155"/>
      <c r="H18" s="155"/>
    </row>
    <row r="19" spans="1:10" ht="165" x14ac:dyDescent="0.25">
      <c r="A19" s="92">
        <v>7</v>
      </c>
      <c r="B19" s="3" t="s">
        <v>54</v>
      </c>
      <c r="C19" s="13" t="s">
        <v>35</v>
      </c>
      <c r="D19" s="10" t="s">
        <v>223</v>
      </c>
      <c r="E19" s="94">
        <v>100</v>
      </c>
      <c r="F19" s="24">
        <v>100</v>
      </c>
      <c r="G19" s="94">
        <v>100</v>
      </c>
      <c r="H19" s="4" t="s">
        <v>237</v>
      </c>
    </row>
    <row r="20" spans="1:10" hidden="1" x14ac:dyDescent="0.25">
      <c r="A20" s="92"/>
      <c r="B20" s="5" t="s">
        <v>24</v>
      </c>
      <c r="C20" s="5"/>
      <c r="D20" s="12"/>
      <c r="E20" s="94"/>
      <c r="F20" s="25"/>
      <c r="G20" s="94"/>
      <c r="H20" s="4"/>
    </row>
    <row r="21" spans="1:10" ht="90" hidden="1" x14ac:dyDescent="0.25">
      <c r="A21" s="92"/>
      <c r="B21" s="5" t="s">
        <v>25</v>
      </c>
      <c r="C21" s="5"/>
      <c r="D21" s="12" t="s">
        <v>36</v>
      </c>
      <c r="E21" s="18">
        <v>29</v>
      </c>
      <c r="F21" s="25">
        <v>40</v>
      </c>
      <c r="G21" s="94">
        <v>35</v>
      </c>
      <c r="H21" s="4"/>
    </row>
    <row r="22" spans="1:10" ht="90" hidden="1" x14ac:dyDescent="0.25">
      <c r="A22" s="92"/>
      <c r="B22" s="5" t="s">
        <v>26</v>
      </c>
      <c r="C22" s="5"/>
      <c r="D22" s="12" t="s">
        <v>36</v>
      </c>
      <c r="E22" s="18">
        <v>41</v>
      </c>
      <c r="F22" s="25">
        <v>40</v>
      </c>
      <c r="G22" s="94">
        <v>40</v>
      </c>
      <c r="H22" s="4"/>
    </row>
    <row r="23" spans="1:10" x14ac:dyDescent="0.25">
      <c r="A23" s="155" t="s">
        <v>55</v>
      </c>
      <c r="B23" s="155"/>
      <c r="C23" s="155"/>
      <c r="D23" s="155"/>
      <c r="E23" s="155"/>
      <c r="F23" s="155"/>
      <c r="G23" s="155"/>
      <c r="H23" s="155"/>
    </row>
    <row r="24" spans="1:10" ht="135" x14ac:dyDescent="0.25">
      <c r="A24" s="92">
        <v>8</v>
      </c>
      <c r="B24" s="67" t="s">
        <v>47</v>
      </c>
      <c r="C24" s="48" t="s">
        <v>35</v>
      </c>
      <c r="D24" s="94" t="s">
        <v>86</v>
      </c>
      <c r="E24" s="70">
        <v>-5.3</v>
      </c>
      <c r="F24" s="40" t="s">
        <v>185</v>
      </c>
      <c r="G24" s="70">
        <v>4.0999999999999996</v>
      </c>
      <c r="H24" s="90" t="s">
        <v>238</v>
      </c>
    </row>
    <row r="25" spans="1:10" hidden="1" x14ac:dyDescent="0.25">
      <c r="A25" s="92"/>
      <c r="B25" s="5" t="s">
        <v>24</v>
      </c>
      <c r="C25" s="49"/>
      <c r="D25" s="12"/>
      <c r="E25" s="94"/>
      <c r="F25" s="25"/>
      <c r="G25" s="91"/>
      <c r="H25" s="74"/>
    </row>
    <row r="26" spans="1:10" ht="135" hidden="1" x14ac:dyDescent="0.25">
      <c r="A26" s="92"/>
      <c r="B26" s="5" t="s">
        <v>27</v>
      </c>
      <c r="C26" s="49"/>
      <c r="D26" s="12" t="s">
        <v>36</v>
      </c>
      <c r="E26" s="37">
        <v>5</v>
      </c>
      <c r="F26" s="25">
        <v>5</v>
      </c>
      <c r="G26" s="13"/>
      <c r="H26" s="74"/>
    </row>
    <row r="27" spans="1:10" ht="30" hidden="1" x14ac:dyDescent="0.25">
      <c r="A27" s="92"/>
      <c r="B27" s="5" t="s">
        <v>28</v>
      </c>
      <c r="C27" s="49"/>
      <c r="D27" s="12" t="s">
        <v>36</v>
      </c>
      <c r="E27" s="37">
        <v>6</v>
      </c>
      <c r="F27" s="25">
        <v>6</v>
      </c>
      <c r="G27" s="13"/>
      <c r="H27" s="74"/>
    </row>
    <row r="28" spans="1:10" ht="180" x14ac:dyDescent="0.25">
      <c r="A28" s="92">
        <v>9</v>
      </c>
      <c r="B28" s="68" t="s">
        <v>56</v>
      </c>
      <c r="C28" s="71" t="s">
        <v>35</v>
      </c>
      <c r="D28" s="94" t="s">
        <v>86</v>
      </c>
      <c r="E28" s="13">
        <v>20</v>
      </c>
      <c r="F28" s="25">
        <v>17.5</v>
      </c>
      <c r="G28" s="13">
        <v>16.5</v>
      </c>
      <c r="H28" s="3" t="s">
        <v>239</v>
      </c>
      <c r="I28" s="39"/>
      <c r="J28" s="39"/>
    </row>
    <row r="29" spans="1:10" ht="210" x14ac:dyDescent="0.25">
      <c r="A29" s="92">
        <v>10</v>
      </c>
      <c r="B29" s="3" t="s">
        <v>52</v>
      </c>
      <c r="C29" s="94" t="s">
        <v>36</v>
      </c>
      <c r="D29" s="94" t="s">
        <v>86</v>
      </c>
      <c r="E29" s="13">
        <v>1974</v>
      </c>
      <c r="F29" s="25">
        <v>2040</v>
      </c>
      <c r="G29" s="13">
        <v>2427.8000000000002</v>
      </c>
      <c r="H29" s="3" t="s">
        <v>236</v>
      </c>
    </row>
    <row r="30" spans="1:10" ht="82.5" customHeight="1" x14ac:dyDescent="0.25">
      <c r="A30" s="92">
        <v>11</v>
      </c>
      <c r="B30" s="3" t="s">
        <v>186</v>
      </c>
      <c r="C30" s="94" t="s">
        <v>36</v>
      </c>
      <c r="D30" s="10" t="s">
        <v>223</v>
      </c>
      <c r="E30" s="13"/>
      <c r="F30" s="25">
        <v>1</v>
      </c>
      <c r="G30" s="13">
        <v>0</v>
      </c>
      <c r="H30" s="3" t="s">
        <v>202</v>
      </c>
      <c r="I30" s="39"/>
    </row>
    <row r="31" spans="1:10" ht="150" x14ac:dyDescent="0.25">
      <c r="A31" s="92">
        <v>12</v>
      </c>
      <c r="B31" s="3" t="s">
        <v>187</v>
      </c>
      <c r="C31" s="94" t="s">
        <v>36</v>
      </c>
      <c r="D31" s="10" t="s">
        <v>223</v>
      </c>
      <c r="E31" s="13"/>
      <c r="F31" s="25">
        <v>1</v>
      </c>
      <c r="G31" s="13">
        <v>0</v>
      </c>
      <c r="H31" s="3" t="s">
        <v>201</v>
      </c>
      <c r="I31" s="39"/>
    </row>
    <row r="32" spans="1:10" s="8" customFormat="1" ht="14.25" x14ac:dyDescent="0.2">
      <c r="A32" s="154" t="s">
        <v>57</v>
      </c>
      <c r="B32" s="154"/>
      <c r="C32" s="154"/>
      <c r="D32" s="154"/>
      <c r="E32" s="154"/>
      <c r="F32" s="154"/>
      <c r="G32" s="154"/>
      <c r="H32" s="154"/>
    </row>
    <row r="33" spans="1:9" x14ac:dyDescent="0.25">
      <c r="A33" s="155" t="s">
        <v>190</v>
      </c>
      <c r="B33" s="155"/>
      <c r="C33" s="155"/>
      <c r="D33" s="155"/>
      <c r="E33" s="155"/>
      <c r="F33" s="155"/>
      <c r="G33" s="155"/>
      <c r="H33" s="155"/>
    </row>
    <row r="34" spans="1:9" ht="180" customHeight="1" x14ac:dyDescent="0.25">
      <c r="A34" s="92">
        <v>13</v>
      </c>
      <c r="B34" s="3" t="s">
        <v>58</v>
      </c>
      <c r="C34" s="13" t="s">
        <v>35</v>
      </c>
      <c r="D34" s="94" t="s">
        <v>86</v>
      </c>
      <c r="E34" s="13">
        <v>7.36</v>
      </c>
      <c r="F34" s="24">
        <v>2.6</v>
      </c>
      <c r="G34" s="13">
        <v>20.7</v>
      </c>
      <c r="H34" s="74" t="s">
        <v>224</v>
      </c>
      <c r="I34" s="39"/>
    </row>
    <row r="35" spans="1:9" x14ac:dyDescent="0.25">
      <c r="A35" s="155" t="s">
        <v>240</v>
      </c>
      <c r="B35" s="155"/>
      <c r="C35" s="155"/>
      <c r="D35" s="155"/>
      <c r="E35" s="155"/>
      <c r="F35" s="155"/>
      <c r="G35" s="155"/>
      <c r="H35" s="155"/>
      <c r="I35" s="39"/>
    </row>
    <row r="36" spans="1:9" ht="180" customHeight="1" x14ac:dyDescent="0.25">
      <c r="A36" s="92">
        <v>14</v>
      </c>
      <c r="B36" s="3" t="s">
        <v>49</v>
      </c>
      <c r="C36" s="13" t="s">
        <v>35</v>
      </c>
      <c r="D36" s="10" t="s">
        <v>223</v>
      </c>
      <c r="E36" s="13">
        <v>22.6</v>
      </c>
      <c r="F36" s="24">
        <v>22.7</v>
      </c>
      <c r="G36" s="13">
        <v>0</v>
      </c>
      <c r="H36" s="74" t="s">
        <v>233</v>
      </c>
      <c r="I36" s="39"/>
    </row>
    <row r="37" spans="1:9" s="8" customFormat="1" ht="14.25" x14ac:dyDescent="0.2">
      <c r="A37" s="154" t="s">
        <v>59</v>
      </c>
      <c r="B37" s="154"/>
      <c r="C37" s="154"/>
      <c r="D37" s="154"/>
      <c r="E37" s="154"/>
      <c r="F37" s="154"/>
      <c r="G37" s="154"/>
      <c r="H37" s="154"/>
    </row>
    <row r="38" spans="1:9" x14ac:dyDescent="0.25">
      <c r="A38" s="155" t="s">
        <v>188</v>
      </c>
      <c r="B38" s="155"/>
      <c r="C38" s="155"/>
      <c r="D38" s="155"/>
      <c r="E38" s="155"/>
      <c r="F38" s="155"/>
      <c r="G38" s="155"/>
      <c r="H38" s="155"/>
    </row>
    <row r="39" spans="1:9" ht="126" customHeight="1" x14ac:dyDescent="0.25">
      <c r="A39" s="92">
        <v>15</v>
      </c>
      <c r="B39" s="3" t="s">
        <v>60</v>
      </c>
      <c r="C39" s="13" t="s">
        <v>35</v>
      </c>
      <c r="D39" s="10" t="s">
        <v>223</v>
      </c>
      <c r="E39" s="69">
        <v>91</v>
      </c>
      <c r="F39" s="50">
        <v>33.5</v>
      </c>
      <c r="G39" s="69">
        <v>33</v>
      </c>
      <c r="H39" s="3" t="s">
        <v>192</v>
      </c>
      <c r="I39" s="39"/>
    </row>
    <row r="40" spans="1:9" x14ac:dyDescent="0.25">
      <c r="A40" s="155" t="s">
        <v>61</v>
      </c>
      <c r="B40" s="155"/>
      <c r="C40" s="155"/>
      <c r="D40" s="155"/>
      <c r="E40" s="155"/>
      <c r="F40" s="155"/>
      <c r="G40" s="155"/>
      <c r="H40" s="155"/>
    </row>
    <row r="41" spans="1:9" ht="198" customHeight="1" x14ac:dyDescent="0.25">
      <c r="A41" s="92">
        <v>16</v>
      </c>
      <c r="B41" s="67" t="s">
        <v>62</v>
      </c>
      <c r="C41" s="13" t="s">
        <v>35</v>
      </c>
      <c r="D41" s="10" t="s">
        <v>223</v>
      </c>
      <c r="E41" s="69">
        <v>97</v>
      </c>
      <c r="F41" s="41" t="s">
        <v>189</v>
      </c>
      <c r="G41" s="69">
        <v>94.4</v>
      </c>
      <c r="H41" s="27" t="s">
        <v>237</v>
      </c>
      <c r="I41" s="39"/>
    </row>
    <row r="42" spans="1:9" ht="150" x14ac:dyDescent="0.25">
      <c r="A42" s="92">
        <v>17</v>
      </c>
      <c r="B42" s="67" t="s">
        <v>63</v>
      </c>
      <c r="C42" s="13" t="s">
        <v>35</v>
      </c>
      <c r="D42" s="94" t="s">
        <v>86</v>
      </c>
      <c r="E42" s="69">
        <v>0</v>
      </c>
      <c r="F42" s="51">
        <v>26.8</v>
      </c>
      <c r="G42" s="51">
        <v>18</v>
      </c>
      <c r="H42" s="3" t="s">
        <v>193</v>
      </c>
      <c r="I42" s="39"/>
    </row>
    <row r="43" spans="1:9" x14ac:dyDescent="0.25">
      <c r="A43" s="155" t="s">
        <v>64</v>
      </c>
      <c r="B43" s="156"/>
      <c r="C43" s="156"/>
      <c r="D43" s="156"/>
      <c r="E43" s="156"/>
      <c r="F43" s="156"/>
      <c r="G43" s="156"/>
      <c r="H43" s="156"/>
    </row>
    <row r="44" spans="1:9" ht="31.5" customHeight="1" x14ac:dyDescent="0.25">
      <c r="A44" s="155" t="s">
        <v>241</v>
      </c>
      <c r="B44" s="155"/>
      <c r="C44" s="155"/>
      <c r="D44" s="155"/>
      <c r="E44" s="155"/>
      <c r="F44" s="155"/>
      <c r="G44" s="155"/>
      <c r="H44" s="155"/>
    </row>
    <row r="45" spans="1:9" ht="219" customHeight="1" x14ac:dyDescent="0.25">
      <c r="A45" s="92">
        <v>18</v>
      </c>
      <c r="B45" s="67" t="s">
        <v>65</v>
      </c>
      <c r="C45" s="13" t="s">
        <v>35</v>
      </c>
      <c r="D45" s="10" t="s">
        <v>223</v>
      </c>
      <c r="E45" s="53">
        <v>100</v>
      </c>
      <c r="F45" s="52">
        <v>76</v>
      </c>
      <c r="G45" s="70">
        <v>100</v>
      </c>
      <c r="H45" s="74" t="s">
        <v>242</v>
      </c>
      <c r="I45" s="39"/>
    </row>
    <row r="46" spans="1:9" hidden="1" x14ac:dyDescent="0.25">
      <c r="A46" s="6"/>
      <c r="B46" s="5" t="s">
        <v>29</v>
      </c>
      <c r="C46" s="5"/>
      <c r="D46" s="16"/>
      <c r="E46" s="10"/>
      <c r="F46" s="24"/>
      <c r="G46" s="22"/>
      <c r="H46" s="2"/>
    </row>
    <row r="47" spans="1:9" ht="52.5" hidden="1" customHeight="1" x14ac:dyDescent="0.25">
      <c r="A47" s="6"/>
      <c r="B47" s="7" t="s">
        <v>33</v>
      </c>
      <c r="C47" s="7"/>
      <c r="D47" s="15" t="s">
        <v>36</v>
      </c>
      <c r="E47" s="20">
        <f>SUM(E48:E50)</f>
        <v>40</v>
      </c>
      <c r="F47" s="20">
        <f t="shared" ref="F47:G47" si="0">SUM(F48:F50)</f>
        <v>76</v>
      </c>
      <c r="G47" s="20">
        <f t="shared" si="0"/>
        <v>62</v>
      </c>
      <c r="H47" s="2"/>
    </row>
    <row r="48" spans="1:9" hidden="1" x14ac:dyDescent="0.25">
      <c r="A48" s="6"/>
      <c r="B48" s="5" t="s">
        <v>30</v>
      </c>
      <c r="C48" s="5"/>
      <c r="D48" s="15"/>
      <c r="E48" s="14">
        <v>31</v>
      </c>
      <c r="F48" s="24">
        <v>40</v>
      </c>
      <c r="G48" s="10">
        <v>40</v>
      </c>
      <c r="H48" s="2"/>
    </row>
    <row r="49" spans="1:8" ht="60" hidden="1" x14ac:dyDescent="0.25">
      <c r="A49" s="6"/>
      <c r="B49" s="5" t="s">
        <v>31</v>
      </c>
      <c r="C49" s="5"/>
      <c r="D49" s="15"/>
      <c r="E49" s="14">
        <v>5</v>
      </c>
      <c r="F49" s="24">
        <v>28</v>
      </c>
      <c r="G49" s="10">
        <v>14</v>
      </c>
      <c r="H49" s="28" t="s">
        <v>43</v>
      </c>
    </row>
    <row r="50" spans="1:8" hidden="1" x14ac:dyDescent="0.25">
      <c r="A50" s="6"/>
      <c r="B50" s="5" t="s">
        <v>32</v>
      </c>
      <c r="C50" s="5"/>
      <c r="D50" s="15"/>
      <c r="E50" s="19">
        <v>4</v>
      </c>
      <c r="F50" s="26">
        <v>8</v>
      </c>
      <c r="G50" s="10">
        <v>8</v>
      </c>
      <c r="H50" s="2"/>
    </row>
    <row r="51" spans="1:8" ht="45" hidden="1" x14ac:dyDescent="0.25">
      <c r="A51" s="6"/>
      <c r="B51" s="7" t="s">
        <v>34</v>
      </c>
      <c r="C51" s="7"/>
      <c r="D51" s="15" t="s">
        <v>36</v>
      </c>
      <c r="E51" s="20">
        <f>SUM(E52:E54)</f>
        <v>37</v>
      </c>
      <c r="F51" s="20">
        <f t="shared" ref="F51:G51" si="1">SUM(F52:F54)</f>
        <v>63</v>
      </c>
      <c r="G51" s="20">
        <f t="shared" si="1"/>
        <v>52</v>
      </c>
      <c r="H51" s="2"/>
    </row>
    <row r="52" spans="1:8" ht="105" hidden="1" x14ac:dyDescent="0.25">
      <c r="A52" s="6"/>
      <c r="B52" s="5" t="s">
        <v>30</v>
      </c>
      <c r="C52" s="5"/>
      <c r="D52" s="15"/>
      <c r="E52" s="14">
        <v>29</v>
      </c>
      <c r="F52" s="24">
        <v>37</v>
      </c>
      <c r="G52" s="10">
        <v>33</v>
      </c>
      <c r="H52" s="28" t="s">
        <v>42</v>
      </c>
    </row>
    <row r="53" spans="1:8" ht="60" hidden="1" x14ac:dyDescent="0.25">
      <c r="A53" s="6"/>
      <c r="B53" s="5" t="s">
        <v>31</v>
      </c>
      <c r="C53" s="5"/>
      <c r="D53" s="15"/>
      <c r="E53" s="14">
        <v>5</v>
      </c>
      <c r="F53" s="24">
        <v>23</v>
      </c>
      <c r="G53" s="10">
        <v>14</v>
      </c>
      <c r="H53" s="28" t="s">
        <v>44</v>
      </c>
    </row>
    <row r="54" spans="1:8" hidden="1" x14ac:dyDescent="0.25">
      <c r="A54" s="6"/>
      <c r="B54" s="5" t="s">
        <v>32</v>
      </c>
      <c r="C54" s="5"/>
      <c r="D54" s="15"/>
      <c r="E54" s="14">
        <v>3</v>
      </c>
      <c r="F54" s="11">
        <v>3</v>
      </c>
      <c r="G54" s="10">
        <v>5</v>
      </c>
      <c r="H54" s="2"/>
    </row>
  </sheetData>
  <mergeCells count="21">
    <mergeCell ref="A35:H35"/>
    <mergeCell ref="A37:H37"/>
    <mergeCell ref="A38:H38"/>
    <mergeCell ref="A40:H40"/>
    <mergeCell ref="A43:H43"/>
    <mergeCell ref="A44:H44"/>
    <mergeCell ref="A10:H10"/>
    <mergeCell ref="A17:H17"/>
    <mergeCell ref="A18:H18"/>
    <mergeCell ref="A23:H23"/>
    <mergeCell ref="A32:H32"/>
    <mergeCell ref="A33:H33"/>
    <mergeCell ref="A4:H4"/>
    <mergeCell ref="A6:A8"/>
    <mergeCell ref="B6:B8"/>
    <mergeCell ref="C6:C8"/>
    <mergeCell ref="D6:D8"/>
    <mergeCell ref="E6:G6"/>
    <mergeCell ref="H6:H8"/>
    <mergeCell ref="E7:E8"/>
    <mergeCell ref="F7:G7"/>
  </mergeCells>
  <pageMargins left="0.59055118110236227" right="0.39370078740157483" top="0.39370078740157483" bottom="0.39370078740157483" header="0.31496062992125984" footer="0.31496062992125984"/>
  <pageSetup paperSize="9" scale="62" fitToHeight="0" orientation="portrait" r:id="rId1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topLeftCell="A7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9.140625" style="1"/>
    <col min="2" max="2" width="40.42578125" style="1" customWidth="1"/>
    <col min="3" max="3" width="18.140625" style="1" customWidth="1"/>
    <col min="4" max="4" width="14.5703125" style="1" customWidth="1"/>
    <col min="5" max="5" width="13" style="1" customWidth="1"/>
    <col min="6" max="7" width="11.42578125" style="1" bestFit="1" customWidth="1"/>
    <col min="8" max="8" width="38.28515625" style="29" customWidth="1"/>
    <col min="9" max="9" width="58.140625" style="30" customWidth="1"/>
    <col min="10" max="10" width="47.28515625" style="1" customWidth="1"/>
    <col min="11" max="16384" width="9.140625" style="1"/>
  </cols>
  <sheetData>
    <row r="1" spans="1:10" x14ac:dyDescent="0.25">
      <c r="J1" s="1" t="s">
        <v>45</v>
      </c>
    </row>
    <row r="3" spans="1:10" ht="46.5" customHeight="1" x14ac:dyDescent="0.25">
      <c r="A3" s="167" t="s">
        <v>194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x14ac:dyDescent="0.25">
      <c r="A5" s="166" t="s">
        <v>3</v>
      </c>
      <c r="B5" s="166" t="s">
        <v>7</v>
      </c>
      <c r="C5" s="166" t="s">
        <v>8</v>
      </c>
      <c r="D5" s="166" t="s">
        <v>9</v>
      </c>
      <c r="E5" s="166"/>
      <c r="F5" s="166" t="s">
        <v>10</v>
      </c>
      <c r="G5" s="166"/>
      <c r="H5" s="166" t="s">
        <v>11</v>
      </c>
      <c r="I5" s="166"/>
      <c r="J5" s="166" t="s">
        <v>12</v>
      </c>
    </row>
    <row r="6" spans="1:10" ht="25.5" x14ac:dyDescent="0.25">
      <c r="A6" s="166"/>
      <c r="B6" s="166"/>
      <c r="C6" s="166"/>
      <c r="D6" s="95" t="s">
        <v>13</v>
      </c>
      <c r="E6" s="95" t="s">
        <v>14</v>
      </c>
      <c r="F6" s="95" t="s">
        <v>13</v>
      </c>
      <c r="G6" s="95" t="s">
        <v>14</v>
      </c>
      <c r="H6" s="95" t="s">
        <v>15</v>
      </c>
      <c r="I6" s="95" t="s">
        <v>16</v>
      </c>
      <c r="J6" s="166"/>
    </row>
    <row r="7" spans="1:10" x14ac:dyDescent="0.25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</row>
    <row r="8" spans="1:10" x14ac:dyDescent="0.25">
      <c r="A8" s="169" t="s">
        <v>53</v>
      </c>
      <c r="B8" s="169"/>
      <c r="C8" s="169"/>
      <c r="D8" s="169"/>
      <c r="E8" s="169"/>
      <c r="F8" s="169"/>
      <c r="G8" s="169"/>
      <c r="H8" s="169"/>
      <c r="I8" s="169"/>
      <c r="J8" s="31"/>
    </row>
    <row r="9" spans="1:10" ht="138" customHeight="1" x14ac:dyDescent="0.25">
      <c r="A9" s="42">
        <v>1</v>
      </c>
      <c r="B9" s="42" t="s">
        <v>195</v>
      </c>
      <c r="C9" s="44" t="s">
        <v>81</v>
      </c>
      <c r="D9" s="45">
        <v>44927</v>
      </c>
      <c r="E9" s="45">
        <v>45291</v>
      </c>
      <c r="F9" s="46">
        <v>44927</v>
      </c>
      <c r="G9" s="46">
        <v>45291</v>
      </c>
      <c r="H9" s="66" t="s">
        <v>196</v>
      </c>
      <c r="I9" s="43" t="s">
        <v>243</v>
      </c>
      <c r="J9" s="6" t="s">
        <v>101</v>
      </c>
    </row>
    <row r="10" spans="1:10" s="82" customFormat="1" ht="330" x14ac:dyDescent="0.25">
      <c r="A10" s="47">
        <v>2</v>
      </c>
      <c r="B10" s="47" t="s">
        <v>66</v>
      </c>
      <c r="C10" s="75" t="s">
        <v>81</v>
      </c>
      <c r="D10" s="76">
        <v>44927</v>
      </c>
      <c r="E10" s="76">
        <v>45291</v>
      </c>
      <c r="F10" s="77">
        <v>44927</v>
      </c>
      <c r="G10" s="77">
        <v>45291</v>
      </c>
      <c r="H10" s="47" t="s">
        <v>178</v>
      </c>
      <c r="I10" s="78" t="s">
        <v>244</v>
      </c>
      <c r="J10" s="25" t="s">
        <v>197</v>
      </c>
    </row>
    <row r="11" spans="1:10" s="82" customFormat="1" ht="150" x14ac:dyDescent="0.25">
      <c r="A11" s="47">
        <v>3</v>
      </c>
      <c r="B11" s="47" t="s">
        <v>85</v>
      </c>
      <c r="C11" s="75" t="s">
        <v>82</v>
      </c>
      <c r="D11" s="76">
        <v>44927</v>
      </c>
      <c r="E11" s="76">
        <v>45291</v>
      </c>
      <c r="F11" s="77">
        <v>44927</v>
      </c>
      <c r="G11" s="77">
        <v>45291</v>
      </c>
      <c r="H11" s="47" t="s">
        <v>245</v>
      </c>
      <c r="I11" s="78" t="s">
        <v>246</v>
      </c>
      <c r="J11" s="24" t="s">
        <v>101</v>
      </c>
    </row>
    <row r="12" spans="1:10" s="82" customFormat="1" ht="150" x14ac:dyDescent="0.25">
      <c r="A12" s="47">
        <v>4</v>
      </c>
      <c r="B12" s="47" t="s">
        <v>198</v>
      </c>
      <c r="C12" s="75" t="s">
        <v>247</v>
      </c>
      <c r="D12" s="76">
        <v>44927</v>
      </c>
      <c r="E12" s="76">
        <v>45291</v>
      </c>
      <c r="F12" s="77">
        <v>44927</v>
      </c>
      <c r="G12" s="77">
        <v>45291</v>
      </c>
      <c r="H12" s="47" t="s">
        <v>248</v>
      </c>
      <c r="I12" s="78" t="s">
        <v>249</v>
      </c>
      <c r="J12" s="24" t="s">
        <v>101</v>
      </c>
    </row>
    <row r="13" spans="1:10" s="82" customFormat="1" ht="105" x14ac:dyDescent="0.25">
      <c r="A13" s="47">
        <v>5</v>
      </c>
      <c r="B13" s="47" t="s">
        <v>199</v>
      </c>
      <c r="C13" s="44" t="s">
        <v>81</v>
      </c>
      <c r="D13" s="76">
        <v>45200</v>
      </c>
      <c r="E13" s="76">
        <v>45291</v>
      </c>
      <c r="F13" s="77">
        <v>45200</v>
      </c>
      <c r="G13" s="77">
        <v>45291</v>
      </c>
      <c r="H13" s="47" t="s">
        <v>250</v>
      </c>
      <c r="I13" s="78" t="s">
        <v>251</v>
      </c>
      <c r="J13" s="83" t="s">
        <v>201</v>
      </c>
    </row>
    <row r="14" spans="1:10" s="82" customFormat="1" x14ac:dyDescent="0.25">
      <c r="A14" s="163" t="s">
        <v>57</v>
      </c>
      <c r="B14" s="164"/>
      <c r="C14" s="164"/>
      <c r="D14" s="164"/>
      <c r="E14" s="164"/>
      <c r="F14" s="164"/>
      <c r="G14" s="164"/>
      <c r="H14" s="164"/>
      <c r="I14" s="164"/>
      <c r="J14" s="165"/>
    </row>
    <row r="15" spans="1:10" s="82" customFormat="1" ht="214.9" customHeight="1" x14ac:dyDescent="0.25">
      <c r="A15" s="47">
        <v>6</v>
      </c>
      <c r="B15" s="47" t="s">
        <v>67</v>
      </c>
      <c r="C15" s="75" t="s">
        <v>81</v>
      </c>
      <c r="D15" s="76">
        <v>44927</v>
      </c>
      <c r="E15" s="76">
        <v>45291</v>
      </c>
      <c r="F15" s="77">
        <v>44927</v>
      </c>
      <c r="G15" s="77">
        <v>45291</v>
      </c>
      <c r="H15" s="78" t="s">
        <v>252</v>
      </c>
      <c r="I15" s="47" t="s">
        <v>253</v>
      </c>
      <c r="J15" s="25" t="s">
        <v>101</v>
      </c>
    </row>
    <row r="16" spans="1:10" s="79" customFormat="1" x14ac:dyDescent="0.25">
      <c r="A16" s="80"/>
      <c r="B16" s="163" t="s">
        <v>68</v>
      </c>
      <c r="C16" s="164"/>
      <c r="D16" s="164"/>
      <c r="E16" s="164"/>
      <c r="F16" s="164"/>
      <c r="G16" s="164"/>
      <c r="H16" s="164"/>
      <c r="I16" s="164"/>
      <c r="J16" s="165"/>
    </row>
    <row r="17" spans="1:10" s="82" customFormat="1" ht="291.75" customHeight="1" x14ac:dyDescent="0.25">
      <c r="A17" s="47">
        <v>7</v>
      </c>
      <c r="B17" s="47" t="s">
        <v>200</v>
      </c>
      <c r="C17" s="75" t="s">
        <v>254</v>
      </c>
      <c r="D17" s="76">
        <v>44927</v>
      </c>
      <c r="E17" s="76">
        <v>45291</v>
      </c>
      <c r="F17" s="77">
        <v>44927</v>
      </c>
      <c r="G17" s="77">
        <v>45291</v>
      </c>
      <c r="H17" s="47" t="s">
        <v>255</v>
      </c>
      <c r="I17" s="47" t="s">
        <v>256</v>
      </c>
      <c r="J17" s="25" t="s">
        <v>101</v>
      </c>
    </row>
    <row r="18" spans="1:10" s="82" customFormat="1" ht="216.75" customHeight="1" x14ac:dyDescent="0.25">
      <c r="A18" s="47">
        <v>8</v>
      </c>
      <c r="B18" s="47" t="s">
        <v>203</v>
      </c>
      <c r="C18" s="75" t="s">
        <v>257</v>
      </c>
      <c r="D18" s="76">
        <v>44927</v>
      </c>
      <c r="E18" s="76">
        <v>45291</v>
      </c>
      <c r="F18" s="77">
        <v>44927</v>
      </c>
      <c r="G18" s="77">
        <v>45291</v>
      </c>
      <c r="H18" s="47" t="s">
        <v>258</v>
      </c>
      <c r="I18" s="81" t="s">
        <v>259</v>
      </c>
      <c r="J18" s="25" t="s">
        <v>101</v>
      </c>
    </row>
    <row r="19" spans="1:10" s="82" customFormat="1" ht="315.60000000000002" customHeight="1" x14ac:dyDescent="0.25">
      <c r="A19" s="47">
        <v>9</v>
      </c>
      <c r="B19" s="47" t="s">
        <v>69</v>
      </c>
      <c r="C19" s="75" t="s">
        <v>260</v>
      </c>
      <c r="D19" s="76">
        <v>44927</v>
      </c>
      <c r="E19" s="76">
        <v>45291</v>
      </c>
      <c r="F19" s="78">
        <v>44927</v>
      </c>
      <c r="G19" s="78">
        <v>45291</v>
      </c>
      <c r="H19" s="47" t="s">
        <v>261</v>
      </c>
      <c r="I19" s="27" t="s">
        <v>262</v>
      </c>
      <c r="J19" s="25" t="s">
        <v>101</v>
      </c>
    </row>
    <row r="20" spans="1:10" s="82" customFormat="1" x14ac:dyDescent="0.25">
      <c r="A20" s="160" t="s">
        <v>64</v>
      </c>
      <c r="B20" s="161"/>
      <c r="C20" s="161"/>
      <c r="D20" s="161"/>
      <c r="E20" s="161"/>
      <c r="F20" s="161"/>
      <c r="G20" s="161"/>
      <c r="H20" s="161"/>
      <c r="I20" s="161"/>
      <c r="J20" s="162"/>
    </row>
    <row r="21" spans="1:10" s="82" customFormat="1" ht="394.5" customHeight="1" x14ac:dyDescent="0.25">
      <c r="A21" s="47">
        <v>10</v>
      </c>
      <c r="B21" s="47" t="s">
        <v>204</v>
      </c>
      <c r="C21" s="75" t="s">
        <v>263</v>
      </c>
      <c r="D21" s="76">
        <v>44927</v>
      </c>
      <c r="E21" s="76">
        <v>45291</v>
      </c>
      <c r="F21" s="78">
        <v>44927</v>
      </c>
      <c r="G21" s="78">
        <v>45291</v>
      </c>
      <c r="H21" s="47" t="s">
        <v>264</v>
      </c>
      <c r="I21" s="47" t="s">
        <v>265</v>
      </c>
      <c r="J21" s="25" t="s">
        <v>101</v>
      </c>
    </row>
  </sheetData>
  <mergeCells count="12">
    <mergeCell ref="A8:I8"/>
    <mergeCell ref="A14:J14"/>
    <mergeCell ref="B16:J16"/>
    <mergeCell ref="A20:J20"/>
    <mergeCell ref="A3:J3"/>
    <mergeCell ref="A5:A6"/>
    <mergeCell ref="B5:B6"/>
    <mergeCell ref="C5:C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1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view="pageBreakPreview" topLeftCell="A70" zoomScale="145" zoomScaleNormal="115" zoomScaleSheetLayoutView="145" workbookViewId="0">
      <selection activeCell="B78" sqref="B78:B82"/>
    </sheetView>
  </sheetViews>
  <sheetFormatPr defaultColWidth="9.140625" defaultRowHeight="15" x14ac:dyDescent="0.25"/>
  <cols>
    <col min="1" max="1" width="17.28515625" style="1" customWidth="1"/>
    <col min="2" max="2" width="35.42578125" style="1" customWidth="1"/>
    <col min="3" max="3" width="24" style="1" customWidth="1"/>
    <col min="4" max="4" width="16" style="54" customWidth="1"/>
    <col min="5" max="5" width="16.7109375" style="34" customWidth="1"/>
    <col min="6" max="6" width="19.140625" style="35" customWidth="1"/>
    <col min="7" max="16384" width="9.140625" style="1"/>
  </cols>
  <sheetData>
    <row r="1" spans="1:12" x14ac:dyDescent="0.25">
      <c r="F1" s="38" t="s">
        <v>46</v>
      </c>
    </row>
    <row r="3" spans="1:12" ht="75.75" customHeight="1" x14ac:dyDescent="0.25">
      <c r="A3" s="167" t="s">
        <v>205</v>
      </c>
      <c r="B3" s="168"/>
      <c r="C3" s="168"/>
      <c r="D3" s="168"/>
      <c r="E3" s="168"/>
      <c r="F3" s="168"/>
      <c r="G3" s="170" t="s">
        <v>180</v>
      </c>
      <c r="H3" s="170"/>
      <c r="I3" s="170"/>
      <c r="J3" s="170"/>
      <c r="K3" s="170"/>
      <c r="L3" s="170"/>
    </row>
    <row r="6" spans="1:12" ht="63.75" x14ac:dyDescent="0.25">
      <c r="A6" s="72" t="s">
        <v>19</v>
      </c>
      <c r="B6" s="72" t="s">
        <v>20</v>
      </c>
      <c r="C6" s="72" t="s">
        <v>21</v>
      </c>
      <c r="D6" s="72" t="s">
        <v>206</v>
      </c>
      <c r="E6" s="32" t="s">
        <v>179</v>
      </c>
      <c r="F6" s="32" t="s">
        <v>22</v>
      </c>
    </row>
    <row r="7" spans="1:12" x14ac:dyDescent="0.25">
      <c r="A7" s="72">
        <v>1</v>
      </c>
      <c r="B7" s="72">
        <v>2</v>
      </c>
      <c r="C7" s="72">
        <v>3</v>
      </c>
      <c r="D7" s="72">
        <v>4</v>
      </c>
      <c r="E7" s="36">
        <v>5</v>
      </c>
      <c r="F7" s="36">
        <v>6</v>
      </c>
    </row>
    <row r="8" spans="1:12" ht="15.75" customHeight="1" x14ac:dyDescent="0.25">
      <c r="A8" s="174" t="s">
        <v>23</v>
      </c>
      <c r="B8" s="174" t="s">
        <v>211</v>
      </c>
      <c r="C8" s="87" t="s">
        <v>207</v>
      </c>
      <c r="D8" s="85">
        <f>SUM(D9:D12)</f>
        <v>50.1</v>
      </c>
      <c r="E8" s="85">
        <f t="shared" ref="E8:F8" si="0">SUM(E9:E12)</f>
        <v>133.4</v>
      </c>
      <c r="F8" s="85">
        <f t="shared" si="0"/>
        <v>96.5</v>
      </c>
    </row>
    <row r="9" spans="1:12" x14ac:dyDescent="0.25">
      <c r="A9" s="175"/>
      <c r="B9" s="175"/>
      <c r="C9" s="87" t="s">
        <v>208</v>
      </c>
      <c r="D9" s="85">
        <v>0</v>
      </c>
      <c r="E9" s="85">
        <v>0</v>
      </c>
      <c r="F9" s="85">
        <v>0</v>
      </c>
    </row>
    <row r="10" spans="1:12" ht="25.5" x14ac:dyDescent="0.25">
      <c r="A10" s="175"/>
      <c r="B10" s="175"/>
      <c r="C10" s="87" t="s">
        <v>209</v>
      </c>
      <c r="D10" s="85">
        <v>36.6</v>
      </c>
      <c r="E10" s="85">
        <v>36.9</v>
      </c>
      <c r="F10" s="85">
        <v>0</v>
      </c>
    </row>
    <row r="11" spans="1:12" x14ac:dyDescent="0.25">
      <c r="A11" s="175"/>
      <c r="B11" s="175"/>
      <c r="C11" s="87" t="s">
        <v>210</v>
      </c>
      <c r="D11" s="85">
        <v>13.5</v>
      </c>
      <c r="E11" s="85">
        <v>96.5</v>
      </c>
      <c r="F11" s="85">
        <v>96.5</v>
      </c>
    </row>
    <row r="12" spans="1:12" x14ac:dyDescent="0.25">
      <c r="A12" s="176"/>
      <c r="B12" s="176"/>
      <c r="C12" s="73" t="s">
        <v>83</v>
      </c>
      <c r="D12" s="86">
        <v>0</v>
      </c>
      <c r="E12" s="86">
        <v>0</v>
      </c>
      <c r="F12" s="86">
        <v>0</v>
      </c>
    </row>
    <row r="13" spans="1:12" ht="13.9" customHeight="1" x14ac:dyDescent="0.25">
      <c r="A13" s="174" t="s">
        <v>17</v>
      </c>
      <c r="B13" s="174" t="s">
        <v>70</v>
      </c>
      <c r="C13" s="88" t="s">
        <v>207</v>
      </c>
      <c r="D13" s="33">
        <f>SUM(D14:D17)</f>
        <v>50.1</v>
      </c>
      <c r="E13" s="33">
        <f t="shared" ref="E13" si="1">SUM(E14:E17)</f>
        <v>133.4</v>
      </c>
      <c r="F13" s="33">
        <f t="shared" ref="F13" si="2">SUM(F14:F17)</f>
        <v>96.5</v>
      </c>
    </row>
    <row r="14" spans="1:12" x14ac:dyDescent="0.25">
      <c r="A14" s="175"/>
      <c r="B14" s="175"/>
      <c r="C14" s="88" t="s">
        <v>208</v>
      </c>
      <c r="D14" s="33">
        <f>SUM(D19,D24,D29,D34,D39)</f>
        <v>0</v>
      </c>
      <c r="E14" s="33">
        <f t="shared" ref="E14:F14" si="3">SUM(E19,E24,E29,E34,E39)</f>
        <v>0</v>
      </c>
      <c r="F14" s="33">
        <f t="shared" si="3"/>
        <v>0</v>
      </c>
    </row>
    <row r="15" spans="1:12" ht="25.5" x14ac:dyDescent="0.25">
      <c r="A15" s="175"/>
      <c r="B15" s="175"/>
      <c r="C15" s="88" t="s">
        <v>209</v>
      </c>
      <c r="D15" s="33">
        <f>SUM(D20,D25,D30,D35,D40)</f>
        <v>36.6</v>
      </c>
      <c r="E15" s="33">
        <f t="shared" ref="E15:F15" si="4">SUM(E20,E25,E30,E35,E40)</f>
        <v>36.9</v>
      </c>
      <c r="F15" s="33">
        <f t="shared" si="4"/>
        <v>0</v>
      </c>
    </row>
    <row r="16" spans="1:12" x14ac:dyDescent="0.25">
      <c r="A16" s="175"/>
      <c r="B16" s="175"/>
      <c r="C16" s="88" t="s">
        <v>210</v>
      </c>
      <c r="D16" s="33">
        <f>SUM(D21,D26,D31,D36,D41)</f>
        <v>13.5</v>
      </c>
      <c r="E16" s="33">
        <f t="shared" ref="E16:F16" si="5">SUM(E21,E26,E31,E36,E41)</f>
        <v>96.5</v>
      </c>
      <c r="F16" s="33">
        <f t="shared" si="5"/>
        <v>96.5</v>
      </c>
    </row>
    <row r="17" spans="1:6" x14ac:dyDescent="0.25">
      <c r="A17" s="176"/>
      <c r="B17" s="176"/>
      <c r="C17" s="89" t="s">
        <v>83</v>
      </c>
      <c r="D17" s="84">
        <f>SUM(D22,D27,D32,D37,D42)</f>
        <v>0</v>
      </c>
      <c r="E17" s="84">
        <v>0</v>
      </c>
      <c r="F17" s="84">
        <v>0</v>
      </c>
    </row>
    <row r="18" spans="1:6" ht="13.9" customHeight="1" x14ac:dyDescent="0.25">
      <c r="A18" s="171" t="s">
        <v>214</v>
      </c>
      <c r="B18" s="171" t="s">
        <v>212</v>
      </c>
      <c r="C18" s="88" t="s">
        <v>207</v>
      </c>
      <c r="D18" s="33">
        <f>SUM(D19:D22)</f>
        <v>0</v>
      </c>
      <c r="E18" s="33">
        <f t="shared" ref="E18" si="6">SUM(E19:E22)</f>
        <v>0</v>
      </c>
      <c r="F18" s="33">
        <f t="shared" ref="F18" si="7">SUM(F19:F22)</f>
        <v>0</v>
      </c>
    </row>
    <row r="19" spans="1:6" x14ac:dyDescent="0.25">
      <c r="A19" s="172"/>
      <c r="B19" s="172"/>
      <c r="C19" s="88" t="s">
        <v>208</v>
      </c>
      <c r="D19" s="33">
        <v>0</v>
      </c>
      <c r="E19" s="33">
        <v>0</v>
      </c>
      <c r="F19" s="33">
        <v>0</v>
      </c>
    </row>
    <row r="20" spans="1:6" ht="25.5" x14ac:dyDescent="0.25">
      <c r="A20" s="172"/>
      <c r="B20" s="172"/>
      <c r="C20" s="88" t="s">
        <v>209</v>
      </c>
      <c r="D20" s="33">
        <v>0</v>
      </c>
      <c r="E20" s="33">
        <v>0</v>
      </c>
      <c r="F20" s="33">
        <v>0</v>
      </c>
    </row>
    <row r="21" spans="1:6" x14ac:dyDescent="0.25">
      <c r="A21" s="172"/>
      <c r="B21" s="172"/>
      <c r="C21" s="88" t="s">
        <v>210</v>
      </c>
      <c r="D21" s="33">
        <v>0</v>
      </c>
      <c r="E21" s="33">
        <v>0</v>
      </c>
      <c r="F21" s="33">
        <v>0</v>
      </c>
    </row>
    <row r="22" spans="1:6" x14ac:dyDescent="0.25">
      <c r="A22" s="173"/>
      <c r="B22" s="173"/>
      <c r="C22" s="89" t="s">
        <v>83</v>
      </c>
      <c r="D22" s="84">
        <v>0</v>
      </c>
      <c r="E22" s="84">
        <v>0</v>
      </c>
      <c r="F22" s="84">
        <v>0</v>
      </c>
    </row>
    <row r="23" spans="1:6" ht="13.9" customHeight="1" x14ac:dyDescent="0.25">
      <c r="A23" s="171" t="s">
        <v>215</v>
      </c>
      <c r="B23" s="171" t="s">
        <v>71</v>
      </c>
      <c r="C23" s="88" t="s">
        <v>207</v>
      </c>
      <c r="D23" s="33">
        <f>SUM(D24:D27)</f>
        <v>36.6</v>
      </c>
      <c r="E23" s="33">
        <f t="shared" ref="E23" si="8">SUM(E24:E27)</f>
        <v>36.9</v>
      </c>
      <c r="F23" s="33">
        <f t="shared" ref="F23" si="9">SUM(F24:F27)</f>
        <v>0</v>
      </c>
    </row>
    <row r="24" spans="1:6" x14ac:dyDescent="0.25">
      <c r="A24" s="172"/>
      <c r="B24" s="172"/>
      <c r="C24" s="88" t="s">
        <v>208</v>
      </c>
      <c r="D24" s="33">
        <v>0</v>
      </c>
      <c r="E24" s="33">
        <v>0</v>
      </c>
      <c r="F24" s="33">
        <v>0</v>
      </c>
    </row>
    <row r="25" spans="1:6" ht="25.5" x14ac:dyDescent="0.25">
      <c r="A25" s="172"/>
      <c r="B25" s="172"/>
      <c r="C25" s="88" t="s">
        <v>209</v>
      </c>
      <c r="D25" s="33">
        <v>36.6</v>
      </c>
      <c r="E25" s="33">
        <v>36.9</v>
      </c>
      <c r="F25" s="33">
        <v>0</v>
      </c>
    </row>
    <row r="26" spans="1:6" x14ac:dyDescent="0.25">
      <c r="A26" s="172"/>
      <c r="B26" s="172"/>
      <c r="C26" s="88" t="s">
        <v>210</v>
      </c>
      <c r="D26" s="33">
        <v>0</v>
      </c>
      <c r="E26" s="33">
        <v>0</v>
      </c>
      <c r="F26" s="33">
        <v>0</v>
      </c>
    </row>
    <row r="27" spans="1:6" x14ac:dyDescent="0.25">
      <c r="A27" s="173"/>
      <c r="B27" s="173"/>
      <c r="C27" s="89" t="s">
        <v>83</v>
      </c>
      <c r="D27" s="84">
        <v>0</v>
      </c>
      <c r="E27" s="84">
        <v>0</v>
      </c>
      <c r="F27" s="84">
        <v>0</v>
      </c>
    </row>
    <row r="28" spans="1:6" ht="13.9" customHeight="1" x14ac:dyDescent="0.25">
      <c r="A28" s="171" t="s">
        <v>216</v>
      </c>
      <c r="B28" s="171" t="s">
        <v>213</v>
      </c>
      <c r="C28" s="88" t="s">
        <v>207</v>
      </c>
      <c r="D28" s="33">
        <f>SUM(D29:D32)</f>
        <v>13.5</v>
      </c>
      <c r="E28" s="33">
        <f t="shared" ref="E28" si="10">SUM(E29:E32)</f>
        <v>96.5</v>
      </c>
      <c r="F28" s="33">
        <f t="shared" ref="F28" si="11">SUM(F29:F32)</f>
        <v>96.5</v>
      </c>
    </row>
    <row r="29" spans="1:6" x14ac:dyDescent="0.25">
      <c r="A29" s="172"/>
      <c r="B29" s="172"/>
      <c r="C29" s="88" t="s">
        <v>208</v>
      </c>
      <c r="D29" s="33">
        <v>0</v>
      </c>
      <c r="E29" s="33">
        <v>0</v>
      </c>
      <c r="F29" s="33">
        <v>0</v>
      </c>
    </row>
    <row r="30" spans="1:6" ht="25.5" x14ac:dyDescent="0.25">
      <c r="A30" s="172"/>
      <c r="B30" s="172"/>
      <c r="C30" s="88" t="s">
        <v>209</v>
      </c>
      <c r="D30" s="33">
        <v>0</v>
      </c>
      <c r="E30" s="33">
        <v>0</v>
      </c>
      <c r="F30" s="33">
        <v>0</v>
      </c>
    </row>
    <row r="31" spans="1:6" x14ac:dyDescent="0.25">
      <c r="A31" s="172"/>
      <c r="B31" s="172"/>
      <c r="C31" s="88" t="s">
        <v>210</v>
      </c>
      <c r="D31" s="33">
        <v>13.5</v>
      </c>
      <c r="E31" s="33">
        <v>96.5</v>
      </c>
      <c r="F31" s="33">
        <v>96.5</v>
      </c>
    </row>
    <row r="32" spans="1:6" ht="22.5" customHeight="1" x14ac:dyDescent="0.25">
      <c r="A32" s="173"/>
      <c r="B32" s="173"/>
      <c r="C32" s="89" t="s">
        <v>83</v>
      </c>
      <c r="D32" s="84">
        <v>0</v>
      </c>
      <c r="E32" s="84">
        <v>0</v>
      </c>
      <c r="F32" s="84">
        <v>0</v>
      </c>
    </row>
    <row r="33" spans="1:6" x14ac:dyDescent="0.25">
      <c r="A33" s="171" t="s">
        <v>217</v>
      </c>
      <c r="B33" s="171" t="s">
        <v>219</v>
      </c>
      <c r="C33" s="88" t="s">
        <v>207</v>
      </c>
      <c r="D33" s="33">
        <f>SUM(D34:D37)</f>
        <v>0</v>
      </c>
      <c r="E33" s="33">
        <f t="shared" ref="E33" si="12">SUM(E34:E37)</f>
        <v>0</v>
      </c>
      <c r="F33" s="33">
        <f t="shared" ref="F33" si="13">SUM(F34:F37)</f>
        <v>0</v>
      </c>
    </row>
    <row r="34" spans="1:6" x14ac:dyDescent="0.25">
      <c r="A34" s="172"/>
      <c r="B34" s="172"/>
      <c r="C34" s="88" t="s">
        <v>208</v>
      </c>
      <c r="D34" s="33">
        <v>0</v>
      </c>
      <c r="E34" s="33">
        <v>0</v>
      </c>
      <c r="F34" s="33">
        <v>0</v>
      </c>
    </row>
    <row r="35" spans="1:6" ht="25.5" x14ac:dyDescent="0.25">
      <c r="A35" s="172"/>
      <c r="B35" s="172"/>
      <c r="C35" s="88" t="s">
        <v>209</v>
      </c>
      <c r="D35" s="33">
        <v>0</v>
      </c>
      <c r="E35" s="33">
        <v>0</v>
      </c>
      <c r="F35" s="33">
        <v>0</v>
      </c>
    </row>
    <row r="36" spans="1:6" x14ac:dyDescent="0.25">
      <c r="A36" s="172"/>
      <c r="B36" s="172"/>
      <c r="C36" s="88" t="s">
        <v>210</v>
      </c>
      <c r="D36" s="33">
        <v>0</v>
      </c>
      <c r="E36" s="33">
        <v>0</v>
      </c>
      <c r="F36" s="33">
        <v>0</v>
      </c>
    </row>
    <row r="37" spans="1:6" x14ac:dyDescent="0.25">
      <c r="A37" s="173"/>
      <c r="B37" s="173"/>
      <c r="C37" s="89" t="s">
        <v>83</v>
      </c>
      <c r="D37" s="84">
        <v>0</v>
      </c>
      <c r="E37" s="84">
        <v>0</v>
      </c>
      <c r="F37" s="84">
        <v>0</v>
      </c>
    </row>
    <row r="38" spans="1:6" x14ac:dyDescent="0.25">
      <c r="A38" s="171" t="s">
        <v>218</v>
      </c>
      <c r="B38" s="171" t="s">
        <v>220</v>
      </c>
      <c r="C38" s="88" t="s">
        <v>207</v>
      </c>
      <c r="D38" s="33">
        <f>SUM(D39:D42)</f>
        <v>0</v>
      </c>
      <c r="E38" s="33">
        <f t="shared" ref="E38" si="14">SUM(E39:E42)</f>
        <v>0</v>
      </c>
      <c r="F38" s="33">
        <f t="shared" ref="F38" si="15">SUM(F39:F42)</f>
        <v>0</v>
      </c>
    </row>
    <row r="39" spans="1:6" x14ac:dyDescent="0.25">
      <c r="A39" s="172"/>
      <c r="B39" s="172"/>
      <c r="C39" s="88" t="s">
        <v>208</v>
      </c>
      <c r="D39" s="33">
        <v>0</v>
      </c>
      <c r="E39" s="33">
        <v>0</v>
      </c>
      <c r="F39" s="33">
        <v>0</v>
      </c>
    </row>
    <row r="40" spans="1:6" ht="25.5" x14ac:dyDescent="0.25">
      <c r="A40" s="172"/>
      <c r="B40" s="172"/>
      <c r="C40" s="88" t="s">
        <v>209</v>
      </c>
      <c r="D40" s="33">
        <v>0</v>
      </c>
      <c r="E40" s="33">
        <v>0</v>
      </c>
      <c r="F40" s="33">
        <v>0</v>
      </c>
    </row>
    <row r="41" spans="1:6" x14ac:dyDescent="0.25">
      <c r="A41" s="172"/>
      <c r="B41" s="172"/>
      <c r="C41" s="88" t="s">
        <v>210</v>
      </c>
      <c r="D41" s="33">
        <v>0</v>
      </c>
      <c r="E41" s="33">
        <v>0</v>
      </c>
      <c r="F41" s="33">
        <v>0</v>
      </c>
    </row>
    <row r="42" spans="1:6" x14ac:dyDescent="0.25">
      <c r="A42" s="173"/>
      <c r="B42" s="173"/>
      <c r="C42" s="89" t="s">
        <v>83</v>
      </c>
      <c r="D42" s="84">
        <v>0</v>
      </c>
      <c r="E42" s="84">
        <v>0</v>
      </c>
      <c r="F42" s="84">
        <v>0</v>
      </c>
    </row>
    <row r="43" spans="1:6" x14ac:dyDescent="0.25">
      <c r="A43" s="177" t="s">
        <v>37</v>
      </c>
      <c r="B43" s="180" t="s">
        <v>72</v>
      </c>
      <c r="C43" s="88" t="s">
        <v>207</v>
      </c>
      <c r="D43" s="33">
        <f>SUM(D44:D47)</f>
        <v>0</v>
      </c>
      <c r="E43" s="33">
        <f t="shared" ref="E43" si="16">SUM(E44:E47)</f>
        <v>0</v>
      </c>
      <c r="F43" s="33">
        <f t="shared" ref="F43" si="17">SUM(F44:F47)</f>
        <v>0</v>
      </c>
    </row>
    <row r="44" spans="1:6" x14ac:dyDescent="0.25">
      <c r="A44" s="178"/>
      <c r="B44" s="181"/>
      <c r="C44" s="88" t="s">
        <v>208</v>
      </c>
      <c r="D44" s="33">
        <v>0</v>
      </c>
      <c r="E44" s="33">
        <v>0</v>
      </c>
      <c r="F44" s="33">
        <v>0</v>
      </c>
    </row>
    <row r="45" spans="1:6" ht="25.5" x14ac:dyDescent="0.25">
      <c r="A45" s="178"/>
      <c r="B45" s="181"/>
      <c r="C45" s="88" t="s">
        <v>209</v>
      </c>
      <c r="D45" s="33">
        <v>0</v>
      </c>
      <c r="E45" s="33">
        <v>0</v>
      </c>
      <c r="F45" s="33">
        <v>0</v>
      </c>
    </row>
    <row r="46" spans="1:6" x14ac:dyDescent="0.25">
      <c r="A46" s="178"/>
      <c r="B46" s="181"/>
      <c r="C46" s="88" t="s">
        <v>210</v>
      </c>
      <c r="D46" s="33">
        <v>0</v>
      </c>
      <c r="E46" s="33">
        <v>0</v>
      </c>
      <c r="F46" s="33">
        <v>0</v>
      </c>
    </row>
    <row r="47" spans="1:6" x14ac:dyDescent="0.25">
      <c r="A47" s="179"/>
      <c r="B47" s="182"/>
      <c r="C47" s="89" t="s">
        <v>83</v>
      </c>
      <c r="D47" s="84">
        <v>0</v>
      </c>
      <c r="E47" s="84">
        <v>0</v>
      </c>
      <c r="F47" s="84">
        <v>0</v>
      </c>
    </row>
    <row r="48" spans="1:6" ht="13.9" customHeight="1" x14ac:dyDescent="0.25">
      <c r="A48" s="183" t="s">
        <v>221</v>
      </c>
      <c r="B48" s="183" t="s">
        <v>222</v>
      </c>
      <c r="C48" s="88" t="s">
        <v>207</v>
      </c>
      <c r="D48" s="33">
        <f>SUM(D49:D52)</f>
        <v>0</v>
      </c>
      <c r="E48" s="33">
        <f t="shared" ref="E48" si="18">SUM(E49:E52)</f>
        <v>0</v>
      </c>
      <c r="F48" s="33">
        <f t="shared" ref="F48" si="19">SUM(F49:F52)</f>
        <v>0</v>
      </c>
    </row>
    <row r="49" spans="1:6" x14ac:dyDescent="0.25">
      <c r="A49" s="184"/>
      <c r="B49" s="184"/>
      <c r="C49" s="88" t="s">
        <v>208</v>
      </c>
      <c r="D49" s="33">
        <v>0</v>
      </c>
      <c r="E49" s="33">
        <v>0</v>
      </c>
      <c r="F49" s="33">
        <v>0</v>
      </c>
    </row>
    <row r="50" spans="1:6" ht="25.5" x14ac:dyDescent="0.25">
      <c r="A50" s="184"/>
      <c r="B50" s="184"/>
      <c r="C50" s="88" t="s">
        <v>209</v>
      </c>
      <c r="D50" s="33">
        <v>0</v>
      </c>
      <c r="E50" s="33">
        <v>0</v>
      </c>
      <c r="F50" s="33">
        <v>0</v>
      </c>
    </row>
    <row r="51" spans="1:6" x14ac:dyDescent="0.25">
      <c r="A51" s="184"/>
      <c r="B51" s="184"/>
      <c r="C51" s="88" t="s">
        <v>210</v>
      </c>
      <c r="D51" s="33">
        <v>0</v>
      </c>
      <c r="E51" s="33">
        <v>0</v>
      </c>
      <c r="F51" s="33">
        <v>0</v>
      </c>
    </row>
    <row r="52" spans="1:6" ht="21.75" customHeight="1" x14ac:dyDescent="0.25">
      <c r="A52" s="185"/>
      <c r="B52" s="185"/>
      <c r="C52" s="89" t="s">
        <v>83</v>
      </c>
      <c r="D52" s="84">
        <v>0</v>
      </c>
      <c r="E52" s="84">
        <v>0</v>
      </c>
      <c r="F52" s="84">
        <v>0</v>
      </c>
    </row>
    <row r="53" spans="1:6" ht="13.9" customHeight="1" x14ac:dyDescent="0.25">
      <c r="A53" s="177" t="s">
        <v>38</v>
      </c>
      <c r="B53" s="177" t="s">
        <v>73</v>
      </c>
      <c r="C53" s="88" t="s">
        <v>207</v>
      </c>
      <c r="D53" s="33">
        <f>SUM(D54:D57)</f>
        <v>0</v>
      </c>
      <c r="E53" s="33">
        <f t="shared" ref="E53" si="20">SUM(E54:E57)</f>
        <v>0</v>
      </c>
      <c r="F53" s="33">
        <f t="shared" ref="F53" si="21">SUM(F54:F57)</f>
        <v>0</v>
      </c>
    </row>
    <row r="54" spans="1:6" x14ac:dyDescent="0.25">
      <c r="A54" s="178"/>
      <c r="B54" s="178"/>
      <c r="C54" s="88" t="s">
        <v>208</v>
      </c>
      <c r="D54" s="33">
        <f>SUM(D59,D64,D69)</f>
        <v>0</v>
      </c>
      <c r="E54" s="33">
        <f t="shared" ref="E54:F54" si="22">SUM(E59,E64,E69)</f>
        <v>0</v>
      </c>
      <c r="F54" s="33">
        <f t="shared" si="22"/>
        <v>0</v>
      </c>
    </row>
    <row r="55" spans="1:6" ht="25.5" x14ac:dyDescent="0.25">
      <c r="A55" s="178"/>
      <c r="B55" s="178"/>
      <c r="C55" s="88" t="s">
        <v>209</v>
      </c>
      <c r="D55" s="33">
        <f>SUM(D60,D65,D70)</f>
        <v>0</v>
      </c>
      <c r="E55" s="33">
        <f t="shared" ref="E55:F55" si="23">SUM(E60,E65,E70)</f>
        <v>0</v>
      </c>
      <c r="F55" s="33">
        <f t="shared" si="23"/>
        <v>0</v>
      </c>
    </row>
    <row r="56" spans="1:6" x14ac:dyDescent="0.25">
      <c r="A56" s="178"/>
      <c r="B56" s="178"/>
      <c r="C56" s="88" t="s">
        <v>210</v>
      </c>
      <c r="D56" s="33">
        <f>SUM(D61,D66,D71)</f>
        <v>0</v>
      </c>
      <c r="E56" s="33">
        <f t="shared" ref="E56:F56" si="24">SUM(E61,E66,E71)</f>
        <v>0</v>
      </c>
      <c r="F56" s="33">
        <f t="shared" si="24"/>
        <v>0</v>
      </c>
    </row>
    <row r="57" spans="1:6" x14ac:dyDescent="0.25">
      <c r="A57" s="179"/>
      <c r="B57" s="179"/>
      <c r="C57" s="89" t="s">
        <v>83</v>
      </c>
      <c r="D57" s="84">
        <f>SUM(D62,D67,D72)</f>
        <v>0</v>
      </c>
      <c r="E57" s="84">
        <f t="shared" ref="E57:F57" si="25">SUM(E62,E67,E72)</f>
        <v>0</v>
      </c>
      <c r="F57" s="84">
        <f t="shared" si="25"/>
        <v>0</v>
      </c>
    </row>
    <row r="58" spans="1:6" ht="13.9" customHeight="1" x14ac:dyDescent="0.25">
      <c r="A58" s="183" t="s">
        <v>39</v>
      </c>
      <c r="B58" s="183" t="s">
        <v>74</v>
      </c>
      <c r="C58" s="88" t="s">
        <v>207</v>
      </c>
      <c r="D58" s="33">
        <f>SUM(D59:D62)</f>
        <v>0</v>
      </c>
      <c r="E58" s="33">
        <f t="shared" ref="E58" si="26">SUM(E59:E62)</f>
        <v>0</v>
      </c>
      <c r="F58" s="33">
        <f t="shared" ref="F58" si="27">SUM(F59:F62)</f>
        <v>0</v>
      </c>
    </row>
    <row r="59" spans="1:6" x14ac:dyDescent="0.25">
      <c r="A59" s="184"/>
      <c r="B59" s="184"/>
      <c r="C59" s="88" t="s">
        <v>208</v>
      </c>
      <c r="D59" s="33">
        <v>0</v>
      </c>
      <c r="E59" s="33">
        <v>0</v>
      </c>
      <c r="F59" s="33">
        <v>0</v>
      </c>
    </row>
    <row r="60" spans="1:6" ht="25.5" x14ac:dyDescent="0.25">
      <c r="A60" s="184"/>
      <c r="B60" s="184"/>
      <c r="C60" s="88" t="s">
        <v>209</v>
      </c>
      <c r="D60" s="33">
        <v>0</v>
      </c>
      <c r="E60" s="33">
        <v>0</v>
      </c>
      <c r="F60" s="33">
        <v>0</v>
      </c>
    </row>
    <row r="61" spans="1:6" x14ac:dyDescent="0.25">
      <c r="A61" s="184"/>
      <c r="B61" s="184"/>
      <c r="C61" s="88" t="s">
        <v>210</v>
      </c>
      <c r="D61" s="33">
        <v>0</v>
      </c>
      <c r="E61" s="33">
        <v>0</v>
      </c>
      <c r="F61" s="33">
        <v>0</v>
      </c>
    </row>
    <row r="62" spans="1:6" x14ac:dyDescent="0.25">
      <c r="A62" s="185"/>
      <c r="B62" s="185"/>
      <c r="C62" s="89" t="s">
        <v>83</v>
      </c>
      <c r="D62" s="84">
        <v>0</v>
      </c>
      <c r="E62" s="84">
        <v>0</v>
      </c>
      <c r="F62" s="84">
        <v>0</v>
      </c>
    </row>
    <row r="63" spans="1:6" ht="13.9" customHeight="1" x14ac:dyDescent="0.25">
      <c r="A63" s="183" t="s">
        <v>40</v>
      </c>
      <c r="B63" s="183" t="s">
        <v>75</v>
      </c>
      <c r="C63" s="88" t="s">
        <v>207</v>
      </c>
      <c r="D63" s="33">
        <f>SUM(D64:D67)</f>
        <v>0</v>
      </c>
      <c r="E63" s="33">
        <f t="shared" ref="E63" si="28">SUM(E64:E67)</f>
        <v>0</v>
      </c>
      <c r="F63" s="33">
        <f t="shared" ref="F63" si="29">SUM(F64:F67)</f>
        <v>0</v>
      </c>
    </row>
    <row r="64" spans="1:6" x14ac:dyDescent="0.25">
      <c r="A64" s="184"/>
      <c r="B64" s="184"/>
      <c r="C64" s="88" t="s">
        <v>208</v>
      </c>
      <c r="D64" s="33">
        <v>0</v>
      </c>
      <c r="E64" s="33">
        <v>0</v>
      </c>
      <c r="F64" s="33">
        <v>0</v>
      </c>
    </row>
    <row r="65" spans="1:6" ht="25.5" x14ac:dyDescent="0.25">
      <c r="A65" s="184"/>
      <c r="B65" s="184"/>
      <c r="C65" s="88" t="s">
        <v>209</v>
      </c>
      <c r="D65" s="33">
        <v>0</v>
      </c>
      <c r="E65" s="33">
        <v>0</v>
      </c>
      <c r="F65" s="33">
        <v>0</v>
      </c>
    </row>
    <row r="66" spans="1:6" x14ac:dyDescent="0.25">
      <c r="A66" s="184"/>
      <c r="B66" s="184"/>
      <c r="C66" s="88" t="s">
        <v>210</v>
      </c>
      <c r="D66" s="33">
        <v>0</v>
      </c>
      <c r="E66" s="33">
        <v>0</v>
      </c>
      <c r="F66" s="33">
        <v>0</v>
      </c>
    </row>
    <row r="67" spans="1:6" ht="23.25" customHeight="1" x14ac:dyDescent="0.25">
      <c r="A67" s="185"/>
      <c r="B67" s="185"/>
      <c r="C67" s="89" t="s">
        <v>83</v>
      </c>
      <c r="D67" s="84">
        <v>0</v>
      </c>
      <c r="E67" s="84">
        <v>0</v>
      </c>
      <c r="F67" s="84">
        <v>0</v>
      </c>
    </row>
    <row r="68" spans="1:6" ht="13.9" customHeight="1" x14ac:dyDescent="0.25">
      <c r="A68" s="183" t="s">
        <v>41</v>
      </c>
      <c r="B68" s="183" t="s">
        <v>76</v>
      </c>
      <c r="C68" s="88" t="s">
        <v>207</v>
      </c>
      <c r="D68" s="33">
        <f>SUM(D69:D72)</f>
        <v>0</v>
      </c>
      <c r="E68" s="33">
        <f t="shared" ref="E68" si="30">SUM(E69:E72)</f>
        <v>0</v>
      </c>
      <c r="F68" s="33">
        <f t="shared" ref="F68" si="31">SUM(F69:F72)</f>
        <v>0</v>
      </c>
    </row>
    <row r="69" spans="1:6" x14ac:dyDescent="0.25">
      <c r="A69" s="184"/>
      <c r="B69" s="184"/>
      <c r="C69" s="88" t="s">
        <v>208</v>
      </c>
      <c r="D69" s="33">
        <v>0</v>
      </c>
      <c r="E69" s="33">
        <v>0</v>
      </c>
      <c r="F69" s="33">
        <v>0</v>
      </c>
    </row>
    <row r="70" spans="1:6" ht="25.5" x14ac:dyDescent="0.25">
      <c r="A70" s="184"/>
      <c r="B70" s="184"/>
      <c r="C70" s="88" t="s">
        <v>209</v>
      </c>
      <c r="D70" s="33">
        <v>0</v>
      </c>
      <c r="E70" s="33">
        <v>0</v>
      </c>
      <c r="F70" s="33">
        <v>0</v>
      </c>
    </row>
    <row r="71" spans="1:6" x14ac:dyDescent="0.25">
      <c r="A71" s="184"/>
      <c r="B71" s="184"/>
      <c r="C71" s="88" t="s">
        <v>210</v>
      </c>
      <c r="D71" s="33">
        <v>0</v>
      </c>
      <c r="E71" s="33">
        <v>0</v>
      </c>
      <c r="F71" s="33">
        <v>0</v>
      </c>
    </row>
    <row r="72" spans="1:6" x14ac:dyDescent="0.25">
      <c r="A72" s="185"/>
      <c r="B72" s="185"/>
      <c r="C72" s="89" t="s">
        <v>83</v>
      </c>
      <c r="D72" s="84">
        <v>0</v>
      </c>
      <c r="E72" s="84">
        <v>0</v>
      </c>
      <c r="F72" s="84">
        <v>0</v>
      </c>
    </row>
    <row r="73" spans="1:6" x14ac:dyDescent="0.25">
      <c r="A73" s="177" t="s">
        <v>77</v>
      </c>
      <c r="B73" s="177" t="s">
        <v>78</v>
      </c>
      <c r="C73" s="88" t="s">
        <v>207</v>
      </c>
      <c r="D73" s="33">
        <f>SUM(D74:D77)</f>
        <v>0</v>
      </c>
      <c r="E73" s="33">
        <f t="shared" ref="E73" si="32">SUM(E74:E77)</f>
        <v>0</v>
      </c>
      <c r="F73" s="33">
        <f t="shared" ref="F73" si="33">SUM(F74:F77)</f>
        <v>0</v>
      </c>
    </row>
    <row r="74" spans="1:6" x14ac:dyDescent="0.25">
      <c r="A74" s="178"/>
      <c r="B74" s="178"/>
      <c r="C74" s="88" t="s">
        <v>208</v>
      </c>
      <c r="D74" s="33">
        <v>0</v>
      </c>
      <c r="E74" s="33">
        <v>0</v>
      </c>
      <c r="F74" s="33">
        <v>0</v>
      </c>
    </row>
    <row r="75" spans="1:6" ht="25.5" x14ac:dyDescent="0.25">
      <c r="A75" s="178"/>
      <c r="B75" s="178"/>
      <c r="C75" s="88" t="s">
        <v>209</v>
      </c>
      <c r="D75" s="33">
        <v>0</v>
      </c>
      <c r="E75" s="33">
        <v>0</v>
      </c>
      <c r="F75" s="33">
        <v>0</v>
      </c>
    </row>
    <row r="76" spans="1:6" x14ac:dyDescent="0.25">
      <c r="A76" s="178"/>
      <c r="B76" s="178"/>
      <c r="C76" s="88" t="s">
        <v>210</v>
      </c>
      <c r="D76" s="33">
        <v>0</v>
      </c>
      <c r="E76" s="33">
        <v>0</v>
      </c>
      <c r="F76" s="33">
        <v>0</v>
      </c>
    </row>
    <row r="77" spans="1:6" x14ac:dyDescent="0.25">
      <c r="A77" s="179"/>
      <c r="B77" s="179"/>
      <c r="C77" s="89" t="s">
        <v>83</v>
      </c>
      <c r="D77" s="84">
        <v>0</v>
      </c>
      <c r="E77" s="84">
        <v>0</v>
      </c>
      <c r="F77" s="84">
        <v>0</v>
      </c>
    </row>
    <row r="78" spans="1:6" ht="13.9" customHeight="1" x14ac:dyDescent="0.25">
      <c r="A78" s="183" t="s">
        <v>79</v>
      </c>
      <c r="B78" s="183" t="s">
        <v>80</v>
      </c>
      <c r="C78" s="88" t="s">
        <v>207</v>
      </c>
      <c r="D78" s="33">
        <f>SUM(D79:D82)</f>
        <v>0</v>
      </c>
      <c r="E78" s="33">
        <f t="shared" ref="E78" si="34">SUM(E79:E82)</f>
        <v>0</v>
      </c>
      <c r="F78" s="33">
        <f t="shared" ref="F78" si="35">SUM(F79:F82)</f>
        <v>0</v>
      </c>
    </row>
    <row r="79" spans="1:6" x14ac:dyDescent="0.25">
      <c r="A79" s="184"/>
      <c r="B79" s="184"/>
      <c r="C79" s="88" t="s">
        <v>208</v>
      </c>
      <c r="D79" s="33">
        <v>0</v>
      </c>
      <c r="E79" s="33">
        <v>0</v>
      </c>
      <c r="F79" s="33">
        <v>0</v>
      </c>
    </row>
    <row r="80" spans="1:6" ht="25.5" x14ac:dyDescent="0.25">
      <c r="A80" s="184"/>
      <c r="B80" s="184"/>
      <c r="C80" s="88" t="s">
        <v>209</v>
      </c>
      <c r="D80" s="33">
        <v>0</v>
      </c>
      <c r="E80" s="33">
        <v>0</v>
      </c>
      <c r="F80" s="33">
        <v>0</v>
      </c>
    </row>
    <row r="81" spans="1:6" x14ac:dyDescent="0.25">
      <c r="A81" s="184"/>
      <c r="B81" s="184"/>
      <c r="C81" s="88" t="s">
        <v>210</v>
      </c>
      <c r="D81" s="33">
        <v>0</v>
      </c>
      <c r="E81" s="33">
        <v>0</v>
      </c>
      <c r="F81" s="33">
        <v>0</v>
      </c>
    </row>
    <row r="82" spans="1:6" x14ac:dyDescent="0.25">
      <c r="A82" s="185"/>
      <c r="B82" s="185"/>
      <c r="C82" s="89" t="s">
        <v>83</v>
      </c>
      <c r="D82" s="84">
        <v>0</v>
      </c>
      <c r="E82" s="84">
        <v>0</v>
      </c>
      <c r="F82" s="84">
        <v>0</v>
      </c>
    </row>
  </sheetData>
  <mergeCells count="32">
    <mergeCell ref="A78:A82"/>
    <mergeCell ref="B78:B8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43:A47"/>
    <mergeCell ref="B43:B47"/>
    <mergeCell ref="A48:A52"/>
    <mergeCell ref="B48:B52"/>
    <mergeCell ref="A33:A37"/>
    <mergeCell ref="B33:B37"/>
    <mergeCell ref="A38:A42"/>
    <mergeCell ref="B38:B42"/>
    <mergeCell ref="G3:L3"/>
    <mergeCell ref="A28:A32"/>
    <mergeCell ref="B28:B32"/>
    <mergeCell ref="A3:F3"/>
    <mergeCell ref="A8:A12"/>
    <mergeCell ref="B8:B12"/>
    <mergeCell ref="A18:A22"/>
    <mergeCell ref="B18:B22"/>
    <mergeCell ref="A23:A27"/>
    <mergeCell ref="B23:B27"/>
    <mergeCell ref="A13:A17"/>
    <mergeCell ref="B13:B17"/>
  </mergeCells>
  <pageMargins left="0.7" right="0.7" top="0.75" bottom="0.75" header="0.3" footer="0.3"/>
  <pageSetup paperSize="9" scale="68" fitToHeight="0" orientation="portrait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workbookViewId="0">
      <selection activeCell="S15" sqref="S15"/>
    </sheetView>
  </sheetViews>
  <sheetFormatPr defaultRowHeight="15" x14ac:dyDescent="0.25"/>
  <sheetData>
    <row r="3" spans="1:17" x14ac:dyDescent="0.25">
      <c r="A3" s="186" t="s">
        <v>225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7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7" x14ac:dyDescent="0.2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7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7" x14ac:dyDescent="0.2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7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1:17" x14ac:dyDescent="0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</row>
    <row r="10" spans="1:17" x14ac:dyDescent="0.2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</row>
    <row r="11" spans="1:17" x14ac:dyDescent="0.2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7" x14ac:dyDescent="0.2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7" x14ac:dyDescent="0.2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Q13" s="96"/>
    </row>
    <row r="14" spans="1:17" x14ac:dyDescent="0.2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</row>
    <row r="15" spans="1:17" x14ac:dyDescent="0.2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</row>
    <row r="16" spans="1:17" x14ac:dyDescent="0.2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</row>
    <row r="17" spans="1:14" x14ac:dyDescent="0.2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</row>
    <row r="18" spans="1:14" x14ac:dyDescent="0.2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</row>
    <row r="19" spans="1:14" x14ac:dyDescent="0.2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</row>
    <row r="20" spans="1:14" x14ac:dyDescent="0.2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1" spans="1:14" ht="156.75" customHeight="1" x14ac:dyDescent="0.2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x14ac:dyDescent="0.2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x14ac:dyDescent="0.2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x14ac:dyDescent="0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x14ac:dyDescent="0.2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x14ac:dyDescent="0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x14ac:dyDescent="0.2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x14ac:dyDescent="0.25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x14ac:dyDescent="0.2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4" x14ac:dyDescent="0.25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</row>
    <row r="31" spans="1:14" ht="153.75" customHeight="1" x14ac:dyDescent="0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  <row r="32" spans="1:14" x14ac:dyDescent="0.2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</row>
    <row r="33" spans="1:14" x14ac:dyDescent="0.2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</row>
    <row r="34" spans="1:14" x14ac:dyDescent="0.2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4" x14ac:dyDescent="0.2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  <row r="36" spans="1:14" x14ac:dyDescent="0.2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</row>
    <row r="37" spans="1:14" x14ac:dyDescent="0.2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</row>
    <row r="38" spans="1:14" x14ac:dyDescent="0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x14ac:dyDescent="0.2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x14ac:dyDescent="0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</row>
    <row r="41" spans="1:14" x14ac:dyDescent="0.2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pans="1:14" x14ac:dyDescent="0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</row>
    <row r="43" spans="1:14" x14ac:dyDescent="0.2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06.5" customHeight="1" x14ac:dyDescent="0.2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</sheetData>
  <mergeCells count="1">
    <mergeCell ref="A3:N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80" zoomScaleNormal="100" zoomScaleSheetLayoutView="80" workbookViewId="0">
      <pane ySplit="6" topLeftCell="A29" activePane="bottomLeft" state="frozen"/>
      <selection pane="bottomLeft" activeCell="H31" sqref="H31"/>
    </sheetView>
  </sheetViews>
  <sheetFormatPr defaultRowHeight="16.5" x14ac:dyDescent="0.25"/>
  <cols>
    <col min="1" max="1" width="6.42578125" style="97" customWidth="1"/>
    <col min="2" max="2" width="40.7109375" style="97" customWidth="1"/>
    <col min="3" max="3" width="68.85546875" style="97" customWidth="1"/>
    <col min="4" max="4" width="27.28515625" style="97" customWidth="1"/>
    <col min="5" max="5" width="14" style="97" customWidth="1"/>
    <col min="6" max="6" width="16.140625" style="97" customWidth="1"/>
    <col min="7" max="7" width="11.140625" style="97" customWidth="1"/>
    <col min="8" max="8" width="13.28515625" style="97" customWidth="1"/>
    <col min="9" max="9" width="46.28515625" style="97" customWidth="1"/>
    <col min="10" max="10" width="11.42578125" style="97" customWidth="1"/>
    <col min="11" max="258" width="9.140625" style="97"/>
    <col min="259" max="259" width="6.42578125" style="97" customWidth="1"/>
    <col min="260" max="260" width="40.7109375" style="97" customWidth="1"/>
    <col min="261" max="261" width="68.85546875" style="97" customWidth="1"/>
    <col min="262" max="262" width="16.140625" style="97" customWidth="1"/>
    <col min="263" max="263" width="11.140625" style="97" customWidth="1"/>
    <col min="264" max="264" width="13.28515625" style="97" customWidth="1"/>
    <col min="265" max="265" width="11.7109375" style="97" customWidth="1"/>
    <col min="266" max="266" width="11.42578125" style="97" customWidth="1"/>
    <col min="267" max="514" width="9.140625" style="97"/>
    <col min="515" max="515" width="6.42578125" style="97" customWidth="1"/>
    <col min="516" max="516" width="40.7109375" style="97" customWidth="1"/>
    <col min="517" max="517" width="68.85546875" style="97" customWidth="1"/>
    <col min="518" max="518" width="16.140625" style="97" customWidth="1"/>
    <col min="519" max="519" width="11.140625" style="97" customWidth="1"/>
    <col min="520" max="520" width="13.28515625" style="97" customWidth="1"/>
    <col min="521" max="521" width="11.7109375" style="97" customWidth="1"/>
    <col min="522" max="522" width="11.42578125" style="97" customWidth="1"/>
    <col min="523" max="770" width="9.140625" style="97"/>
    <col min="771" max="771" width="6.42578125" style="97" customWidth="1"/>
    <col min="772" max="772" width="40.7109375" style="97" customWidth="1"/>
    <col min="773" max="773" width="68.85546875" style="97" customWidth="1"/>
    <col min="774" max="774" width="16.140625" style="97" customWidth="1"/>
    <col min="775" max="775" width="11.140625" style="97" customWidth="1"/>
    <col min="776" max="776" width="13.28515625" style="97" customWidth="1"/>
    <col min="777" max="777" width="11.7109375" style="97" customWidth="1"/>
    <col min="778" max="778" width="11.42578125" style="97" customWidth="1"/>
    <col min="779" max="1026" width="9.140625" style="97"/>
    <col min="1027" max="1027" width="6.42578125" style="97" customWidth="1"/>
    <col min="1028" max="1028" width="40.7109375" style="97" customWidth="1"/>
    <col min="1029" max="1029" width="68.85546875" style="97" customWidth="1"/>
    <col min="1030" max="1030" width="16.140625" style="97" customWidth="1"/>
    <col min="1031" max="1031" width="11.140625" style="97" customWidth="1"/>
    <col min="1032" max="1032" width="13.28515625" style="97" customWidth="1"/>
    <col min="1033" max="1033" width="11.7109375" style="97" customWidth="1"/>
    <col min="1034" max="1034" width="11.42578125" style="97" customWidth="1"/>
    <col min="1035" max="1282" width="9.140625" style="97"/>
    <col min="1283" max="1283" width="6.42578125" style="97" customWidth="1"/>
    <col min="1284" max="1284" width="40.7109375" style="97" customWidth="1"/>
    <col min="1285" max="1285" width="68.85546875" style="97" customWidth="1"/>
    <col min="1286" max="1286" width="16.140625" style="97" customWidth="1"/>
    <col min="1287" max="1287" width="11.140625" style="97" customWidth="1"/>
    <col min="1288" max="1288" width="13.28515625" style="97" customWidth="1"/>
    <col min="1289" max="1289" width="11.7109375" style="97" customWidth="1"/>
    <col min="1290" max="1290" width="11.42578125" style="97" customWidth="1"/>
    <col min="1291" max="1538" width="9.140625" style="97"/>
    <col min="1539" max="1539" width="6.42578125" style="97" customWidth="1"/>
    <col min="1540" max="1540" width="40.7109375" style="97" customWidth="1"/>
    <col min="1541" max="1541" width="68.85546875" style="97" customWidth="1"/>
    <col min="1542" max="1542" width="16.140625" style="97" customWidth="1"/>
    <col min="1543" max="1543" width="11.140625" style="97" customWidth="1"/>
    <col min="1544" max="1544" width="13.28515625" style="97" customWidth="1"/>
    <col min="1545" max="1545" width="11.7109375" style="97" customWidth="1"/>
    <col min="1546" max="1546" width="11.42578125" style="97" customWidth="1"/>
    <col min="1547" max="1794" width="9.140625" style="97"/>
    <col min="1795" max="1795" width="6.42578125" style="97" customWidth="1"/>
    <col min="1796" max="1796" width="40.7109375" style="97" customWidth="1"/>
    <col min="1797" max="1797" width="68.85546875" style="97" customWidth="1"/>
    <col min="1798" max="1798" width="16.140625" style="97" customWidth="1"/>
    <col min="1799" max="1799" width="11.140625" style="97" customWidth="1"/>
    <col min="1800" max="1800" width="13.28515625" style="97" customWidth="1"/>
    <col min="1801" max="1801" width="11.7109375" style="97" customWidth="1"/>
    <col min="1802" max="1802" width="11.42578125" style="97" customWidth="1"/>
    <col min="1803" max="2050" width="9.140625" style="97"/>
    <col min="2051" max="2051" width="6.42578125" style="97" customWidth="1"/>
    <col min="2052" max="2052" width="40.7109375" style="97" customWidth="1"/>
    <col min="2053" max="2053" width="68.85546875" style="97" customWidth="1"/>
    <col min="2054" max="2054" width="16.140625" style="97" customWidth="1"/>
    <col min="2055" max="2055" width="11.140625" style="97" customWidth="1"/>
    <col min="2056" max="2056" width="13.28515625" style="97" customWidth="1"/>
    <col min="2057" max="2057" width="11.7109375" style="97" customWidth="1"/>
    <col min="2058" max="2058" width="11.42578125" style="97" customWidth="1"/>
    <col min="2059" max="2306" width="9.140625" style="97"/>
    <col min="2307" max="2307" width="6.42578125" style="97" customWidth="1"/>
    <col min="2308" max="2308" width="40.7109375" style="97" customWidth="1"/>
    <col min="2309" max="2309" width="68.85546875" style="97" customWidth="1"/>
    <col min="2310" max="2310" width="16.140625" style="97" customWidth="1"/>
    <col min="2311" max="2311" width="11.140625" style="97" customWidth="1"/>
    <col min="2312" max="2312" width="13.28515625" style="97" customWidth="1"/>
    <col min="2313" max="2313" width="11.7109375" style="97" customWidth="1"/>
    <col min="2314" max="2314" width="11.42578125" style="97" customWidth="1"/>
    <col min="2315" max="2562" width="9.140625" style="97"/>
    <col min="2563" max="2563" width="6.42578125" style="97" customWidth="1"/>
    <col min="2564" max="2564" width="40.7109375" style="97" customWidth="1"/>
    <col min="2565" max="2565" width="68.85546875" style="97" customWidth="1"/>
    <col min="2566" max="2566" width="16.140625" style="97" customWidth="1"/>
    <col min="2567" max="2567" width="11.140625" style="97" customWidth="1"/>
    <col min="2568" max="2568" width="13.28515625" style="97" customWidth="1"/>
    <col min="2569" max="2569" width="11.7109375" style="97" customWidth="1"/>
    <col min="2570" max="2570" width="11.42578125" style="97" customWidth="1"/>
    <col min="2571" max="2818" width="9.140625" style="97"/>
    <col min="2819" max="2819" width="6.42578125" style="97" customWidth="1"/>
    <col min="2820" max="2820" width="40.7109375" style="97" customWidth="1"/>
    <col min="2821" max="2821" width="68.85546875" style="97" customWidth="1"/>
    <col min="2822" max="2822" width="16.140625" style="97" customWidth="1"/>
    <col min="2823" max="2823" width="11.140625" style="97" customWidth="1"/>
    <col min="2824" max="2824" width="13.28515625" style="97" customWidth="1"/>
    <col min="2825" max="2825" width="11.7109375" style="97" customWidth="1"/>
    <col min="2826" max="2826" width="11.42578125" style="97" customWidth="1"/>
    <col min="2827" max="3074" width="9.140625" style="97"/>
    <col min="3075" max="3075" width="6.42578125" style="97" customWidth="1"/>
    <col min="3076" max="3076" width="40.7109375" style="97" customWidth="1"/>
    <col min="3077" max="3077" width="68.85546875" style="97" customWidth="1"/>
    <col min="3078" max="3078" width="16.140625" style="97" customWidth="1"/>
    <col min="3079" max="3079" width="11.140625" style="97" customWidth="1"/>
    <col min="3080" max="3080" width="13.28515625" style="97" customWidth="1"/>
    <col min="3081" max="3081" width="11.7109375" style="97" customWidth="1"/>
    <col min="3082" max="3082" width="11.42578125" style="97" customWidth="1"/>
    <col min="3083" max="3330" width="9.140625" style="97"/>
    <col min="3331" max="3331" width="6.42578125" style="97" customWidth="1"/>
    <col min="3332" max="3332" width="40.7109375" style="97" customWidth="1"/>
    <col min="3333" max="3333" width="68.85546875" style="97" customWidth="1"/>
    <col min="3334" max="3334" width="16.140625" style="97" customWidth="1"/>
    <col min="3335" max="3335" width="11.140625" style="97" customWidth="1"/>
    <col min="3336" max="3336" width="13.28515625" style="97" customWidth="1"/>
    <col min="3337" max="3337" width="11.7109375" style="97" customWidth="1"/>
    <col min="3338" max="3338" width="11.42578125" style="97" customWidth="1"/>
    <col min="3339" max="3586" width="9.140625" style="97"/>
    <col min="3587" max="3587" width="6.42578125" style="97" customWidth="1"/>
    <col min="3588" max="3588" width="40.7109375" style="97" customWidth="1"/>
    <col min="3589" max="3589" width="68.85546875" style="97" customWidth="1"/>
    <col min="3590" max="3590" width="16.140625" style="97" customWidth="1"/>
    <col min="3591" max="3591" width="11.140625" style="97" customWidth="1"/>
    <col min="3592" max="3592" width="13.28515625" style="97" customWidth="1"/>
    <col min="3593" max="3593" width="11.7109375" style="97" customWidth="1"/>
    <col min="3594" max="3594" width="11.42578125" style="97" customWidth="1"/>
    <col min="3595" max="3842" width="9.140625" style="97"/>
    <col min="3843" max="3843" width="6.42578125" style="97" customWidth="1"/>
    <col min="3844" max="3844" width="40.7109375" style="97" customWidth="1"/>
    <col min="3845" max="3845" width="68.85546875" style="97" customWidth="1"/>
    <col min="3846" max="3846" width="16.140625" style="97" customWidth="1"/>
    <col min="3847" max="3847" width="11.140625" style="97" customWidth="1"/>
    <col min="3848" max="3848" width="13.28515625" style="97" customWidth="1"/>
    <col min="3849" max="3849" width="11.7109375" style="97" customWidth="1"/>
    <col min="3850" max="3850" width="11.42578125" style="97" customWidth="1"/>
    <col min="3851" max="4098" width="9.140625" style="97"/>
    <col min="4099" max="4099" width="6.42578125" style="97" customWidth="1"/>
    <col min="4100" max="4100" width="40.7109375" style="97" customWidth="1"/>
    <col min="4101" max="4101" width="68.85546875" style="97" customWidth="1"/>
    <col min="4102" max="4102" width="16.140625" style="97" customWidth="1"/>
    <col min="4103" max="4103" width="11.140625" style="97" customWidth="1"/>
    <col min="4104" max="4104" width="13.28515625" style="97" customWidth="1"/>
    <col min="4105" max="4105" width="11.7109375" style="97" customWidth="1"/>
    <col min="4106" max="4106" width="11.42578125" style="97" customWidth="1"/>
    <col min="4107" max="4354" width="9.140625" style="97"/>
    <col min="4355" max="4355" width="6.42578125" style="97" customWidth="1"/>
    <col min="4356" max="4356" width="40.7109375" style="97" customWidth="1"/>
    <col min="4357" max="4357" width="68.85546875" style="97" customWidth="1"/>
    <col min="4358" max="4358" width="16.140625" style="97" customWidth="1"/>
    <col min="4359" max="4359" width="11.140625" style="97" customWidth="1"/>
    <col min="4360" max="4360" width="13.28515625" style="97" customWidth="1"/>
    <col min="4361" max="4361" width="11.7109375" style="97" customWidth="1"/>
    <col min="4362" max="4362" width="11.42578125" style="97" customWidth="1"/>
    <col min="4363" max="4610" width="9.140625" style="97"/>
    <col min="4611" max="4611" width="6.42578125" style="97" customWidth="1"/>
    <col min="4612" max="4612" width="40.7109375" style="97" customWidth="1"/>
    <col min="4613" max="4613" width="68.85546875" style="97" customWidth="1"/>
    <col min="4614" max="4614" width="16.140625" style="97" customWidth="1"/>
    <col min="4615" max="4615" width="11.140625" style="97" customWidth="1"/>
    <col min="4616" max="4616" width="13.28515625" style="97" customWidth="1"/>
    <col min="4617" max="4617" width="11.7109375" style="97" customWidth="1"/>
    <col min="4618" max="4618" width="11.42578125" style="97" customWidth="1"/>
    <col min="4619" max="4866" width="9.140625" style="97"/>
    <col min="4867" max="4867" width="6.42578125" style="97" customWidth="1"/>
    <col min="4868" max="4868" width="40.7109375" style="97" customWidth="1"/>
    <col min="4869" max="4869" width="68.85546875" style="97" customWidth="1"/>
    <col min="4870" max="4870" width="16.140625" style="97" customWidth="1"/>
    <col min="4871" max="4871" width="11.140625" style="97" customWidth="1"/>
    <col min="4872" max="4872" width="13.28515625" style="97" customWidth="1"/>
    <col min="4873" max="4873" width="11.7109375" style="97" customWidth="1"/>
    <col min="4874" max="4874" width="11.42578125" style="97" customWidth="1"/>
    <col min="4875" max="5122" width="9.140625" style="97"/>
    <col min="5123" max="5123" width="6.42578125" style="97" customWidth="1"/>
    <col min="5124" max="5124" width="40.7109375" style="97" customWidth="1"/>
    <col min="5125" max="5125" width="68.85546875" style="97" customWidth="1"/>
    <col min="5126" max="5126" width="16.140625" style="97" customWidth="1"/>
    <col min="5127" max="5127" width="11.140625" style="97" customWidth="1"/>
    <col min="5128" max="5128" width="13.28515625" style="97" customWidth="1"/>
    <col min="5129" max="5129" width="11.7109375" style="97" customWidth="1"/>
    <col min="5130" max="5130" width="11.42578125" style="97" customWidth="1"/>
    <col min="5131" max="5378" width="9.140625" style="97"/>
    <col min="5379" max="5379" width="6.42578125" style="97" customWidth="1"/>
    <col min="5380" max="5380" width="40.7109375" style="97" customWidth="1"/>
    <col min="5381" max="5381" width="68.85546875" style="97" customWidth="1"/>
    <col min="5382" max="5382" width="16.140625" style="97" customWidth="1"/>
    <col min="5383" max="5383" width="11.140625" style="97" customWidth="1"/>
    <col min="5384" max="5384" width="13.28515625" style="97" customWidth="1"/>
    <col min="5385" max="5385" width="11.7109375" style="97" customWidth="1"/>
    <col min="5386" max="5386" width="11.42578125" style="97" customWidth="1"/>
    <col min="5387" max="5634" width="9.140625" style="97"/>
    <col min="5635" max="5635" width="6.42578125" style="97" customWidth="1"/>
    <col min="5636" max="5636" width="40.7109375" style="97" customWidth="1"/>
    <col min="5637" max="5637" width="68.85546875" style="97" customWidth="1"/>
    <col min="5638" max="5638" width="16.140625" style="97" customWidth="1"/>
    <col min="5639" max="5639" width="11.140625" style="97" customWidth="1"/>
    <col min="5640" max="5640" width="13.28515625" style="97" customWidth="1"/>
    <col min="5641" max="5641" width="11.7109375" style="97" customWidth="1"/>
    <col min="5642" max="5642" width="11.42578125" style="97" customWidth="1"/>
    <col min="5643" max="5890" width="9.140625" style="97"/>
    <col min="5891" max="5891" width="6.42578125" style="97" customWidth="1"/>
    <col min="5892" max="5892" width="40.7109375" style="97" customWidth="1"/>
    <col min="5893" max="5893" width="68.85546875" style="97" customWidth="1"/>
    <col min="5894" max="5894" width="16.140625" style="97" customWidth="1"/>
    <col min="5895" max="5895" width="11.140625" style="97" customWidth="1"/>
    <col min="5896" max="5896" width="13.28515625" style="97" customWidth="1"/>
    <col min="5897" max="5897" width="11.7109375" style="97" customWidth="1"/>
    <col min="5898" max="5898" width="11.42578125" style="97" customWidth="1"/>
    <col min="5899" max="6146" width="9.140625" style="97"/>
    <col min="6147" max="6147" width="6.42578125" style="97" customWidth="1"/>
    <col min="6148" max="6148" width="40.7109375" style="97" customWidth="1"/>
    <col min="6149" max="6149" width="68.85546875" style="97" customWidth="1"/>
    <col min="6150" max="6150" width="16.140625" style="97" customWidth="1"/>
    <col min="6151" max="6151" width="11.140625" style="97" customWidth="1"/>
    <col min="6152" max="6152" width="13.28515625" style="97" customWidth="1"/>
    <col min="6153" max="6153" width="11.7109375" style="97" customWidth="1"/>
    <col min="6154" max="6154" width="11.42578125" style="97" customWidth="1"/>
    <col min="6155" max="6402" width="9.140625" style="97"/>
    <col min="6403" max="6403" width="6.42578125" style="97" customWidth="1"/>
    <col min="6404" max="6404" width="40.7109375" style="97" customWidth="1"/>
    <col min="6405" max="6405" width="68.85546875" style="97" customWidth="1"/>
    <col min="6406" max="6406" width="16.140625" style="97" customWidth="1"/>
    <col min="6407" max="6407" width="11.140625" style="97" customWidth="1"/>
    <col min="6408" max="6408" width="13.28515625" style="97" customWidth="1"/>
    <col min="6409" max="6409" width="11.7109375" style="97" customWidth="1"/>
    <col min="6410" max="6410" width="11.42578125" style="97" customWidth="1"/>
    <col min="6411" max="6658" width="9.140625" style="97"/>
    <col min="6659" max="6659" width="6.42578125" style="97" customWidth="1"/>
    <col min="6660" max="6660" width="40.7109375" style="97" customWidth="1"/>
    <col min="6661" max="6661" width="68.85546875" style="97" customWidth="1"/>
    <col min="6662" max="6662" width="16.140625" style="97" customWidth="1"/>
    <col min="6663" max="6663" width="11.140625" style="97" customWidth="1"/>
    <col min="6664" max="6664" width="13.28515625" style="97" customWidth="1"/>
    <col min="6665" max="6665" width="11.7109375" style="97" customWidth="1"/>
    <col min="6666" max="6666" width="11.42578125" style="97" customWidth="1"/>
    <col min="6667" max="6914" width="9.140625" style="97"/>
    <col min="6915" max="6915" width="6.42578125" style="97" customWidth="1"/>
    <col min="6916" max="6916" width="40.7109375" style="97" customWidth="1"/>
    <col min="6917" max="6917" width="68.85546875" style="97" customWidth="1"/>
    <col min="6918" max="6918" width="16.140625" style="97" customWidth="1"/>
    <col min="6919" max="6919" width="11.140625" style="97" customWidth="1"/>
    <col min="6920" max="6920" width="13.28515625" style="97" customWidth="1"/>
    <col min="6921" max="6921" width="11.7109375" style="97" customWidth="1"/>
    <col min="6922" max="6922" width="11.42578125" style="97" customWidth="1"/>
    <col min="6923" max="7170" width="9.140625" style="97"/>
    <col min="7171" max="7171" width="6.42578125" style="97" customWidth="1"/>
    <col min="7172" max="7172" width="40.7109375" style="97" customWidth="1"/>
    <col min="7173" max="7173" width="68.85546875" style="97" customWidth="1"/>
    <col min="7174" max="7174" width="16.140625" style="97" customWidth="1"/>
    <col min="7175" max="7175" width="11.140625" style="97" customWidth="1"/>
    <col min="7176" max="7176" width="13.28515625" style="97" customWidth="1"/>
    <col min="7177" max="7177" width="11.7109375" style="97" customWidth="1"/>
    <col min="7178" max="7178" width="11.42578125" style="97" customWidth="1"/>
    <col min="7179" max="7426" width="9.140625" style="97"/>
    <col min="7427" max="7427" width="6.42578125" style="97" customWidth="1"/>
    <col min="7428" max="7428" width="40.7109375" style="97" customWidth="1"/>
    <col min="7429" max="7429" width="68.85546875" style="97" customWidth="1"/>
    <col min="7430" max="7430" width="16.140625" style="97" customWidth="1"/>
    <col min="7431" max="7431" width="11.140625" style="97" customWidth="1"/>
    <col min="7432" max="7432" width="13.28515625" style="97" customWidth="1"/>
    <col min="7433" max="7433" width="11.7109375" style="97" customWidth="1"/>
    <col min="7434" max="7434" width="11.42578125" style="97" customWidth="1"/>
    <col min="7435" max="7682" width="9.140625" style="97"/>
    <col min="7683" max="7683" width="6.42578125" style="97" customWidth="1"/>
    <col min="7684" max="7684" width="40.7109375" style="97" customWidth="1"/>
    <col min="7685" max="7685" width="68.85546875" style="97" customWidth="1"/>
    <col min="7686" max="7686" width="16.140625" style="97" customWidth="1"/>
    <col min="7687" max="7687" width="11.140625" style="97" customWidth="1"/>
    <col min="7688" max="7688" width="13.28515625" style="97" customWidth="1"/>
    <col min="7689" max="7689" width="11.7109375" style="97" customWidth="1"/>
    <col min="7690" max="7690" width="11.42578125" style="97" customWidth="1"/>
    <col min="7691" max="7938" width="9.140625" style="97"/>
    <col min="7939" max="7939" width="6.42578125" style="97" customWidth="1"/>
    <col min="7940" max="7940" width="40.7109375" style="97" customWidth="1"/>
    <col min="7941" max="7941" width="68.85546875" style="97" customWidth="1"/>
    <col min="7942" max="7942" width="16.140625" style="97" customWidth="1"/>
    <col min="7943" max="7943" width="11.140625" style="97" customWidth="1"/>
    <col min="7944" max="7944" width="13.28515625" style="97" customWidth="1"/>
    <col min="7945" max="7945" width="11.7109375" style="97" customWidth="1"/>
    <col min="7946" max="7946" width="11.42578125" style="97" customWidth="1"/>
    <col min="7947" max="8194" width="9.140625" style="97"/>
    <col min="8195" max="8195" width="6.42578125" style="97" customWidth="1"/>
    <col min="8196" max="8196" width="40.7109375" style="97" customWidth="1"/>
    <col min="8197" max="8197" width="68.85546875" style="97" customWidth="1"/>
    <col min="8198" max="8198" width="16.140625" style="97" customWidth="1"/>
    <col min="8199" max="8199" width="11.140625" style="97" customWidth="1"/>
    <col min="8200" max="8200" width="13.28515625" style="97" customWidth="1"/>
    <col min="8201" max="8201" width="11.7109375" style="97" customWidth="1"/>
    <col min="8202" max="8202" width="11.42578125" style="97" customWidth="1"/>
    <col min="8203" max="8450" width="9.140625" style="97"/>
    <col min="8451" max="8451" width="6.42578125" style="97" customWidth="1"/>
    <col min="8452" max="8452" width="40.7109375" style="97" customWidth="1"/>
    <col min="8453" max="8453" width="68.85546875" style="97" customWidth="1"/>
    <col min="8454" max="8454" width="16.140625" style="97" customWidth="1"/>
    <col min="8455" max="8455" width="11.140625" style="97" customWidth="1"/>
    <col min="8456" max="8456" width="13.28515625" style="97" customWidth="1"/>
    <col min="8457" max="8457" width="11.7109375" style="97" customWidth="1"/>
    <col min="8458" max="8458" width="11.42578125" style="97" customWidth="1"/>
    <col min="8459" max="8706" width="9.140625" style="97"/>
    <col min="8707" max="8707" width="6.42578125" style="97" customWidth="1"/>
    <col min="8708" max="8708" width="40.7109375" style="97" customWidth="1"/>
    <col min="8709" max="8709" width="68.85546875" style="97" customWidth="1"/>
    <col min="8710" max="8710" width="16.140625" style="97" customWidth="1"/>
    <col min="8711" max="8711" width="11.140625" style="97" customWidth="1"/>
    <col min="8712" max="8712" width="13.28515625" style="97" customWidth="1"/>
    <col min="8713" max="8713" width="11.7109375" style="97" customWidth="1"/>
    <col min="8714" max="8714" width="11.42578125" style="97" customWidth="1"/>
    <col min="8715" max="8962" width="9.140625" style="97"/>
    <col min="8963" max="8963" width="6.42578125" style="97" customWidth="1"/>
    <col min="8964" max="8964" width="40.7109375" style="97" customWidth="1"/>
    <col min="8965" max="8965" width="68.85546875" style="97" customWidth="1"/>
    <col min="8966" max="8966" width="16.140625" style="97" customWidth="1"/>
    <col min="8967" max="8967" width="11.140625" style="97" customWidth="1"/>
    <col min="8968" max="8968" width="13.28515625" style="97" customWidth="1"/>
    <col min="8969" max="8969" width="11.7109375" style="97" customWidth="1"/>
    <col min="8970" max="8970" width="11.42578125" style="97" customWidth="1"/>
    <col min="8971" max="9218" width="9.140625" style="97"/>
    <col min="9219" max="9219" width="6.42578125" style="97" customWidth="1"/>
    <col min="9220" max="9220" width="40.7109375" style="97" customWidth="1"/>
    <col min="9221" max="9221" width="68.85546875" style="97" customWidth="1"/>
    <col min="9222" max="9222" width="16.140625" style="97" customWidth="1"/>
    <col min="9223" max="9223" width="11.140625" style="97" customWidth="1"/>
    <col min="9224" max="9224" width="13.28515625" style="97" customWidth="1"/>
    <col min="9225" max="9225" width="11.7109375" style="97" customWidth="1"/>
    <col min="9226" max="9226" width="11.42578125" style="97" customWidth="1"/>
    <col min="9227" max="9474" width="9.140625" style="97"/>
    <col min="9475" max="9475" width="6.42578125" style="97" customWidth="1"/>
    <col min="9476" max="9476" width="40.7109375" style="97" customWidth="1"/>
    <col min="9477" max="9477" width="68.85546875" style="97" customWidth="1"/>
    <col min="9478" max="9478" width="16.140625" style="97" customWidth="1"/>
    <col min="9479" max="9479" width="11.140625" style="97" customWidth="1"/>
    <col min="9480" max="9480" width="13.28515625" style="97" customWidth="1"/>
    <col min="9481" max="9481" width="11.7109375" style="97" customWidth="1"/>
    <col min="9482" max="9482" width="11.42578125" style="97" customWidth="1"/>
    <col min="9483" max="9730" width="9.140625" style="97"/>
    <col min="9731" max="9731" width="6.42578125" style="97" customWidth="1"/>
    <col min="9732" max="9732" width="40.7109375" style="97" customWidth="1"/>
    <col min="9733" max="9733" width="68.85546875" style="97" customWidth="1"/>
    <col min="9734" max="9734" width="16.140625" style="97" customWidth="1"/>
    <col min="9735" max="9735" width="11.140625" style="97" customWidth="1"/>
    <col min="9736" max="9736" width="13.28515625" style="97" customWidth="1"/>
    <col min="9737" max="9737" width="11.7109375" style="97" customWidth="1"/>
    <col min="9738" max="9738" width="11.42578125" style="97" customWidth="1"/>
    <col min="9739" max="9986" width="9.140625" style="97"/>
    <col min="9987" max="9987" width="6.42578125" style="97" customWidth="1"/>
    <col min="9988" max="9988" width="40.7109375" style="97" customWidth="1"/>
    <col min="9989" max="9989" width="68.85546875" style="97" customWidth="1"/>
    <col min="9990" max="9990" width="16.140625" style="97" customWidth="1"/>
    <col min="9991" max="9991" width="11.140625" style="97" customWidth="1"/>
    <col min="9992" max="9992" width="13.28515625" style="97" customWidth="1"/>
    <col min="9993" max="9993" width="11.7109375" style="97" customWidth="1"/>
    <col min="9994" max="9994" width="11.42578125" style="97" customWidth="1"/>
    <col min="9995" max="10242" width="9.140625" style="97"/>
    <col min="10243" max="10243" width="6.42578125" style="97" customWidth="1"/>
    <col min="10244" max="10244" width="40.7109375" style="97" customWidth="1"/>
    <col min="10245" max="10245" width="68.85546875" style="97" customWidth="1"/>
    <col min="10246" max="10246" width="16.140625" style="97" customWidth="1"/>
    <col min="10247" max="10247" width="11.140625" style="97" customWidth="1"/>
    <col min="10248" max="10248" width="13.28515625" style="97" customWidth="1"/>
    <col min="10249" max="10249" width="11.7109375" style="97" customWidth="1"/>
    <col min="10250" max="10250" width="11.42578125" style="97" customWidth="1"/>
    <col min="10251" max="10498" width="9.140625" style="97"/>
    <col min="10499" max="10499" width="6.42578125" style="97" customWidth="1"/>
    <col min="10500" max="10500" width="40.7109375" style="97" customWidth="1"/>
    <col min="10501" max="10501" width="68.85546875" style="97" customWidth="1"/>
    <col min="10502" max="10502" width="16.140625" style="97" customWidth="1"/>
    <col min="10503" max="10503" width="11.140625" style="97" customWidth="1"/>
    <col min="10504" max="10504" width="13.28515625" style="97" customWidth="1"/>
    <col min="10505" max="10505" width="11.7109375" style="97" customWidth="1"/>
    <col min="10506" max="10506" width="11.42578125" style="97" customWidth="1"/>
    <col min="10507" max="10754" width="9.140625" style="97"/>
    <col min="10755" max="10755" width="6.42578125" style="97" customWidth="1"/>
    <col min="10756" max="10756" width="40.7109375" style="97" customWidth="1"/>
    <col min="10757" max="10757" width="68.85546875" style="97" customWidth="1"/>
    <col min="10758" max="10758" width="16.140625" style="97" customWidth="1"/>
    <col min="10759" max="10759" width="11.140625" style="97" customWidth="1"/>
    <col min="10760" max="10760" width="13.28515625" style="97" customWidth="1"/>
    <col min="10761" max="10761" width="11.7109375" style="97" customWidth="1"/>
    <col min="10762" max="10762" width="11.42578125" style="97" customWidth="1"/>
    <col min="10763" max="11010" width="9.140625" style="97"/>
    <col min="11011" max="11011" width="6.42578125" style="97" customWidth="1"/>
    <col min="11012" max="11012" width="40.7109375" style="97" customWidth="1"/>
    <col min="11013" max="11013" width="68.85546875" style="97" customWidth="1"/>
    <col min="11014" max="11014" width="16.140625" style="97" customWidth="1"/>
    <col min="11015" max="11015" width="11.140625" style="97" customWidth="1"/>
    <col min="11016" max="11016" width="13.28515625" style="97" customWidth="1"/>
    <col min="11017" max="11017" width="11.7109375" style="97" customWidth="1"/>
    <col min="11018" max="11018" width="11.42578125" style="97" customWidth="1"/>
    <col min="11019" max="11266" width="9.140625" style="97"/>
    <col min="11267" max="11267" width="6.42578125" style="97" customWidth="1"/>
    <col min="11268" max="11268" width="40.7109375" style="97" customWidth="1"/>
    <col min="11269" max="11269" width="68.85546875" style="97" customWidth="1"/>
    <col min="11270" max="11270" width="16.140625" style="97" customWidth="1"/>
    <col min="11271" max="11271" width="11.140625" style="97" customWidth="1"/>
    <col min="11272" max="11272" width="13.28515625" style="97" customWidth="1"/>
    <col min="11273" max="11273" width="11.7109375" style="97" customWidth="1"/>
    <col min="11274" max="11274" width="11.42578125" style="97" customWidth="1"/>
    <col min="11275" max="11522" width="9.140625" style="97"/>
    <col min="11523" max="11523" width="6.42578125" style="97" customWidth="1"/>
    <col min="11524" max="11524" width="40.7109375" style="97" customWidth="1"/>
    <col min="11525" max="11525" width="68.85546875" style="97" customWidth="1"/>
    <col min="11526" max="11526" width="16.140625" style="97" customWidth="1"/>
    <col min="11527" max="11527" width="11.140625" style="97" customWidth="1"/>
    <col min="11528" max="11528" width="13.28515625" style="97" customWidth="1"/>
    <col min="11529" max="11529" width="11.7109375" style="97" customWidth="1"/>
    <col min="11530" max="11530" width="11.42578125" style="97" customWidth="1"/>
    <col min="11531" max="11778" width="9.140625" style="97"/>
    <col min="11779" max="11779" width="6.42578125" style="97" customWidth="1"/>
    <col min="11780" max="11780" width="40.7109375" style="97" customWidth="1"/>
    <col min="11781" max="11781" width="68.85546875" style="97" customWidth="1"/>
    <col min="11782" max="11782" width="16.140625" style="97" customWidth="1"/>
    <col min="11783" max="11783" width="11.140625" style="97" customWidth="1"/>
    <col min="11784" max="11784" width="13.28515625" style="97" customWidth="1"/>
    <col min="11785" max="11785" width="11.7109375" style="97" customWidth="1"/>
    <col min="11786" max="11786" width="11.42578125" style="97" customWidth="1"/>
    <col min="11787" max="12034" width="9.140625" style="97"/>
    <col min="12035" max="12035" width="6.42578125" style="97" customWidth="1"/>
    <col min="12036" max="12036" width="40.7109375" style="97" customWidth="1"/>
    <col min="12037" max="12037" width="68.85546875" style="97" customWidth="1"/>
    <col min="12038" max="12038" width="16.140625" style="97" customWidth="1"/>
    <col min="12039" max="12039" width="11.140625" style="97" customWidth="1"/>
    <col min="12040" max="12040" width="13.28515625" style="97" customWidth="1"/>
    <col min="12041" max="12041" width="11.7109375" style="97" customWidth="1"/>
    <col min="12042" max="12042" width="11.42578125" style="97" customWidth="1"/>
    <col min="12043" max="12290" width="9.140625" style="97"/>
    <col min="12291" max="12291" width="6.42578125" style="97" customWidth="1"/>
    <col min="12292" max="12292" width="40.7109375" style="97" customWidth="1"/>
    <col min="12293" max="12293" width="68.85546875" style="97" customWidth="1"/>
    <col min="12294" max="12294" width="16.140625" style="97" customWidth="1"/>
    <col min="12295" max="12295" width="11.140625" style="97" customWidth="1"/>
    <col min="12296" max="12296" width="13.28515625" style="97" customWidth="1"/>
    <col min="12297" max="12297" width="11.7109375" style="97" customWidth="1"/>
    <col min="12298" max="12298" width="11.42578125" style="97" customWidth="1"/>
    <col min="12299" max="12546" width="9.140625" style="97"/>
    <col min="12547" max="12547" width="6.42578125" style="97" customWidth="1"/>
    <col min="12548" max="12548" width="40.7109375" style="97" customWidth="1"/>
    <col min="12549" max="12549" width="68.85546875" style="97" customWidth="1"/>
    <col min="12550" max="12550" width="16.140625" style="97" customWidth="1"/>
    <col min="12551" max="12551" width="11.140625" style="97" customWidth="1"/>
    <col min="12552" max="12552" width="13.28515625" style="97" customWidth="1"/>
    <col min="12553" max="12553" width="11.7109375" style="97" customWidth="1"/>
    <col min="12554" max="12554" width="11.42578125" style="97" customWidth="1"/>
    <col min="12555" max="12802" width="9.140625" style="97"/>
    <col min="12803" max="12803" width="6.42578125" style="97" customWidth="1"/>
    <col min="12804" max="12804" width="40.7109375" style="97" customWidth="1"/>
    <col min="12805" max="12805" width="68.85546875" style="97" customWidth="1"/>
    <col min="12806" max="12806" width="16.140625" style="97" customWidth="1"/>
    <col min="12807" max="12807" width="11.140625" style="97" customWidth="1"/>
    <col min="12808" max="12808" width="13.28515625" style="97" customWidth="1"/>
    <col min="12809" max="12809" width="11.7109375" style="97" customWidth="1"/>
    <col min="12810" max="12810" width="11.42578125" style="97" customWidth="1"/>
    <col min="12811" max="13058" width="9.140625" style="97"/>
    <col min="13059" max="13059" width="6.42578125" style="97" customWidth="1"/>
    <col min="13060" max="13060" width="40.7109375" style="97" customWidth="1"/>
    <col min="13061" max="13061" width="68.85546875" style="97" customWidth="1"/>
    <col min="13062" max="13062" width="16.140625" style="97" customWidth="1"/>
    <col min="13063" max="13063" width="11.140625" style="97" customWidth="1"/>
    <col min="13064" max="13064" width="13.28515625" style="97" customWidth="1"/>
    <col min="13065" max="13065" width="11.7109375" style="97" customWidth="1"/>
    <col min="13066" max="13066" width="11.42578125" style="97" customWidth="1"/>
    <col min="13067" max="13314" width="9.140625" style="97"/>
    <col min="13315" max="13315" width="6.42578125" style="97" customWidth="1"/>
    <col min="13316" max="13316" width="40.7109375" style="97" customWidth="1"/>
    <col min="13317" max="13317" width="68.85546875" style="97" customWidth="1"/>
    <col min="13318" max="13318" width="16.140625" style="97" customWidth="1"/>
    <col min="13319" max="13319" width="11.140625" style="97" customWidth="1"/>
    <col min="13320" max="13320" width="13.28515625" style="97" customWidth="1"/>
    <col min="13321" max="13321" width="11.7109375" style="97" customWidth="1"/>
    <col min="13322" max="13322" width="11.42578125" style="97" customWidth="1"/>
    <col min="13323" max="13570" width="9.140625" style="97"/>
    <col min="13571" max="13571" width="6.42578125" style="97" customWidth="1"/>
    <col min="13572" max="13572" width="40.7109375" style="97" customWidth="1"/>
    <col min="13573" max="13573" width="68.85546875" style="97" customWidth="1"/>
    <col min="13574" max="13574" width="16.140625" style="97" customWidth="1"/>
    <col min="13575" max="13575" width="11.140625" style="97" customWidth="1"/>
    <col min="13576" max="13576" width="13.28515625" style="97" customWidth="1"/>
    <col min="13577" max="13577" width="11.7109375" style="97" customWidth="1"/>
    <col min="13578" max="13578" width="11.42578125" style="97" customWidth="1"/>
    <col min="13579" max="13826" width="9.140625" style="97"/>
    <col min="13827" max="13827" width="6.42578125" style="97" customWidth="1"/>
    <col min="13828" max="13828" width="40.7109375" style="97" customWidth="1"/>
    <col min="13829" max="13829" width="68.85546875" style="97" customWidth="1"/>
    <col min="13830" max="13830" width="16.140625" style="97" customWidth="1"/>
    <col min="13831" max="13831" width="11.140625" style="97" customWidth="1"/>
    <col min="13832" max="13832" width="13.28515625" style="97" customWidth="1"/>
    <col min="13833" max="13833" width="11.7109375" style="97" customWidth="1"/>
    <col min="13834" max="13834" width="11.42578125" style="97" customWidth="1"/>
    <col min="13835" max="14082" width="9.140625" style="97"/>
    <col min="14083" max="14083" width="6.42578125" style="97" customWidth="1"/>
    <col min="14084" max="14084" width="40.7109375" style="97" customWidth="1"/>
    <col min="14085" max="14085" width="68.85546875" style="97" customWidth="1"/>
    <col min="14086" max="14086" width="16.140625" style="97" customWidth="1"/>
    <col min="14087" max="14087" width="11.140625" style="97" customWidth="1"/>
    <col min="14088" max="14088" width="13.28515625" style="97" customWidth="1"/>
    <col min="14089" max="14089" width="11.7109375" style="97" customWidth="1"/>
    <col min="14090" max="14090" width="11.42578125" style="97" customWidth="1"/>
    <col min="14091" max="14338" width="9.140625" style="97"/>
    <col min="14339" max="14339" width="6.42578125" style="97" customWidth="1"/>
    <col min="14340" max="14340" width="40.7109375" style="97" customWidth="1"/>
    <col min="14341" max="14341" width="68.85546875" style="97" customWidth="1"/>
    <col min="14342" max="14342" width="16.140625" style="97" customWidth="1"/>
    <col min="14343" max="14343" width="11.140625" style="97" customWidth="1"/>
    <col min="14344" max="14344" width="13.28515625" style="97" customWidth="1"/>
    <col min="14345" max="14345" width="11.7109375" style="97" customWidth="1"/>
    <col min="14346" max="14346" width="11.42578125" style="97" customWidth="1"/>
    <col min="14347" max="14594" width="9.140625" style="97"/>
    <col min="14595" max="14595" width="6.42578125" style="97" customWidth="1"/>
    <col min="14596" max="14596" width="40.7109375" style="97" customWidth="1"/>
    <col min="14597" max="14597" width="68.85546875" style="97" customWidth="1"/>
    <col min="14598" max="14598" width="16.140625" style="97" customWidth="1"/>
    <col min="14599" max="14599" width="11.140625" style="97" customWidth="1"/>
    <col min="14600" max="14600" width="13.28515625" style="97" customWidth="1"/>
    <col min="14601" max="14601" width="11.7109375" style="97" customWidth="1"/>
    <col min="14602" max="14602" width="11.42578125" style="97" customWidth="1"/>
    <col min="14603" max="14850" width="9.140625" style="97"/>
    <col min="14851" max="14851" width="6.42578125" style="97" customWidth="1"/>
    <col min="14852" max="14852" width="40.7109375" style="97" customWidth="1"/>
    <col min="14853" max="14853" width="68.85546875" style="97" customWidth="1"/>
    <col min="14854" max="14854" width="16.140625" style="97" customWidth="1"/>
    <col min="14855" max="14855" width="11.140625" style="97" customWidth="1"/>
    <col min="14856" max="14856" width="13.28515625" style="97" customWidth="1"/>
    <col min="14857" max="14857" width="11.7109375" style="97" customWidth="1"/>
    <col min="14858" max="14858" width="11.42578125" style="97" customWidth="1"/>
    <col min="14859" max="15106" width="9.140625" style="97"/>
    <col min="15107" max="15107" width="6.42578125" style="97" customWidth="1"/>
    <col min="15108" max="15108" width="40.7109375" style="97" customWidth="1"/>
    <col min="15109" max="15109" width="68.85546875" style="97" customWidth="1"/>
    <col min="15110" max="15110" width="16.140625" style="97" customWidth="1"/>
    <col min="15111" max="15111" width="11.140625" style="97" customWidth="1"/>
    <col min="15112" max="15112" width="13.28515625" style="97" customWidth="1"/>
    <col min="15113" max="15113" width="11.7109375" style="97" customWidth="1"/>
    <col min="15114" max="15114" width="11.42578125" style="97" customWidth="1"/>
    <col min="15115" max="15362" width="9.140625" style="97"/>
    <col min="15363" max="15363" width="6.42578125" style="97" customWidth="1"/>
    <col min="15364" max="15364" width="40.7109375" style="97" customWidth="1"/>
    <col min="15365" max="15365" width="68.85546875" style="97" customWidth="1"/>
    <col min="15366" max="15366" width="16.140625" style="97" customWidth="1"/>
    <col min="15367" max="15367" width="11.140625" style="97" customWidth="1"/>
    <col min="15368" max="15368" width="13.28515625" style="97" customWidth="1"/>
    <col min="15369" max="15369" width="11.7109375" style="97" customWidth="1"/>
    <col min="15370" max="15370" width="11.42578125" style="97" customWidth="1"/>
    <col min="15371" max="15618" width="9.140625" style="97"/>
    <col min="15619" max="15619" width="6.42578125" style="97" customWidth="1"/>
    <col min="15620" max="15620" width="40.7109375" style="97" customWidth="1"/>
    <col min="15621" max="15621" width="68.85546875" style="97" customWidth="1"/>
    <col min="15622" max="15622" width="16.140625" style="97" customWidth="1"/>
    <col min="15623" max="15623" width="11.140625" style="97" customWidth="1"/>
    <col min="15624" max="15624" width="13.28515625" style="97" customWidth="1"/>
    <col min="15625" max="15625" width="11.7109375" style="97" customWidth="1"/>
    <col min="15626" max="15626" width="11.42578125" style="97" customWidth="1"/>
    <col min="15627" max="15874" width="9.140625" style="97"/>
    <col min="15875" max="15875" width="6.42578125" style="97" customWidth="1"/>
    <col min="15876" max="15876" width="40.7109375" style="97" customWidth="1"/>
    <col min="15877" max="15877" width="68.85546875" style="97" customWidth="1"/>
    <col min="15878" max="15878" width="16.140625" style="97" customWidth="1"/>
    <col min="15879" max="15879" width="11.140625" style="97" customWidth="1"/>
    <col min="15880" max="15880" width="13.28515625" style="97" customWidth="1"/>
    <col min="15881" max="15881" width="11.7109375" style="97" customWidth="1"/>
    <col min="15882" max="15882" width="11.42578125" style="97" customWidth="1"/>
    <col min="15883" max="16130" width="9.140625" style="97"/>
    <col min="16131" max="16131" width="6.42578125" style="97" customWidth="1"/>
    <col min="16132" max="16132" width="40.7109375" style="97" customWidth="1"/>
    <col min="16133" max="16133" width="68.85546875" style="97" customWidth="1"/>
    <col min="16134" max="16134" width="16.140625" style="97" customWidth="1"/>
    <col min="16135" max="16135" width="11.140625" style="97" customWidth="1"/>
    <col min="16136" max="16136" width="13.28515625" style="97" customWidth="1"/>
    <col min="16137" max="16137" width="11.7109375" style="97" customWidth="1"/>
    <col min="16138" max="16138" width="11.42578125" style="97" customWidth="1"/>
    <col min="16139" max="16384" width="9.140625" style="97"/>
  </cols>
  <sheetData>
    <row r="1" spans="1:10" x14ac:dyDescent="0.25">
      <c r="F1" s="98"/>
      <c r="G1" s="98"/>
      <c r="H1" s="98"/>
    </row>
    <row r="2" spans="1:10" ht="16.5" customHeight="1" x14ac:dyDescent="0.25">
      <c r="F2" s="193" t="s">
        <v>230</v>
      </c>
      <c r="G2" s="193"/>
      <c r="H2" s="193"/>
    </row>
    <row r="3" spans="1:10" ht="16.5" customHeight="1" x14ac:dyDescent="0.25">
      <c r="F3" s="99"/>
      <c r="G3" s="99"/>
      <c r="H3" s="99"/>
    </row>
    <row r="4" spans="1:10" ht="87" customHeight="1" x14ac:dyDescent="0.25">
      <c r="A4" s="194" t="s">
        <v>228</v>
      </c>
      <c r="B4" s="194"/>
      <c r="C4" s="194"/>
      <c r="D4" s="194"/>
      <c r="E4" s="194"/>
      <c r="F4" s="194"/>
      <c r="G4" s="194"/>
      <c r="H4" s="194"/>
    </row>
    <row r="5" spans="1:10" ht="13.5" customHeight="1" x14ac:dyDescent="0.25">
      <c r="A5" s="100"/>
      <c r="B5" s="100"/>
      <c r="C5" s="100"/>
      <c r="D5" s="100"/>
      <c r="E5" s="100"/>
      <c r="F5" s="100"/>
      <c r="G5" s="100"/>
      <c r="H5" s="100"/>
    </row>
    <row r="6" spans="1:10" ht="82.5" x14ac:dyDescent="0.25">
      <c r="A6" s="101" t="s">
        <v>87</v>
      </c>
      <c r="B6" s="101" t="s">
        <v>88</v>
      </c>
      <c r="C6" s="101" t="s">
        <v>89</v>
      </c>
      <c r="D6" s="101" t="s">
        <v>229</v>
      </c>
      <c r="E6" s="101" t="s">
        <v>90</v>
      </c>
      <c r="F6" s="145" t="s">
        <v>91</v>
      </c>
      <c r="G6" s="101" t="s">
        <v>92</v>
      </c>
      <c r="H6" s="101" t="s">
        <v>93</v>
      </c>
    </row>
    <row r="7" spans="1:10" x14ac:dyDescent="0.25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45">
        <v>6</v>
      </c>
      <c r="G7" s="101">
        <v>7</v>
      </c>
      <c r="H7" s="101">
        <v>8</v>
      </c>
    </row>
    <row r="8" spans="1:10" ht="25.5" customHeight="1" x14ac:dyDescent="0.25">
      <c r="A8" s="57"/>
      <c r="B8" s="57" t="s">
        <v>94</v>
      </c>
      <c r="C8" s="57"/>
      <c r="D8" s="57"/>
      <c r="E8" s="57"/>
      <c r="F8" s="57"/>
      <c r="G8" s="57"/>
      <c r="H8" s="102"/>
    </row>
    <row r="9" spans="1:10" ht="51.75" x14ac:dyDescent="0.25">
      <c r="A9" s="103"/>
      <c r="B9" s="104" t="s">
        <v>95</v>
      </c>
      <c r="C9" s="104" t="s">
        <v>96</v>
      </c>
      <c r="D9" s="104"/>
      <c r="E9" s="104"/>
      <c r="F9" s="146" t="s">
        <v>97</v>
      </c>
      <c r="G9" s="105">
        <f>G10+G11+G12+G13</f>
        <v>3</v>
      </c>
      <c r="H9" s="106">
        <f>H10+H11+H12+H13</f>
        <v>0.15000000000000002</v>
      </c>
    </row>
    <row r="10" spans="1:10" ht="149.25" customHeight="1" x14ac:dyDescent="0.25">
      <c r="A10" s="107" t="s">
        <v>98</v>
      </c>
      <c r="B10" s="108" t="s">
        <v>99</v>
      </c>
      <c r="C10" s="108" t="s">
        <v>100</v>
      </c>
      <c r="D10" s="108" t="s">
        <v>226</v>
      </c>
      <c r="E10" s="109">
        <v>0.25</v>
      </c>
      <c r="F10" s="147" t="s">
        <v>101</v>
      </c>
      <c r="G10" s="110" t="str">
        <f>IF(F10="да","1",IF(F10="нет","0"))</f>
        <v>0</v>
      </c>
      <c r="H10" s="111">
        <f>IF(F10="да",0.05,IF(F10="нет",0,""))</f>
        <v>0</v>
      </c>
    </row>
    <row r="11" spans="1:10" ht="159.75" customHeight="1" x14ac:dyDescent="0.25">
      <c r="A11" s="112" t="s">
        <v>102</v>
      </c>
      <c r="B11" s="113" t="s">
        <v>103</v>
      </c>
      <c r="C11" s="114" t="s">
        <v>104</v>
      </c>
      <c r="D11" s="108" t="s">
        <v>226</v>
      </c>
      <c r="E11" s="115">
        <v>0.25</v>
      </c>
      <c r="F11" s="148" t="s">
        <v>105</v>
      </c>
      <c r="G11" s="110" t="str">
        <f>IF(F11="да","1",IF(F11="нет","0"))</f>
        <v>1</v>
      </c>
      <c r="H11" s="111">
        <f>IF(F11="да",0.05,IF(F11="нет",0,""))</f>
        <v>0.05</v>
      </c>
    </row>
    <row r="12" spans="1:10" ht="138" customHeight="1" x14ac:dyDescent="0.25">
      <c r="A12" s="112" t="s">
        <v>106</v>
      </c>
      <c r="B12" s="108" t="s">
        <v>107</v>
      </c>
      <c r="C12" s="113" t="s">
        <v>108</v>
      </c>
      <c r="D12" s="108" t="s">
        <v>226</v>
      </c>
      <c r="E12" s="115">
        <v>0.25</v>
      </c>
      <c r="F12" s="148" t="s">
        <v>105</v>
      </c>
      <c r="G12" s="110" t="str">
        <f>IF(F12="да","1",IF(F12="нет","0"))</f>
        <v>1</v>
      </c>
      <c r="H12" s="111">
        <f>IF(F12="да",0.05,IF(F12="нет",0,""))</f>
        <v>0.05</v>
      </c>
    </row>
    <row r="13" spans="1:10" ht="144.75" customHeight="1" x14ac:dyDescent="0.25">
      <c r="A13" s="116" t="s">
        <v>109</v>
      </c>
      <c r="B13" s="117" t="s">
        <v>110</v>
      </c>
      <c r="C13" s="118" t="s">
        <v>111</v>
      </c>
      <c r="D13" s="108" t="s">
        <v>226</v>
      </c>
      <c r="E13" s="115">
        <v>0.25</v>
      </c>
      <c r="F13" s="149" t="s">
        <v>105</v>
      </c>
      <c r="G13" s="110" t="str">
        <f>IF(F13="да","1",IF(F13="нет","0"))</f>
        <v>1</v>
      </c>
      <c r="H13" s="111">
        <f>IF(F13="да",0.05,IF(F13="нет",0,""))</f>
        <v>0.05</v>
      </c>
    </row>
    <row r="14" spans="1:10" ht="31.5" customHeight="1" x14ac:dyDescent="0.25">
      <c r="A14" s="103"/>
      <c r="B14" s="104" t="s">
        <v>112</v>
      </c>
      <c r="C14" s="104" t="s">
        <v>113</v>
      </c>
      <c r="D14" s="119"/>
      <c r="E14" s="119"/>
      <c r="F14" s="150" t="s">
        <v>97</v>
      </c>
      <c r="G14" s="105">
        <f>G15+G16+G17+G18</f>
        <v>2.5</v>
      </c>
      <c r="H14" s="106">
        <f>H15+H16+H17+H18</f>
        <v>0.05</v>
      </c>
    </row>
    <row r="15" spans="1:10" ht="186.75" customHeight="1" x14ac:dyDescent="0.25">
      <c r="A15" s="107" t="s">
        <v>114</v>
      </c>
      <c r="B15" s="113" t="s">
        <v>115</v>
      </c>
      <c r="C15" s="113" t="s">
        <v>116</v>
      </c>
      <c r="D15" s="108" t="s">
        <v>226</v>
      </c>
      <c r="E15" s="120">
        <v>0.4</v>
      </c>
      <c r="F15" s="148" t="s">
        <v>101</v>
      </c>
      <c r="G15" s="110" t="str">
        <f>IF(F15="да","1,25",IF(F15="нет","0"))</f>
        <v>0</v>
      </c>
      <c r="H15" s="111">
        <f>IF(F15="да",0.025,IF(F15="нет",0,""))</f>
        <v>0</v>
      </c>
    </row>
    <row r="16" spans="1:10" ht="161.25" customHeight="1" x14ac:dyDescent="0.25">
      <c r="A16" s="107" t="s">
        <v>117</v>
      </c>
      <c r="B16" s="113" t="s">
        <v>118</v>
      </c>
      <c r="C16" s="113" t="s">
        <v>119</v>
      </c>
      <c r="D16" s="108" t="s">
        <v>226</v>
      </c>
      <c r="E16" s="120">
        <v>0.4</v>
      </c>
      <c r="F16" s="148" t="s">
        <v>101</v>
      </c>
      <c r="G16" s="110" t="str">
        <f>IF(F16="да","1,25",IF(F16="нет","0"))</f>
        <v>0</v>
      </c>
      <c r="H16" s="111">
        <f>IF(F16="да",0.025,IF(F16="нет",0,""))</f>
        <v>0</v>
      </c>
      <c r="I16" s="121"/>
      <c r="J16" s="121"/>
    </row>
    <row r="17" spans="1:9" ht="149.25" customHeight="1" x14ac:dyDescent="0.25">
      <c r="A17" s="112" t="s">
        <v>120</v>
      </c>
      <c r="B17" s="108" t="s">
        <v>121</v>
      </c>
      <c r="C17" s="113" t="s">
        <v>122</v>
      </c>
      <c r="D17" s="108" t="s">
        <v>226</v>
      </c>
      <c r="E17" s="120">
        <v>0.1</v>
      </c>
      <c r="F17" s="148" t="s">
        <v>105</v>
      </c>
      <c r="G17" s="110" t="str">
        <f>IF(F17="да","1,25",IF(F17="нет","0"))</f>
        <v>1,25</v>
      </c>
      <c r="H17" s="111">
        <f>IF(F17="да",0.025,IF(F17="нет",0,""))</f>
        <v>2.5000000000000001E-2</v>
      </c>
    </row>
    <row r="18" spans="1:9" ht="133.5" customHeight="1" x14ac:dyDescent="0.25">
      <c r="A18" s="112" t="s">
        <v>123</v>
      </c>
      <c r="B18" s="108" t="s">
        <v>124</v>
      </c>
      <c r="C18" s="108" t="s">
        <v>125</v>
      </c>
      <c r="D18" s="108" t="s">
        <v>226</v>
      </c>
      <c r="E18" s="109">
        <v>0.1</v>
      </c>
      <c r="F18" s="148" t="s">
        <v>105</v>
      </c>
      <c r="G18" s="110" t="str">
        <f>IF(F18="да","1,25",IF(F18="нет","0"))</f>
        <v>1,25</v>
      </c>
      <c r="H18" s="111">
        <f>IF(F18="да",0.025,IF(F18="нет",0,""))</f>
        <v>2.5000000000000001E-2</v>
      </c>
    </row>
    <row r="19" spans="1:9" ht="33" x14ac:dyDescent="0.25">
      <c r="A19" s="57"/>
      <c r="B19" s="57" t="s">
        <v>126</v>
      </c>
      <c r="C19" s="57"/>
      <c r="D19" s="57"/>
      <c r="E19" s="57"/>
      <c r="F19" s="151"/>
      <c r="G19" s="58"/>
      <c r="H19" s="59"/>
    </row>
    <row r="20" spans="1:9" ht="34.5" x14ac:dyDescent="0.25">
      <c r="A20" s="122"/>
      <c r="B20" s="119" t="s">
        <v>127</v>
      </c>
      <c r="C20" s="122" t="s">
        <v>128</v>
      </c>
      <c r="D20" s="122"/>
      <c r="E20" s="122"/>
      <c r="F20" s="146" t="s">
        <v>97</v>
      </c>
      <c r="G20" s="123">
        <f>G21+G22+G23</f>
        <v>2</v>
      </c>
      <c r="H20" s="124">
        <f>H21+H22+H23</f>
        <v>0.12</v>
      </c>
    </row>
    <row r="21" spans="1:9" ht="135" customHeight="1" x14ac:dyDescent="0.25">
      <c r="A21" s="112" t="s">
        <v>129</v>
      </c>
      <c r="B21" s="113" t="s">
        <v>130</v>
      </c>
      <c r="C21" s="113" t="s">
        <v>131</v>
      </c>
      <c r="D21" s="108" t="s">
        <v>226</v>
      </c>
      <c r="E21" s="120">
        <v>0.4</v>
      </c>
      <c r="F21" s="148" t="s">
        <v>105</v>
      </c>
      <c r="G21" s="110" t="str">
        <f>IF(F21="да","1",IF(F21="нет","0"))</f>
        <v>1</v>
      </c>
      <c r="H21" s="125">
        <f>IF(F21="да",0.08,IF(F21="нет",0,""))</f>
        <v>0.08</v>
      </c>
    </row>
    <row r="22" spans="1:9" ht="164.25" customHeight="1" x14ac:dyDescent="0.25">
      <c r="A22" s="126" t="s">
        <v>132</v>
      </c>
      <c r="B22" s="114" t="s">
        <v>133</v>
      </c>
      <c r="C22" s="114" t="s">
        <v>134</v>
      </c>
      <c r="D22" s="114" t="s">
        <v>227</v>
      </c>
      <c r="E22" s="120">
        <v>0.4</v>
      </c>
      <c r="F22" s="126" t="s">
        <v>101</v>
      </c>
      <c r="G22" s="110" t="str">
        <f>IF(F22="да","1",IF(F22="нет","0"))</f>
        <v>0</v>
      </c>
      <c r="H22" s="111">
        <f>IF(F22="да",0.08,IF(F22="нет",0,""))</f>
        <v>0</v>
      </c>
    </row>
    <row r="23" spans="1:9" ht="386.25" customHeight="1" x14ac:dyDescent="0.25">
      <c r="A23" s="112" t="s">
        <v>135</v>
      </c>
      <c r="B23" s="113" t="s">
        <v>136</v>
      </c>
      <c r="C23" s="113" t="s">
        <v>137</v>
      </c>
      <c r="D23" s="108" t="s">
        <v>226</v>
      </c>
      <c r="E23" s="120">
        <v>0.2</v>
      </c>
      <c r="F23" s="148" t="s">
        <v>105</v>
      </c>
      <c r="G23" s="110" t="str">
        <f>IF(F23="да","1",IF(F23="нет","0"))</f>
        <v>1</v>
      </c>
      <c r="H23" s="111">
        <f>IF(F23="да",0.04,IF(F23="нет",0,""))</f>
        <v>0.04</v>
      </c>
    </row>
    <row r="24" spans="1:9" ht="34.5" x14ac:dyDescent="0.25">
      <c r="A24" s="127"/>
      <c r="B24" s="128" t="s">
        <v>138</v>
      </c>
      <c r="C24" s="129" t="s">
        <v>139</v>
      </c>
      <c r="D24" s="129"/>
      <c r="E24" s="129"/>
      <c r="F24" s="146" t="s">
        <v>97</v>
      </c>
      <c r="G24" s="130">
        <f>G25+G26+G27</f>
        <v>1.9447999999999999</v>
      </c>
      <c r="H24" s="106">
        <f>H25+H26+H27</f>
        <v>0.32413333333333333</v>
      </c>
    </row>
    <row r="25" spans="1:9" ht="139.5" customHeight="1" x14ac:dyDescent="0.25">
      <c r="A25" s="112" t="s">
        <v>140</v>
      </c>
      <c r="B25" s="113" t="s">
        <v>141</v>
      </c>
      <c r="C25" s="113" t="s">
        <v>142</v>
      </c>
      <c r="D25" s="108" t="s">
        <v>226</v>
      </c>
      <c r="E25" s="120">
        <v>0.3</v>
      </c>
      <c r="F25" s="152">
        <v>80</v>
      </c>
      <c r="G25" s="131">
        <f>F25/100</f>
        <v>0.8</v>
      </c>
      <c r="H25" s="132">
        <f>50%/3*G25</f>
        <v>0.13333333333333333</v>
      </c>
      <c r="I25" s="121"/>
    </row>
    <row r="26" spans="1:9" ht="147" customHeight="1" x14ac:dyDescent="0.25">
      <c r="A26" s="112" t="s">
        <v>143</v>
      </c>
      <c r="B26" s="113" t="s">
        <v>144</v>
      </c>
      <c r="C26" s="133" t="s">
        <v>145</v>
      </c>
      <c r="D26" s="108" t="s">
        <v>226</v>
      </c>
      <c r="E26" s="134">
        <v>0.4</v>
      </c>
      <c r="F26" s="152">
        <v>53.33</v>
      </c>
      <c r="G26" s="131">
        <f>F26/100</f>
        <v>0.5333</v>
      </c>
      <c r="H26" s="132">
        <f>50%/3*G26</f>
        <v>8.8883333333333328E-2</v>
      </c>
      <c r="I26" s="121"/>
    </row>
    <row r="27" spans="1:9" ht="224.25" customHeight="1" x14ac:dyDescent="0.25">
      <c r="A27" s="195" t="s">
        <v>146</v>
      </c>
      <c r="B27" s="198" t="s">
        <v>147</v>
      </c>
      <c r="C27" s="113" t="s">
        <v>148</v>
      </c>
      <c r="D27" s="113"/>
      <c r="E27" s="120">
        <v>0.3</v>
      </c>
      <c r="F27" s="152">
        <f>(F28+F29)/2</f>
        <v>61.15</v>
      </c>
      <c r="G27" s="131">
        <f>F27/100</f>
        <v>0.61149999999999993</v>
      </c>
      <c r="H27" s="132">
        <f>50%/3*G27</f>
        <v>0.10191666666666666</v>
      </c>
    </row>
    <row r="28" spans="1:9" ht="140.25" customHeight="1" x14ac:dyDescent="0.25">
      <c r="A28" s="196"/>
      <c r="B28" s="199"/>
      <c r="C28" s="113" t="s">
        <v>149</v>
      </c>
      <c r="D28" s="108" t="s">
        <v>226</v>
      </c>
      <c r="E28" s="113"/>
      <c r="F28" s="152">
        <v>50</v>
      </c>
      <c r="G28" s="131" t="s">
        <v>150</v>
      </c>
      <c r="H28" s="132" t="s">
        <v>150</v>
      </c>
    </row>
    <row r="29" spans="1:9" ht="72.75" customHeight="1" x14ac:dyDescent="0.25">
      <c r="A29" s="196"/>
      <c r="B29" s="199"/>
      <c r="C29" s="113" t="s">
        <v>151</v>
      </c>
      <c r="D29" s="114" t="s">
        <v>227</v>
      </c>
      <c r="E29" s="113"/>
      <c r="F29" s="152">
        <v>72.3</v>
      </c>
      <c r="G29" s="131" t="s">
        <v>150</v>
      </c>
      <c r="H29" s="132" t="s">
        <v>150</v>
      </c>
    </row>
    <row r="30" spans="1:9" ht="78.75" customHeight="1" x14ac:dyDescent="0.25">
      <c r="A30" s="197"/>
      <c r="B30" s="200"/>
      <c r="C30" s="113" t="s">
        <v>152</v>
      </c>
      <c r="D30" s="114" t="s">
        <v>227</v>
      </c>
      <c r="E30" s="113"/>
      <c r="F30" s="152"/>
      <c r="G30" s="131" t="s">
        <v>97</v>
      </c>
      <c r="H30" s="132" t="s">
        <v>97</v>
      </c>
    </row>
    <row r="31" spans="1:9" ht="17.25" x14ac:dyDescent="0.25">
      <c r="A31" s="135"/>
      <c r="B31" s="135"/>
      <c r="C31" s="136" t="s">
        <v>153</v>
      </c>
      <c r="D31" s="136"/>
      <c r="E31" s="136"/>
      <c r="F31" s="153" t="s">
        <v>97</v>
      </c>
      <c r="G31" s="137">
        <f>G24+G20+G14+G9</f>
        <v>9.4448000000000008</v>
      </c>
      <c r="H31" s="138">
        <f>H24+H20+H14+H9</f>
        <v>0.64413333333333334</v>
      </c>
    </row>
    <row r="32" spans="1:9" x14ac:dyDescent="0.25">
      <c r="A32" s="139"/>
      <c r="B32" s="139"/>
      <c r="C32" s="140"/>
      <c r="D32" s="140"/>
      <c r="E32" s="140"/>
      <c r="F32" s="141"/>
      <c r="G32" s="142"/>
      <c r="H32" s="143"/>
    </row>
    <row r="33" spans="1:8" x14ac:dyDescent="0.25">
      <c r="A33" s="139"/>
      <c r="B33" s="139" t="s">
        <v>154</v>
      </c>
      <c r="C33" s="140"/>
      <c r="D33" s="140"/>
      <c r="E33" s="140"/>
      <c r="F33" s="141"/>
      <c r="G33" s="142"/>
      <c r="H33" s="143"/>
    </row>
    <row r="34" spans="1:8" ht="32.25" customHeight="1" x14ac:dyDescent="0.25">
      <c r="A34" s="139"/>
      <c r="B34" s="201" t="s">
        <v>155</v>
      </c>
      <c r="C34" s="201"/>
      <c r="D34" s="201"/>
      <c r="E34" s="201"/>
      <c r="F34" s="201"/>
      <c r="G34" s="201"/>
      <c r="H34" s="201"/>
    </row>
    <row r="35" spans="1:8" ht="63" customHeight="1" x14ac:dyDescent="0.25">
      <c r="A35" s="139"/>
      <c r="B35" s="202" t="s">
        <v>156</v>
      </c>
      <c r="C35" s="202"/>
      <c r="D35" s="202"/>
      <c r="E35" s="202"/>
      <c r="F35" s="202"/>
      <c r="G35" s="202"/>
      <c r="H35" s="202"/>
    </row>
    <row r="36" spans="1:8" ht="54.75" customHeight="1" x14ac:dyDescent="0.25">
      <c r="A36" s="188" t="s">
        <v>157</v>
      </c>
      <c r="B36" s="189"/>
      <c r="C36" s="190"/>
      <c r="D36" s="144"/>
      <c r="E36" s="144"/>
      <c r="F36" s="191" t="str">
        <f>IF(0.85&lt;=H31,'[1]Соответствие баллов'!B7,IF(0.7&lt;=H31,'[1]Соответствие баллов'!B8,IF(0.5&lt;=H31,'[1]Соответствие баллов'!B9,IF(H31&lt;0.5,'[1]Соответствие баллов'!B10))))</f>
        <v>Адекватна</v>
      </c>
      <c r="G36" s="191"/>
      <c r="H36" s="192"/>
    </row>
  </sheetData>
  <mergeCells count="8">
    <mergeCell ref="A36:C36"/>
    <mergeCell ref="F36:H36"/>
    <mergeCell ref="F2:H2"/>
    <mergeCell ref="A4:H4"/>
    <mergeCell ref="A27:A30"/>
    <mergeCell ref="B27:B30"/>
    <mergeCell ref="B34:H34"/>
    <mergeCell ref="B35:H35"/>
  </mergeCells>
  <pageMargins left="0.7" right="0.7" top="0.75" bottom="0.75" header="0.3" footer="0.3"/>
  <pageSetup paperSize="9" scale="44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3"/>
  <sheetViews>
    <sheetView view="pageBreakPreview" zoomScale="115" zoomScaleSheetLayoutView="115" workbookViewId="0">
      <selection activeCell="N8" sqref="N8"/>
    </sheetView>
  </sheetViews>
  <sheetFormatPr defaultColWidth="9.140625" defaultRowHeight="15" x14ac:dyDescent="0.25"/>
  <cols>
    <col min="1" max="1" width="14" style="55" customWidth="1"/>
    <col min="2" max="2" width="27.85546875" style="55" customWidth="1"/>
    <col min="3" max="3" width="16.85546875" style="55" customWidth="1"/>
    <col min="4" max="4" width="14.7109375" style="55" customWidth="1"/>
    <col min="5" max="5" width="9.85546875" style="55" customWidth="1"/>
    <col min="6" max="6" width="19.140625" style="55" customWidth="1"/>
    <col min="7" max="7" width="11.7109375" style="55" customWidth="1"/>
    <col min="8" max="8" width="11.42578125" style="55" customWidth="1"/>
    <col min="9" max="16384" width="9.140625" style="55"/>
  </cols>
  <sheetData>
    <row r="2" spans="1:6" ht="15" customHeight="1" x14ac:dyDescent="0.3">
      <c r="D2" s="204" t="s">
        <v>158</v>
      </c>
      <c r="E2" s="204"/>
      <c r="F2" s="204"/>
    </row>
    <row r="3" spans="1:6" ht="15" customHeight="1" x14ac:dyDescent="0.3">
      <c r="D3" s="56"/>
      <c r="E3" s="56"/>
      <c r="F3" s="56"/>
    </row>
    <row r="4" spans="1:6" ht="27" x14ac:dyDescent="0.25">
      <c r="A4" s="205" t="s">
        <v>159</v>
      </c>
      <c r="B4" s="205"/>
      <c r="C4" s="205"/>
      <c r="D4" s="205"/>
      <c r="E4" s="205"/>
      <c r="F4" s="205"/>
    </row>
    <row r="5" spans="1:6" ht="8.25" customHeight="1" x14ac:dyDescent="0.25"/>
    <row r="6" spans="1:6" ht="50.25" customHeight="1" x14ac:dyDescent="0.25">
      <c r="A6" s="60" t="s">
        <v>160</v>
      </c>
      <c r="B6" s="60" t="s">
        <v>161</v>
      </c>
      <c r="C6" s="206" t="s">
        <v>162</v>
      </c>
      <c r="D6" s="207"/>
      <c r="E6" s="207"/>
      <c r="F6" s="208"/>
    </row>
    <row r="7" spans="1:6" ht="52.5" customHeight="1" x14ac:dyDescent="0.25">
      <c r="A7" s="60" t="s">
        <v>163</v>
      </c>
      <c r="B7" s="61" t="s">
        <v>164</v>
      </c>
      <c r="C7" s="203" t="s">
        <v>165</v>
      </c>
      <c r="D7" s="203"/>
      <c r="E7" s="203"/>
      <c r="F7" s="203"/>
    </row>
    <row r="8" spans="1:6" ht="125.25" customHeight="1" x14ac:dyDescent="0.25">
      <c r="A8" s="60" t="s">
        <v>166</v>
      </c>
      <c r="B8" s="61" t="s">
        <v>167</v>
      </c>
      <c r="C8" s="203" t="s">
        <v>168</v>
      </c>
      <c r="D8" s="203"/>
      <c r="E8" s="203"/>
      <c r="F8" s="203"/>
    </row>
    <row r="9" spans="1:6" ht="137.25" customHeight="1" x14ac:dyDescent="0.25">
      <c r="A9" s="60" t="s">
        <v>169</v>
      </c>
      <c r="B9" s="61" t="s">
        <v>170</v>
      </c>
      <c r="C9" s="203" t="s">
        <v>171</v>
      </c>
      <c r="D9" s="203"/>
      <c r="E9" s="203"/>
      <c r="F9" s="203"/>
    </row>
    <row r="10" spans="1:6" ht="108" customHeight="1" x14ac:dyDescent="0.25">
      <c r="A10" s="60" t="s">
        <v>172</v>
      </c>
      <c r="B10" s="61" t="s">
        <v>173</v>
      </c>
      <c r="C10" s="203" t="s">
        <v>174</v>
      </c>
      <c r="D10" s="203"/>
      <c r="E10" s="203"/>
      <c r="F10" s="203"/>
    </row>
    <row r="11" spans="1:6" ht="109.5" customHeight="1" x14ac:dyDescent="0.25">
      <c r="A11" s="60" t="s">
        <v>175</v>
      </c>
      <c r="B11" s="61" t="s">
        <v>176</v>
      </c>
      <c r="C11" s="203" t="s">
        <v>177</v>
      </c>
      <c r="D11" s="203"/>
      <c r="E11" s="203"/>
      <c r="F11" s="203"/>
    </row>
    <row r="12" spans="1:6" ht="14.25" customHeight="1" x14ac:dyDescent="0.25">
      <c r="A12" s="62"/>
      <c r="B12" s="63"/>
      <c r="C12" s="64"/>
      <c r="D12" s="64"/>
      <c r="E12" s="64"/>
      <c r="F12" s="64"/>
    </row>
    <row r="13" spans="1:6" ht="18.75" x14ac:dyDescent="0.3">
      <c r="F13" s="65"/>
    </row>
  </sheetData>
  <mergeCells count="8">
    <mergeCell ref="C10:F10"/>
    <mergeCell ref="C11:F11"/>
    <mergeCell ref="D2:F2"/>
    <mergeCell ref="A4:F4"/>
    <mergeCell ref="C6:F6"/>
    <mergeCell ref="C7:F7"/>
    <mergeCell ref="C8:F8"/>
    <mergeCell ref="C9:F9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Таблица 6 (2)</vt:lpstr>
      <vt:lpstr>Таблица 7 (2)</vt:lpstr>
      <vt:lpstr>Таблица 8</vt:lpstr>
      <vt:lpstr>Пояснительная записка</vt:lpstr>
      <vt:lpstr>Анкета для оценки эф-ти</vt:lpstr>
      <vt:lpstr>Анализ соответствия баллов</vt:lpstr>
      <vt:lpstr>'Анализ соответствия баллов'!Область_печати</vt:lpstr>
      <vt:lpstr>'Таблица 6 (2)'!Область_печати</vt:lpstr>
      <vt:lpstr>'Таблица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2024-03-29T09:28:20Z</dcterms:modified>
</cp:coreProperties>
</file>