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Мои Документы\МУНПРОГРАММЫ\2023 год\ОТЧЕТ\"/>
    </mc:Choice>
  </mc:AlternateContent>
  <bookViews>
    <workbookView xWindow="0" yWindow="0" windowWidth="28770" windowHeight="11610" firstSheet="2" activeTab="7"/>
  </bookViews>
  <sheets>
    <sheet name="Паспорт" sheetId="1" state="hidden" r:id="rId1"/>
    <sheet name="1" sheetId="21" state="hidden" r:id="rId2"/>
    <sheet name="Таблица 6" sheetId="4" r:id="rId3"/>
    <sheet name="Таблица 7 (2)" sheetId="30" r:id="rId4"/>
    <sheet name="Таблица 8 (2)" sheetId="31" r:id="rId5"/>
    <sheet name="Таблица 9" sheetId="26" r:id="rId6"/>
    <sheet name="Пояснительная записка" sheetId="27" r:id="rId7"/>
    <sheet name="Анкета для оценки эф-ти" sheetId="29" r:id="rId8"/>
    <sheet name="Прил 2 Основные мероприятия " sheetId="2" state="hidden" r:id="rId9"/>
    <sheet name="Прил 3 Меры правового регулир" sheetId="3" state="hidden" r:id="rId10"/>
    <sheet name=" Прил 6 План мероприятий " sheetId="15" state="hidden" r:id="rId11"/>
    <sheet name="прил 10свед инд" sheetId="20" state="hidden" r:id="rId12"/>
    <sheet name="по ГРБС" sheetId="10" state="hidden" r:id="rId13"/>
    <sheet name="ГРБС АМО" sheetId="11" state="hidden" r:id="rId14"/>
    <sheet name="ГРБС" sheetId="18" state="hidden" r:id="rId15"/>
  </sheets>
  <externalReferences>
    <externalReference r:id="rId16"/>
  </externalReferences>
  <definedNames>
    <definedName name="_xlnm._FilterDatabase" localSheetId="4" hidden="1">'Таблица 8 (2)'!$C$2:$C$692</definedName>
    <definedName name="OLE_LINK1" localSheetId="5">'Таблица 9'!$A$1</definedName>
    <definedName name="_xlnm.Print_Titles" localSheetId="8">'Прил 2 Основные мероприятия '!$9:$9</definedName>
    <definedName name="кп" localSheetId="7">#REF!</definedName>
    <definedName name="кп">#REF!</definedName>
    <definedName name="_xlnm.Print_Area" localSheetId="10">' Прил 6 План мероприятий '!$A$1:$AG$85</definedName>
    <definedName name="_xlnm.Print_Area" localSheetId="1">'1'!$A$1:$I$20</definedName>
    <definedName name="_xlnm.Print_Area" localSheetId="14">ГРБС!$A$1:$I$199</definedName>
    <definedName name="_xlnm.Print_Area" localSheetId="0">Паспорт!$A$1:$G$25</definedName>
    <definedName name="_xlnm.Print_Area" localSheetId="8">'Прил 2 Основные мероприятия '!$A$1:$G$16</definedName>
    <definedName name="_xlnm.Print_Area" localSheetId="2">'Таблица 6'!$A$1:$L$57</definedName>
    <definedName name="округлить" localSheetId="7">#REF!</definedName>
    <definedName name="округлить" localSheetId="3">#REF!</definedName>
    <definedName name="округлить" localSheetId="4">#REF!</definedName>
    <definedName name="округлить">#REF!</definedName>
  </definedNames>
  <calcPr calcId="152511"/>
</workbook>
</file>

<file path=xl/calcChain.xml><?xml version="1.0" encoding="utf-8"?>
<calcChain xmlns="http://schemas.openxmlformats.org/spreadsheetml/2006/main">
  <c r="F644" i="31" l="1"/>
  <c r="E644" i="31"/>
  <c r="D644" i="31"/>
  <c r="F641" i="31"/>
  <c r="E641" i="31"/>
  <c r="D641" i="31"/>
  <c r="F638" i="31"/>
  <c r="E638" i="31"/>
  <c r="D638" i="31"/>
  <c r="F635" i="31"/>
  <c r="E635" i="31"/>
  <c r="D635" i="31"/>
  <c r="F632" i="31"/>
  <c r="E632" i="31"/>
  <c r="D632" i="31"/>
  <c r="F629" i="31"/>
  <c r="E629" i="31"/>
  <c r="D629" i="31"/>
  <c r="F626" i="31"/>
  <c r="E626" i="31"/>
  <c r="D626" i="31"/>
  <c r="F623" i="31"/>
  <c r="E623" i="31"/>
  <c r="D623" i="31"/>
  <c r="D620" i="31"/>
  <c r="D617" i="31" s="1"/>
  <c r="F617" i="31"/>
  <c r="E617" i="31"/>
  <c r="F615" i="31"/>
  <c r="F611" i="31" s="1"/>
  <c r="E615" i="31"/>
  <c r="E579" i="31" s="1"/>
  <c r="D614" i="31"/>
  <c r="D611" i="31" s="1"/>
  <c r="F608" i="31"/>
  <c r="F605" i="31" s="1"/>
  <c r="E608" i="31"/>
  <c r="D608" i="31"/>
  <c r="D605" i="31" s="1"/>
  <c r="E605" i="31"/>
  <c r="F602" i="31"/>
  <c r="F599" i="31" s="1"/>
  <c r="E602" i="31"/>
  <c r="E599" i="31" s="1"/>
  <c r="D602" i="31"/>
  <c r="D599" i="31" s="1"/>
  <c r="F598" i="31"/>
  <c r="E598" i="31"/>
  <c r="D598" i="31"/>
  <c r="D596" i="31" s="1"/>
  <c r="E596" i="31"/>
  <c r="E593" i="31" s="1"/>
  <c r="D593" i="31"/>
  <c r="F590" i="31"/>
  <c r="E590" i="31"/>
  <c r="E587" i="31" s="1"/>
  <c r="D590" i="31"/>
  <c r="D587" i="31" s="1"/>
  <c r="F587" i="31"/>
  <c r="F584" i="31"/>
  <c r="F581" i="31" s="1"/>
  <c r="E584" i="31"/>
  <c r="E581" i="31" s="1"/>
  <c r="D584" i="31"/>
  <c r="D581" i="31"/>
  <c r="E580" i="31"/>
  <c r="D580" i="31"/>
  <c r="F579" i="31"/>
  <c r="D579" i="31"/>
  <c r="D575" i="31" s="1"/>
  <c r="E575" i="31"/>
  <c r="F569" i="31"/>
  <c r="E569" i="31"/>
  <c r="D569" i="31"/>
  <c r="F563" i="31"/>
  <c r="E563" i="31"/>
  <c r="D563" i="31"/>
  <c r="F562" i="31"/>
  <c r="E562" i="31"/>
  <c r="D562" i="31"/>
  <c r="F561" i="31"/>
  <c r="E561" i="31"/>
  <c r="E557" i="31" s="1"/>
  <c r="D561" i="31"/>
  <c r="D557" i="31"/>
  <c r="F551" i="31"/>
  <c r="E551" i="31"/>
  <c r="D551" i="31"/>
  <c r="F545" i="31"/>
  <c r="F543" i="31" s="1"/>
  <c r="F541" i="31" s="1"/>
  <c r="F539" i="31" s="1"/>
  <c r="E545" i="31"/>
  <c r="D545" i="31"/>
  <c r="F544" i="31"/>
  <c r="F542" i="31" s="1"/>
  <c r="E544" i="31"/>
  <c r="D544" i="31"/>
  <c r="E543" i="31"/>
  <c r="E541" i="31" s="1"/>
  <c r="D543" i="31"/>
  <c r="D541" i="31" s="1"/>
  <c r="D539" i="31" s="1"/>
  <c r="D542" i="31"/>
  <c r="E539" i="31"/>
  <c r="D538" i="31"/>
  <c r="D536" i="31" s="1"/>
  <c r="D476" i="31" s="1"/>
  <c r="F535" i="31"/>
  <c r="F533" i="31" s="1"/>
  <c r="E535" i="31"/>
  <c r="D535" i="31"/>
  <c r="D533" i="31" s="1"/>
  <c r="E533" i="31"/>
  <c r="F515" i="31"/>
  <c r="E515" i="31"/>
  <c r="D515" i="31"/>
  <c r="F514" i="31"/>
  <c r="E514" i="31"/>
  <c r="D514" i="31"/>
  <c r="F513" i="31"/>
  <c r="F509" i="31" s="1"/>
  <c r="E513" i="31"/>
  <c r="D513" i="31"/>
  <c r="D509" i="31" s="1"/>
  <c r="E509" i="31"/>
  <c r="F503" i="31"/>
  <c r="E503" i="31"/>
  <c r="D503" i="31"/>
  <c r="F497" i="31"/>
  <c r="E497" i="31"/>
  <c r="D497" i="31"/>
  <c r="F496" i="31"/>
  <c r="E496" i="31"/>
  <c r="D496" i="31"/>
  <c r="F495" i="31"/>
  <c r="E495" i="31"/>
  <c r="D495" i="31"/>
  <c r="D491" i="31"/>
  <c r="F489" i="31"/>
  <c r="F485" i="31"/>
  <c r="E485" i="31"/>
  <c r="D485" i="31"/>
  <c r="F484" i="31"/>
  <c r="E484" i="31"/>
  <c r="D484" i="31"/>
  <c r="F483" i="31"/>
  <c r="E483" i="31"/>
  <c r="D483" i="31"/>
  <c r="D479" i="31" s="1"/>
  <c r="E479" i="31"/>
  <c r="D478" i="31"/>
  <c r="D16" i="31" s="1"/>
  <c r="D477" i="31"/>
  <c r="F467" i="31"/>
  <c r="E467" i="31"/>
  <c r="D467" i="31"/>
  <c r="F461" i="31"/>
  <c r="E461" i="31"/>
  <c r="D461" i="31"/>
  <c r="F455" i="31"/>
  <c r="E455" i="31"/>
  <c r="D455" i="31"/>
  <c r="F452" i="31"/>
  <c r="E452" i="31"/>
  <c r="D452" i="31"/>
  <c r="F449" i="31"/>
  <c r="E449" i="31"/>
  <c r="D449" i="31"/>
  <c r="F446" i="31"/>
  <c r="E446" i="31"/>
  <c r="D446" i="31"/>
  <c r="F443" i="31"/>
  <c r="E443" i="31"/>
  <c r="D443" i="31"/>
  <c r="F440" i="31"/>
  <c r="E440" i="31"/>
  <c r="D440" i="31"/>
  <c r="F437" i="31"/>
  <c r="E437" i="31"/>
  <c r="D437" i="31"/>
  <c r="F431" i="31"/>
  <c r="E431" i="31"/>
  <c r="D431" i="31"/>
  <c r="F425" i="31"/>
  <c r="E425" i="31"/>
  <c r="D425" i="31"/>
  <c r="F419" i="31"/>
  <c r="E419" i="31"/>
  <c r="D419" i="31"/>
  <c r="F416" i="31"/>
  <c r="E416" i="31"/>
  <c r="D416" i="31"/>
  <c r="F413" i="31"/>
  <c r="E413" i="31"/>
  <c r="D413" i="31"/>
  <c r="F410" i="31"/>
  <c r="E410" i="31"/>
  <c r="D410" i="31"/>
  <c r="F407" i="31"/>
  <c r="E407" i="31"/>
  <c r="D407" i="31"/>
  <c r="F404" i="31"/>
  <c r="E404" i="31"/>
  <c r="D404" i="31"/>
  <c r="F401" i="31"/>
  <c r="E401" i="31"/>
  <c r="D401" i="31"/>
  <c r="F398" i="31"/>
  <c r="E398" i="31"/>
  <c r="D398" i="31"/>
  <c r="F395" i="31"/>
  <c r="E395" i="31"/>
  <c r="D395" i="31"/>
  <c r="F392" i="31"/>
  <c r="E392" i="31"/>
  <c r="D392" i="31"/>
  <c r="F389" i="31"/>
  <c r="E389" i="31"/>
  <c r="D389" i="31"/>
  <c r="F386" i="31"/>
  <c r="E386" i="31"/>
  <c r="D386" i="31"/>
  <c r="F383" i="31"/>
  <c r="E383" i="31"/>
  <c r="D383" i="31"/>
  <c r="F380" i="31"/>
  <c r="E380" i="31"/>
  <c r="D380" i="31"/>
  <c r="F377" i="31"/>
  <c r="E377" i="31"/>
  <c r="D377" i="31"/>
  <c r="F374" i="31"/>
  <c r="E374" i="31"/>
  <c r="D374" i="31"/>
  <c r="F371" i="31"/>
  <c r="E371" i="31"/>
  <c r="D371" i="31"/>
  <c r="F368" i="31"/>
  <c r="E368" i="31"/>
  <c r="D368" i="31"/>
  <c r="F365" i="31"/>
  <c r="E365" i="31"/>
  <c r="D365" i="31"/>
  <c r="F362" i="31"/>
  <c r="E362" i="31"/>
  <c r="D362" i="31"/>
  <c r="F359" i="31"/>
  <c r="E359" i="31"/>
  <c r="D359" i="31"/>
  <c r="F356" i="31"/>
  <c r="E356" i="31"/>
  <c r="D356" i="31"/>
  <c r="F353" i="31"/>
  <c r="E353" i="31"/>
  <c r="D353" i="31"/>
  <c r="F350" i="31"/>
  <c r="E350" i="31"/>
  <c r="D350" i="31"/>
  <c r="F347" i="31"/>
  <c r="E347" i="31"/>
  <c r="D347" i="31"/>
  <c r="F344" i="31"/>
  <c r="E344" i="31"/>
  <c r="D344" i="31"/>
  <c r="F341" i="31"/>
  <c r="E341" i="31"/>
  <c r="D341" i="31"/>
  <c r="F338" i="31"/>
  <c r="E338" i="31"/>
  <c r="D338" i="31"/>
  <c r="F335" i="31"/>
  <c r="E335" i="31"/>
  <c r="D335" i="31"/>
  <c r="F332" i="31"/>
  <c r="E332" i="31"/>
  <c r="D332" i="31"/>
  <c r="F329" i="31"/>
  <c r="E329" i="31"/>
  <c r="D329" i="31"/>
  <c r="F326" i="31"/>
  <c r="E326" i="31"/>
  <c r="D326" i="31"/>
  <c r="F323" i="31"/>
  <c r="E323" i="31"/>
  <c r="D323" i="31"/>
  <c r="F320" i="31"/>
  <c r="E320" i="31"/>
  <c r="D320" i="31"/>
  <c r="F317" i="31"/>
  <c r="E317" i="31"/>
  <c r="D317" i="31"/>
  <c r="F314" i="31"/>
  <c r="E314" i="31"/>
  <c r="D314" i="31"/>
  <c r="F311" i="31"/>
  <c r="E311" i="31"/>
  <c r="D311" i="31"/>
  <c r="F308" i="31"/>
  <c r="E308" i="31"/>
  <c r="D308" i="31"/>
  <c r="F305" i="31"/>
  <c r="E305" i="31"/>
  <c r="D305" i="31"/>
  <c r="F302" i="31"/>
  <c r="E302" i="31"/>
  <c r="D302" i="31"/>
  <c r="F299" i="31"/>
  <c r="E299" i="31"/>
  <c r="D299" i="31"/>
  <c r="F296" i="31"/>
  <c r="E296" i="31"/>
  <c r="D296" i="31"/>
  <c r="F293" i="31"/>
  <c r="E293" i="31"/>
  <c r="D293" i="31"/>
  <c r="F290" i="31"/>
  <c r="E290" i="31"/>
  <c r="D290" i="31"/>
  <c r="F287" i="31"/>
  <c r="E287" i="31"/>
  <c r="D287" i="31"/>
  <c r="F284" i="31"/>
  <c r="E284" i="31"/>
  <c r="D284" i="31"/>
  <c r="F281" i="31"/>
  <c r="E281" i="31"/>
  <c r="D281" i="31"/>
  <c r="F278" i="31"/>
  <c r="E278" i="31"/>
  <c r="D278" i="31"/>
  <c r="F275" i="31"/>
  <c r="E275" i="31"/>
  <c r="D275" i="31"/>
  <c r="F272" i="31"/>
  <c r="E272" i="31"/>
  <c r="D272" i="31"/>
  <c r="F269" i="31"/>
  <c r="E269" i="31"/>
  <c r="D269" i="31"/>
  <c r="F266" i="31"/>
  <c r="E266" i="31"/>
  <c r="D266" i="31"/>
  <c r="F263" i="31"/>
  <c r="E263" i="31"/>
  <c r="D263" i="31"/>
  <c r="F260" i="31"/>
  <c r="E260" i="31"/>
  <c r="D260" i="31"/>
  <c r="F257" i="31"/>
  <c r="E257" i="31"/>
  <c r="D257" i="31"/>
  <c r="F254" i="31"/>
  <c r="E254" i="31"/>
  <c r="D254" i="31"/>
  <c r="F251" i="31"/>
  <c r="E251" i="31"/>
  <c r="D251" i="31"/>
  <c r="F248" i="31"/>
  <c r="E248" i="31"/>
  <c r="D248" i="31"/>
  <c r="F245" i="31"/>
  <c r="E245" i="31"/>
  <c r="D245" i="31"/>
  <c r="F242" i="31"/>
  <c r="E242" i="31"/>
  <c r="D242" i="31"/>
  <c r="F239" i="31"/>
  <c r="E239" i="31"/>
  <c r="D239" i="31"/>
  <c r="F236" i="31"/>
  <c r="E236" i="31"/>
  <c r="D236" i="31"/>
  <c r="F233" i="31"/>
  <c r="E233" i="31"/>
  <c r="D233" i="31"/>
  <c r="F232" i="31"/>
  <c r="F227" i="31" s="1"/>
  <c r="E232" i="31"/>
  <c r="D232" i="31"/>
  <c r="F231" i="31"/>
  <c r="E231" i="31"/>
  <c r="D231" i="31"/>
  <c r="F230" i="31"/>
  <c r="E230" i="31"/>
  <c r="D227" i="31"/>
  <c r="F221" i="31"/>
  <c r="E221" i="31"/>
  <c r="D221" i="31"/>
  <c r="F215" i="31"/>
  <c r="E215" i="31"/>
  <c r="D215" i="31"/>
  <c r="F209" i="31"/>
  <c r="E209" i="31"/>
  <c r="D209" i="31"/>
  <c r="F203" i="31"/>
  <c r="E203" i="31"/>
  <c r="D203" i="31"/>
  <c r="F201" i="31"/>
  <c r="F189" i="31" s="1"/>
  <c r="F185" i="31" s="1"/>
  <c r="F197" i="31"/>
  <c r="E197" i="31"/>
  <c r="D197" i="31"/>
  <c r="F191" i="31"/>
  <c r="E191" i="31"/>
  <c r="D191" i="31"/>
  <c r="F190" i="31"/>
  <c r="E190" i="31"/>
  <c r="D190" i="31"/>
  <c r="E189" i="31"/>
  <c r="E185" i="31" s="1"/>
  <c r="D189" i="31"/>
  <c r="F182" i="31"/>
  <c r="E182" i="31"/>
  <c r="D182" i="31"/>
  <c r="F179" i="31"/>
  <c r="E179" i="31"/>
  <c r="D179" i="31"/>
  <c r="F176" i="31"/>
  <c r="E176" i="31"/>
  <c r="D176" i="31"/>
  <c r="F173" i="31"/>
  <c r="E173" i="31"/>
  <c r="D173" i="31"/>
  <c r="F167" i="31"/>
  <c r="E167" i="31"/>
  <c r="D167" i="31"/>
  <c r="F161" i="31"/>
  <c r="E161" i="31"/>
  <c r="D161" i="31"/>
  <c r="F160" i="31"/>
  <c r="E160" i="31"/>
  <c r="E58" i="31" s="1"/>
  <c r="D160" i="31"/>
  <c r="D58" i="31" s="1"/>
  <c r="F159" i="31"/>
  <c r="F155" i="31" s="1"/>
  <c r="E159" i="31"/>
  <c r="D159" i="31"/>
  <c r="D155" i="31" s="1"/>
  <c r="E155" i="31"/>
  <c r="F149" i="31"/>
  <c r="E149" i="31"/>
  <c r="D149" i="31"/>
  <c r="D146" i="31"/>
  <c r="F143" i="31"/>
  <c r="E143" i="31"/>
  <c r="D143" i="31"/>
  <c r="F137" i="31"/>
  <c r="E137" i="31"/>
  <c r="D137" i="31"/>
  <c r="F123" i="31"/>
  <c r="F119" i="31" s="1"/>
  <c r="E119" i="31"/>
  <c r="D119" i="31"/>
  <c r="F113" i="31"/>
  <c r="E113" i="31"/>
  <c r="D113" i="31"/>
  <c r="F111" i="31"/>
  <c r="F107" i="31"/>
  <c r="E107" i="31"/>
  <c r="D107" i="31"/>
  <c r="F101" i="31"/>
  <c r="E101" i="31"/>
  <c r="D101" i="31"/>
  <c r="F95" i="31"/>
  <c r="E95" i="31"/>
  <c r="D95" i="31"/>
  <c r="F93" i="31"/>
  <c r="F89" i="31"/>
  <c r="E89" i="31"/>
  <c r="D89" i="31"/>
  <c r="F87" i="31"/>
  <c r="F83" i="31"/>
  <c r="E83" i="31"/>
  <c r="D83" i="31"/>
  <c r="F81" i="31"/>
  <c r="F77" i="31"/>
  <c r="E77" i="31"/>
  <c r="D77" i="31"/>
  <c r="F71" i="31"/>
  <c r="E71" i="31"/>
  <c r="D71" i="31"/>
  <c r="F69" i="31"/>
  <c r="E65" i="31"/>
  <c r="D65" i="31"/>
  <c r="F64" i="31"/>
  <c r="F58" i="31" s="1"/>
  <c r="E64" i="31"/>
  <c r="D64" i="31"/>
  <c r="E63" i="31"/>
  <c r="E57" i="31" s="1"/>
  <c r="D63" i="31"/>
  <c r="F62" i="31"/>
  <c r="E62" i="31"/>
  <c r="E59" i="31" s="1"/>
  <c r="D62" i="31"/>
  <c r="D59" i="31" s="1"/>
  <c r="F56" i="31"/>
  <c r="E56" i="31"/>
  <c r="D56" i="31"/>
  <c r="F47" i="31"/>
  <c r="E47" i="31"/>
  <c r="D47" i="31"/>
  <c r="F44" i="31"/>
  <c r="E44" i="31"/>
  <c r="D44" i="31"/>
  <c r="F41" i="31"/>
  <c r="E41" i="31"/>
  <c r="D41" i="31"/>
  <c r="F38" i="31"/>
  <c r="E38" i="31"/>
  <c r="D38" i="31"/>
  <c r="F35" i="31"/>
  <c r="E35" i="31"/>
  <c r="D35" i="31"/>
  <c r="F32" i="31"/>
  <c r="F20" i="31" s="1"/>
  <c r="E32" i="31"/>
  <c r="E20" i="31" s="1"/>
  <c r="D32" i="31"/>
  <c r="F29" i="31"/>
  <c r="E29" i="31"/>
  <c r="D29" i="31"/>
  <c r="F26" i="31"/>
  <c r="E26" i="31"/>
  <c r="D26" i="31"/>
  <c r="F23" i="31"/>
  <c r="F17" i="31" s="1"/>
  <c r="E23" i="31"/>
  <c r="D23" i="31"/>
  <c r="D17" i="31" s="1"/>
  <c r="F22" i="31"/>
  <c r="E22" i="31"/>
  <c r="D22" i="31"/>
  <c r="F21" i="31"/>
  <c r="E21" i="31"/>
  <c r="D21" i="31"/>
  <c r="D20" i="31"/>
  <c r="F19" i="31"/>
  <c r="F13" i="31" s="1"/>
  <c r="E19" i="31"/>
  <c r="D19" i="31"/>
  <c r="D13" i="31" s="1"/>
  <c r="E17" i="31"/>
  <c r="E13" i="31"/>
  <c r="E15" i="31" l="1"/>
  <c r="D14" i="31"/>
  <c r="E477" i="31"/>
  <c r="E491" i="31"/>
  <c r="E542" i="31"/>
  <c r="E538" i="31"/>
  <c r="E227" i="31"/>
  <c r="F491" i="31"/>
  <c r="D473" i="31"/>
  <c r="F580" i="31"/>
  <c r="F596" i="31"/>
  <c r="F593" i="31" s="1"/>
  <c r="F477" i="31"/>
  <c r="F479" i="31"/>
  <c r="D15" i="31"/>
  <c r="F65" i="31"/>
  <c r="F63" i="31"/>
  <c r="F57" i="31" s="1"/>
  <c r="F15" i="31" s="1"/>
  <c r="D185" i="31"/>
  <c r="F557" i="31"/>
  <c r="F575" i="31"/>
  <c r="E53" i="31"/>
  <c r="F538" i="31"/>
  <c r="F536" i="31" s="1"/>
  <c r="F476" i="31" s="1"/>
  <c r="E611" i="31"/>
  <c r="D57" i="31"/>
  <c r="D53" i="31" s="1"/>
  <c r="F53" i="31" l="1"/>
  <c r="E536" i="31"/>
  <c r="E476" i="31" s="1"/>
  <c r="E478" i="31"/>
  <c r="E16" i="31" s="1"/>
  <c r="F59" i="31"/>
  <c r="F478" i="31"/>
  <c r="F16" i="31" s="1"/>
  <c r="D11" i="31"/>
  <c r="F473" i="31"/>
  <c r="F14" i="31"/>
  <c r="E473" i="31" l="1"/>
  <c r="E14" i="31"/>
  <c r="E11" i="31" s="1"/>
  <c r="F11" i="31"/>
  <c r="F27" i="29" l="1"/>
  <c r="G27" i="29" s="1"/>
  <c r="G26" i="29"/>
  <c r="H26" i="29" s="1"/>
  <c r="G25" i="29"/>
  <c r="H25" i="29" s="1"/>
  <c r="H23" i="29"/>
  <c r="G23" i="29"/>
  <c r="H22" i="29"/>
  <c r="G22" i="29"/>
  <c r="H21" i="29"/>
  <c r="H20" i="29" s="1"/>
  <c r="G21" i="29"/>
  <c r="G20" i="29" s="1"/>
  <c r="H18" i="29"/>
  <c r="G18" i="29"/>
  <c r="H17" i="29"/>
  <c r="G17" i="29"/>
  <c r="H16" i="29"/>
  <c r="G16" i="29"/>
  <c r="H15" i="29"/>
  <c r="G15" i="29"/>
  <c r="H13" i="29"/>
  <c r="G13" i="29"/>
  <c r="H12" i="29"/>
  <c r="G12" i="29"/>
  <c r="H11" i="29"/>
  <c r="G11" i="29"/>
  <c r="H10" i="29"/>
  <c r="H9" i="29" s="1"/>
  <c r="G10" i="29"/>
  <c r="G9" i="29" s="1"/>
  <c r="H14" i="29" l="1"/>
  <c r="G14" i="29"/>
  <c r="H27" i="29"/>
  <c r="H24" i="29" s="1"/>
  <c r="H31" i="29" s="1"/>
  <c r="F36" i="29" s="1"/>
  <c r="G24" i="29"/>
  <c r="G31" i="29" l="1"/>
  <c r="I47" i="15"/>
  <c r="I18" i="15"/>
  <c r="D47" i="15" l="1"/>
  <c r="E19" i="1" l="1"/>
  <c r="G19" i="1" l="1"/>
  <c r="F19" i="1"/>
  <c r="D19" i="1"/>
  <c r="C19" i="1" l="1"/>
  <c r="B19" i="1" l="1"/>
  <c r="I76" i="15"/>
  <c r="D18" i="21" l="1"/>
  <c r="D14" i="21"/>
  <c r="D10" i="21"/>
  <c r="D51" i="15" l="1"/>
  <c r="D49" i="15"/>
  <c r="G22" i="1" l="1"/>
  <c r="C22" i="1"/>
  <c r="D22" i="1" l="1"/>
  <c r="G21" i="1"/>
  <c r="K51" i="15"/>
  <c r="J49" i="15"/>
  <c r="A8" i="20" l="1"/>
  <c r="A11" i="2" l="1"/>
  <c r="H84" i="15" l="1"/>
  <c r="H82" i="15"/>
  <c r="H80" i="15"/>
  <c r="J78" i="15"/>
  <c r="H78" i="15" s="1"/>
  <c r="H76" i="15"/>
  <c r="M75" i="15"/>
  <c r="L75" i="15"/>
  <c r="K75" i="15"/>
  <c r="A15" i="2"/>
  <c r="I75" i="15" l="1"/>
  <c r="J75" i="15"/>
  <c r="H75" i="15" l="1"/>
  <c r="F22" i="1" l="1"/>
  <c r="E22" i="1"/>
  <c r="B22" i="1" l="1"/>
  <c r="A13" i="2" l="1"/>
  <c r="J73" i="15"/>
  <c r="I73" i="15"/>
  <c r="J72" i="15"/>
  <c r="J71" i="15" s="1"/>
  <c r="I72" i="15"/>
  <c r="I71" i="15" s="1"/>
  <c r="J70" i="15"/>
  <c r="I70" i="15"/>
  <c r="I69" i="15" s="1"/>
  <c r="J68" i="15"/>
  <c r="J67" i="15" s="1"/>
  <c r="I68" i="15"/>
  <c r="I67" i="15" s="1"/>
  <c r="J66" i="15"/>
  <c r="I66" i="15"/>
  <c r="I65" i="15" s="1"/>
  <c r="J61" i="15"/>
  <c r="I61" i="15"/>
  <c r="J60" i="15"/>
  <c r="I60" i="15"/>
  <c r="J59" i="15"/>
  <c r="I59" i="15"/>
  <c r="J58" i="15"/>
  <c r="I58" i="15"/>
  <c r="J57" i="15"/>
  <c r="I57" i="15"/>
  <c r="J56" i="15"/>
  <c r="I56" i="15"/>
  <c r="J46" i="15"/>
  <c r="G20" i="1"/>
  <c r="G18" i="1" s="1"/>
  <c r="F20" i="1"/>
  <c r="E20" i="1"/>
  <c r="H58" i="15" l="1"/>
  <c r="H73" i="15"/>
  <c r="H57" i="15"/>
  <c r="H61" i="15"/>
  <c r="H56" i="15"/>
  <c r="H66" i="15"/>
  <c r="H67" i="15"/>
  <c r="H68" i="15"/>
  <c r="H49" i="15"/>
  <c r="H51" i="15"/>
  <c r="M46" i="15"/>
  <c r="H55" i="15"/>
  <c r="H53" i="15"/>
  <c r="L46" i="15"/>
  <c r="H60" i="15"/>
  <c r="H70" i="15"/>
  <c r="H59" i="15"/>
  <c r="H72" i="15"/>
  <c r="H71" i="15"/>
  <c r="K46" i="15"/>
  <c r="I64" i="15"/>
  <c r="J65" i="15"/>
  <c r="H65" i="15" s="1"/>
  <c r="J69" i="15"/>
  <c r="H69" i="15" s="1"/>
  <c r="D20" i="1" l="1"/>
  <c r="L24" i="15"/>
  <c r="E21" i="1"/>
  <c r="E18" i="1" s="1"/>
  <c r="I46" i="15"/>
  <c r="C20" i="1"/>
  <c r="M26" i="15"/>
  <c r="M17" i="15" s="1"/>
  <c r="M16" i="15" s="1"/>
  <c r="K22" i="15"/>
  <c r="K17" i="15" s="1"/>
  <c r="K16" i="15" s="1"/>
  <c r="J64" i="15"/>
  <c r="H64" i="15" s="1"/>
  <c r="B20" i="1" l="1"/>
  <c r="F21" i="1"/>
  <c r="F18" i="1" s="1"/>
  <c r="H46" i="15"/>
  <c r="H47" i="15"/>
  <c r="H26" i="15"/>
  <c r="H22" i="15"/>
  <c r="H24" i="15"/>
  <c r="L17" i="15"/>
  <c r="L16" i="15" s="1"/>
  <c r="I32" i="15" l="1"/>
  <c r="J32" i="15"/>
  <c r="I31" i="15"/>
  <c r="J31" i="15"/>
  <c r="I30" i="15"/>
  <c r="J30" i="15"/>
  <c r="J29" i="15"/>
  <c r="I29" i="15"/>
  <c r="J28" i="15"/>
  <c r="I28" i="15"/>
  <c r="I27" i="15"/>
  <c r="J27" i="15"/>
  <c r="H189" i="18"/>
  <c r="I189" i="18"/>
  <c r="G189" i="18"/>
  <c r="J44" i="15"/>
  <c r="J43" i="15"/>
  <c r="J42" i="15" s="1"/>
  <c r="I43" i="15"/>
  <c r="I42" i="15" s="1"/>
  <c r="J41" i="15"/>
  <c r="J40" i="15" s="1"/>
  <c r="I41" i="15"/>
  <c r="I40" i="15" s="1"/>
  <c r="J39" i="15"/>
  <c r="J38" i="15" s="1"/>
  <c r="I39" i="15"/>
  <c r="I38" i="15" s="1"/>
  <c r="J37" i="15"/>
  <c r="J36" i="15" s="1"/>
  <c r="S69" i="10"/>
  <c r="T69" i="10"/>
  <c r="R69" i="10"/>
  <c r="L69" i="10"/>
  <c r="S68" i="10"/>
  <c r="T68" i="10"/>
  <c r="R68" i="10"/>
  <c r="L68" i="10"/>
  <c r="S67" i="10"/>
  <c r="T67" i="10"/>
  <c r="R67" i="10"/>
  <c r="L67" i="10"/>
  <c r="S66" i="10"/>
  <c r="T66" i="10"/>
  <c r="R66" i="10"/>
  <c r="L66" i="10"/>
  <c r="S65" i="10"/>
  <c r="T65" i="10"/>
  <c r="R65" i="10"/>
  <c r="L65" i="10"/>
  <c r="S53" i="10"/>
  <c r="T53" i="10"/>
  <c r="R53" i="10"/>
  <c r="L53" i="10"/>
  <c r="S52" i="10"/>
  <c r="T52" i="10"/>
  <c r="R52" i="10"/>
  <c r="L52" i="10"/>
  <c r="S51" i="10"/>
  <c r="T51" i="10"/>
  <c r="R51" i="10"/>
  <c r="L51" i="10"/>
  <c r="S50" i="10"/>
  <c r="T50" i="10"/>
  <c r="R50" i="10"/>
  <c r="L50" i="10"/>
  <c r="S49" i="10"/>
  <c r="T49" i="10"/>
  <c r="R49" i="10"/>
  <c r="L49" i="10"/>
  <c r="S48" i="10"/>
  <c r="T48" i="10"/>
  <c r="R48" i="10"/>
  <c r="L48" i="10"/>
  <c r="S39" i="10"/>
  <c r="T39" i="10"/>
  <c r="R39" i="10"/>
  <c r="L39" i="10"/>
  <c r="S38" i="10"/>
  <c r="T38" i="10"/>
  <c r="R38" i="10"/>
  <c r="L38" i="10"/>
  <c r="S37" i="10"/>
  <c r="T37" i="10"/>
  <c r="R37" i="10"/>
  <c r="L37" i="10"/>
  <c r="S36" i="10"/>
  <c r="T36" i="10"/>
  <c r="R36" i="10"/>
  <c r="L36" i="10"/>
  <c r="S35" i="10"/>
  <c r="T35" i="10"/>
  <c r="R35" i="10"/>
  <c r="L35" i="10"/>
  <c r="S32" i="10"/>
  <c r="T32" i="10"/>
  <c r="R32" i="10"/>
  <c r="L32" i="10"/>
  <c r="S31" i="10"/>
  <c r="T31" i="10"/>
  <c r="R31" i="10"/>
  <c r="L31" i="10"/>
  <c r="S30" i="10"/>
  <c r="T30" i="10"/>
  <c r="R30" i="10"/>
  <c r="L30" i="10"/>
  <c r="S29" i="10"/>
  <c r="T29" i="10"/>
  <c r="R29" i="10"/>
  <c r="L29" i="10"/>
  <c r="S28" i="10"/>
  <c r="T28" i="10"/>
  <c r="R28" i="10"/>
  <c r="L28" i="10"/>
  <c r="F4" i="11"/>
  <c r="S107" i="10"/>
  <c r="T107" i="10"/>
  <c r="R107" i="10"/>
  <c r="S106" i="10"/>
  <c r="T106" i="10"/>
  <c r="R106" i="10"/>
  <c r="L106" i="10"/>
  <c r="S105" i="10"/>
  <c r="T105" i="10"/>
  <c r="R105" i="10"/>
  <c r="L105" i="10"/>
  <c r="L104" i="10"/>
  <c r="S103" i="10"/>
  <c r="T103" i="10"/>
  <c r="R103" i="10"/>
  <c r="L103" i="10"/>
  <c r="S102" i="10"/>
  <c r="T102" i="10"/>
  <c r="R102" i="10"/>
  <c r="L102" i="10"/>
  <c r="S101" i="10"/>
  <c r="T101" i="10"/>
  <c r="R101" i="10"/>
  <c r="L101" i="10"/>
  <c r="S100" i="10"/>
  <c r="T100" i="10"/>
  <c r="R100" i="10"/>
  <c r="L100" i="10"/>
  <c r="S99" i="10"/>
  <c r="T99" i="10"/>
  <c r="R99" i="10"/>
  <c r="L99" i="10"/>
  <c r="S98" i="10"/>
  <c r="T98" i="10"/>
  <c r="R98" i="10"/>
  <c r="L98" i="10"/>
  <c r="S97" i="10"/>
  <c r="T97" i="10"/>
  <c r="R97" i="10"/>
  <c r="L97" i="10"/>
  <c r="S96" i="10"/>
  <c r="T96" i="10"/>
  <c r="R96" i="10"/>
  <c r="L96" i="10"/>
  <c r="S95" i="10"/>
  <c r="T95" i="10"/>
  <c r="R95" i="10"/>
  <c r="L95" i="10"/>
  <c r="S94" i="10"/>
  <c r="T94" i="10"/>
  <c r="R94" i="10"/>
  <c r="L94" i="10"/>
  <c r="S93" i="10"/>
  <c r="T93" i="10"/>
  <c r="R93" i="10"/>
  <c r="L93" i="10"/>
  <c r="S92" i="10"/>
  <c r="T92" i="10"/>
  <c r="R92" i="10"/>
  <c r="L92" i="10"/>
  <c r="S91" i="10"/>
  <c r="T91" i="10"/>
  <c r="R91" i="10"/>
  <c r="L91" i="10"/>
  <c r="S90" i="10"/>
  <c r="T90" i="10"/>
  <c r="R90" i="10"/>
  <c r="L90" i="10"/>
  <c r="S89" i="10"/>
  <c r="T89" i="10"/>
  <c r="R89" i="10"/>
  <c r="L88" i="10"/>
  <c r="L89" i="10" s="1"/>
  <c r="S87" i="10"/>
  <c r="T87" i="10"/>
  <c r="R87" i="10"/>
  <c r="L86" i="10"/>
  <c r="L87" i="10" s="1"/>
  <c r="S85" i="10"/>
  <c r="T85" i="10"/>
  <c r="R85" i="10"/>
  <c r="L84" i="10"/>
  <c r="L85" i="10" s="1"/>
  <c r="S83" i="10"/>
  <c r="T83" i="10"/>
  <c r="R83" i="10"/>
  <c r="L83" i="10"/>
  <c r="S82" i="10"/>
  <c r="T82" i="10"/>
  <c r="R82" i="10"/>
  <c r="L82" i="10"/>
  <c r="S81" i="10"/>
  <c r="T81" i="10"/>
  <c r="R81" i="10"/>
  <c r="L81" i="10"/>
  <c r="S80" i="10"/>
  <c r="T80" i="10"/>
  <c r="R80" i="10"/>
  <c r="L80" i="10"/>
  <c r="S79" i="10"/>
  <c r="T79" i="10"/>
  <c r="R79" i="10"/>
  <c r="L79" i="10"/>
  <c r="R84" i="10"/>
  <c r="E22" i="11"/>
  <c r="E21" i="11" s="1"/>
  <c r="F22" i="11"/>
  <c r="F21" i="11" s="1"/>
  <c r="S117" i="10"/>
  <c r="T117" i="10"/>
  <c r="R117" i="10"/>
  <c r="L117" i="10"/>
  <c r="S116" i="10"/>
  <c r="T116" i="10"/>
  <c r="R116" i="10"/>
  <c r="L116" i="10"/>
  <c r="S115" i="10"/>
  <c r="T115" i="10"/>
  <c r="R115" i="10"/>
  <c r="L115" i="10"/>
  <c r="S114" i="10"/>
  <c r="T114" i="10"/>
  <c r="R114" i="10"/>
  <c r="L114" i="10"/>
  <c r="S113" i="10"/>
  <c r="T113" i="10"/>
  <c r="R113" i="10"/>
  <c r="L113" i="10"/>
  <c r="S112" i="10"/>
  <c r="T112" i="10"/>
  <c r="R112" i="10"/>
  <c r="L112" i="10"/>
  <c r="S111" i="10"/>
  <c r="T111" i="10"/>
  <c r="R111" i="10"/>
  <c r="L111" i="10"/>
  <c r="S110" i="10"/>
  <c r="T110" i="10"/>
  <c r="R110" i="10"/>
  <c r="L110" i="10"/>
  <c r="S109" i="10"/>
  <c r="T109" i="10"/>
  <c r="R109" i="10"/>
  <c r="L109" i="10"/>
  <c r="S108" i="10"/>
  <c r="T108" i="10"/>
  <c r="R108" i="10"/>
  <c r="L108" i="10"/>
  <c r="S78" i="10"/>
  <c r="T78" i="10"/>
  <c r="R78" i="10"/>
  <c r="S77" i="10"/>
  <c r="T77" i="10"/>
  <c r="R77" i="10"/>
  <c r="S76" i="10"/>
  <c r="T76" i="10"/>
  <c r="R76" i="10"/>
  <c r="S75" i="10"/>
  <c r="T75" i="10"/>
  <c r="R75" i="10"/>
  <c r="S74" i="10"/>
  <c r="T74" i="10"/>
  <c r="R74" i="10"/>
  <c r="L74" i="10"/>
  <c r="S73" i="10"/>
  <c r="T73" i="10"/>
  <c r="R73" i="10"/>
  <c r="L73" i="10"/>
  <c r="T72" i="10"/>
  <c r="R72" i="10"/>
  <c r="L72" i="10"/>
  <c r="S71" i="10"/>
  <c r="T71" i="10"/>
  <c r="R71" i="10"/>
  <c r="L71" i="10"/>
  <c r="S70" i="10"/>
  <c r="T70" i="10"/>
  <c r="R70" i="10"/>
  <c r="L70" i="10"/>
  <c r="S64" i="10"/>
  <c r="T64" i="10"/>
  <c r="R64" i="10"/>
  <c r="L64" i="10"/>
  <c r="S63" i="10"/>
  <c r="T63" i="10"/>
  <c r="R63" i="10"/>
  <c r="L63" i="10"/>
  <c r="S62" i="10"/>
  <c r="T62" i="10"/>
  <c r="R62" i="10"/>
  <c r="L62" i="10"/>
  <c r="S61" i="10"/>
  <c r="T61" i="10"/>
  <c r="R61" i="10"/>
  <c r="L61" i="10"/>
  <c r="S60" i="10"/>
  <c r="T60" i="10"/>
  <c r="R60" i="10"/>
  <c r="L60" i="10"/>
  <c r="S59" i="10"/>
  <c r="T59" i="10"/>
  <c r="R59" i="10"/>
  <c r="L59" i="10"/>
  <c r="L58" i="10"/>
  <c r="S57" i="10"/>
  <c r="T57" i="10"/>
  <c r="R57" i="10"/>
  <c r="L57" i="10"/>
  <c r="S56" i="10"/>
  <c r="T56" i="10"/>
  <c r="R56" i="10"/>
  <c r="L56" i="10"/>
  <c r="S55" i="10"/>
  <c r="T55" i="10"/>
  <c r="R55" i="10"/>
  <c r="L55" i="10"/>
  <c r="S54" i="10"/>
  <c r="T54" i="10"/>
  <c r="R54" i="10"/>
  <c r="L54" i="10"/>
  <c r="S47" i="10"/>
  <c r="T47" i="10"/>
  <c r="R47" i="10"/>
  <c r="L47" i="10"/>
  <c r="S46" i="10"/>
  <c r="T46" i="10"/>
  <c r="R46" i="10"/>
  <c r="L46" i="10"/>
  <c r="S45" i="10"/>
  <c r="T45" i="10"/>
  <c r="R45" i="10"/>
  <c r="L45" i="10"/>
  <c r="S44" i="10"/>
  <c r="T44" i="10"/>
  <c r="R44" i="10"/>
  <c r="S43" i="10"/>
  <c r="T43" i="10"/>
  <c r="R43" i="10"/>
  <c r="S40" i="10"/>
  <c r="T40" i="10"/>
  <c r="R40" i="10"/>
  <c r="S33" i="10"/>
  <c r="T33" i="10"/>
  <c r="R33" i="10"/>
  <c r="S27" i="10"/>
  <c r="T27" i="10"/>
  <c r="R27" i="10"/>
  <c r="S26" i="10"/>
  <c r="T26" i="10"/>
  <c r="R26" i="10"/>
  <c r="S25" i="10"/>
  <c r="T25" i="10"/>
  <c r="R25" i="10"/>
  <c r="S24" i="10"/>
  <c r="T24" i="10"/>
  <c r="R24" i="10"/>
  <c r="S23" i="10"/>
  <c r="T23" i="10"/>
  <c r="R23" i="10"/>
  <c r="S22" i="10"/>
  <c r="T22" i="10"/>
  <c r="R22" i="10"/>
  <c r="S21" i="10"/>
  <c r="T21" i="10"/>
  <c r="R21" i="10"/>
  <c r="S20" i="10"/>
  <c r="T20" i="10"/>
  <c r="R20" i="10"/>
  <c r="S19" i="10"/>
  <c r="T19" i="10"/>
  <c r="R19" i="10"/>
  <c r="S18" i="10"/>
  <c r="T18" i="10"/>
  <c r="R18" i="10"/>
  <c r="S17" i="10"/>
  <c r="T17" i="10"/>
  <c r="R17" i="10"/>
  <c r="S16" i="10"/>
  <c r="T16" i="10"/>
  <c r="R16" i="10"/>
  <c r="S12" i="10"/>
  <c r="S118" i="10" s="1"/>
  <c r="T12" i="10"/>
  <c r="T118" i="10" s="1"/>
  <c r="R12" i="10"/>
  <c r="R118" i="10" s="1"/>
  <c r="S15" i="10"/>
  <c r="T15" i="10"/>
  <c r="R15" i="10"/>
  <c r="S14" i="10"/>
  <c r="T14" i="10"/>
  <c r="R14" i="10"/>
  <c r="S13" i="10"/>
  <c r="T13" i="10"/>
  <c r="R13" i="10"/>
  <c r="S11" i="10"/>
  <c r="T11" i="10"/>
  <c r="R11" i="10"/>
  <c r="S10" i="10"/>
  <c r="T10" i="10"/>
  <c r="R10" i="10"/>
  <c r="S9" i="10"/>
  <c r="T9" i="10"/>
  <c r="R9" i="10"/>
  <c r="S8" i="10"/>
  <c r="T8" i="10"/>
  <c r="R8" i="10"/>
  <c r="S7" i="10"/>
  <c r="T7" i="10"/>
  <c r="R7" i="10"/>
  <c r="S6" i="10"/>
  <c r="T6" i="10"/>
  <c r="R6" i="10"/>
  <c r="S5" i="10"/>
  <c r="T5" i="10"/>
  <c r="R5" i="10"/>
  <c r="S4" i="10"/>
  <c r="T4" i="10"/>
  <c r="R4" i="10"/>
  <c r="D13" i="11"/>
  <c r="D14" i="11"/>
  <c r="D15" i="11"/>
  <c r="E13" i="11"/>
  <c r="F13" i="11"/>
  <c r="E15" i="11"/>
  <c r="E11" i="11"/>
  <c r="E10" i="11" s="1"/>
  <c r="F14" i="11"/>
  <c r="E14" i="11"/>
  <c r="F15" i="11"/>
  <c r="E12" i="11"/>
  <c r="F12" i="11"/>
  <c r="F11" i="11"/>
  <c r="F10" i="11" s="1"/>
  <c r="D11" i="11"/>
  <c r="D10" i="11" s="1"/>
  <c r="D12" i="11"/>
  <c r="D22" i="11"/>
  <c r="D21" i="11" s="1"/>
  <c r="F20" i="11"/>
  <c r="F19" i="11" s="1"/>
  <c r="E20" i="11"/>
  <c r="E19" i="11" s="1"/>
  <c r="D20" i="11"/>
  <c r="D19" i="11" s="1"/>
  <c r="D18" i="11"/>
  <c r="R104" i="10"/>
  <c r="T104" i="10"/>
  <c r="E18" i="11"/>
  <c r="S104" i="10"/>
  <c r="S72" i="10"/>
  <c r="R34" i="10"/>
  <c r="T34" i="10"/>
  <c r="S34" i="10"/>
  <c r="F18" i="11"/>
  <c r="S41" i="10"/>
  <c r="T41" i="10"/>
  <c r="S42" i="10"/>
  <c r="T42" i="10"/>
  <c r="R41" i="10"/>
  <c r="R42" i="10"/>
  <c r="S58" i="10"/>
  <c r="T58" i="10"/>
  <c r="R58" i="10"/>
  <c r="T88" i="10"/>
  <c r="S88" i="10"/>
  <c r="R88" i="10"/>
  <c r="T86" i="10"/>
  <c r="S86" i="10"/>
  <c r="R86" i="10"/>
  <c r="T84" i="10"/>
  <c r="S84" i="10"/>
  <c r="E4" i="11"/>
  <c r="D4" i="11"/>
  <c r="F6" i="11"/>
  <c r="F5" i="11" s="1"/>
  <c r="D6" i="11"/>
  <c r="D5" i="11" s="1"/>
  <c r="E6" i="11"/>
  <c r="E5" i="11" s="1"/>
  <c r="F16" i="11"/>
  <c r="D16" i="11"/>
  <c r="E16" i="11"/>
  <c r="I17" i="15" l="1"/>
  <c r="I16" i="15" s="1"/>
  <c r="H18" i="15"/>
  <c r="C21" i="1"/>
  <c r="C18" i="1" s="1"/>
  <c r="J20" i="15"/>
  <c r="J17" i="15" s="1"/>
  <c r="J16" i="15" s="1"/>
  <c r="I37" i="15"/>
  <c r="I36" i="15" s="1"/>
  <c r="H32" i="15"/>
  <c r="H28" i="15"/>
  <c r="J35" i="15"/>
  <c r="H29" i="15"/>
  <c r="H43" i="15"/>
  <c r="H42" i="15"/>
  <c r="H31" i="15"/>
  <c r="H27" i="15"/>
  <c r="H39" i="15"/>
  <c r="H38" i="15"/>
  <c r="H40" i="15"/>
  <c r="E3" i="11"/>
  <c r="H41" i="15"/>
  <c r="H30" i="15"/>
  <c r="I44" i="15"/>
  <c r="H44" i="15" s="1"/>
  <c r="F3" i="11"/>
  <c r="D3" i="11"/>
  <c r="H20" i="15" l="1"/>
  <c r="H36" i="15"/>
  <c r="H37" i="15"/>
  <c r="I35" i="15"/>
  <c r="D21" i="1" l="1"/>
  <c r="D18" i="1" s="1"/>
  <c r="B18" i="1"/>
  <c r="B21" i="1"/>
  <c r="H16" i="15"/>
  <c r="H17" i="15"/>
  <c r="H35" i="15"/>
</calcChain>
</file>

<file path=xl/sharedStrings.xml><?xml version="1.0" encoding="utf-8"?>
<sst xmlns="http://schemas.openxmlformats.org/spreadsheetml/2006/main" count="3714" uniqueCount="1122">
  <si>
    <t>№ п/п</t>
  </si>
  <si>
    <t>Номер и наименование основного мероприятия</t>
  </si>
  <si>
    <t>Вид нормативно-правового акта</t>
  </si>
  <si>
    <t>Ожидаемые сроки принятия</t>
  </si>
  <si>
    <t>Основные положения нормативно-правового акта</t>
  </si>
  <si>
    <t>Ответственный исполнитель и соисполнители</t>
  </si>
  <si>
    <t>Ответственный исполнитель</t>
  </si>
  <si>
    <t>Срок начала и окончания реализации</t>
  </si>
  <si>
    <t>Связь с целевыми индикаторами муниципальной программы (подпрограммы)</t>
  </si>
  <si>
    <t>Целевой показатель (индикатор)</t>
  </si>
  <si>
    <t>2020 год</t>
  </si>
  <si>
    <t>2019 год</t>
  </si>
  <si>
    <t>2018 год</t>
  </si>
  <si>
    <t>2017 год</t>
  </si>
  <si>
    <t>значения целевых показателей (индикаторов)</t>
  </si>
  <si>
    <t>%</t>
  </si>
  <si>
    <t>Ед. измерения</t>
  </si>
  <si>
    <t>ГРБС</t>
  </si>
  <si>
    <t>КВСР</t>
  </si>
  <si>
    <t>всего</t>
  </si>
  <si>
    <t xml:space="preserve"> </t>
  </si>
  <si>
    <t>Источник финансирования</t>
  </si>
  <si>
    <t>ФБ</t>
  </si>
  <si>
    <t>начало реализации</t>
  </si>
  <si>
    <t>ожидаемый непосредственный результат (индикатор)</t>
  </si>
  <si>
    <t>2015 г.</t>
  </si>
  <si>
    <t>2016 г.</t>
  </si>
  <si>
    <t>2017 г.</t>
  </si>
  <si>
    <t>График реализации (месяц, квартал)</t>
  </si>
  <si>
    <t>I</t>
  </si>
  <si>
    <t>II</t>
  </si>
  <si>
    <t>III</t>
  </si>
  <si>
    <t>IV</t>
  </si>
  <si>
    <t>Объём ресурсного обеспечения, тыс. руб.</t>
  </si>
  <si>
    <t>окончание реализации (дата контрольного события)</t>
  </si>
  <si>
    <t>наименование муниципальной подпрограммы, ведомственной целевой программы, основного мероприятия, мероприятий реализуемых в рамках основного мероприятия, контрольное событие</t>
  </si>
  <si>
    <t>План мероприятий по реализации муниципальной программы</t>
  </si>
  <si>
    <t>ответственный исполнитель</t>
  </si>
  <si>
    <t>МКУ «Управление жилищно-коммунального хозяйства»</t>
  </si>
  <si>
    <t xml:space="preserve"> + </t>
  </si>
  <si>
    <t>Администрация МО ГО "Усинск"</t>
  </si>
  <si>
    <t xml:space="preserve">Подпрограмма 4 «Чистая вода» на территории муниципального образования городского округа «Усинск» в 2014-2017 гг. и на период до 2020 г. </t>
  </si>
  <si>
    <t>Всего</t>
  </si>
  <si>
    <t>МКУ «УЖКХ»</t>
  </si>
  <si>
    <t>Республиканский бюджет Республики Коми</t>
  </si>
  <si>
    <t>ежегодно</t>
  </si>
  <si>
    <t>х</t>
  </si>
  <si>
    <t>Мероприятие 2.1.1. Оснащение общедомовыми приборами учета энергетических ресурсов в части муниципальной доли</t>
  </si>
  <si>
    <t>Основное мероприятие 1 подпрограммы 2 Оснащение приборами учета энергетических ресурсов</t>
  </si>
  <si>
    <t>Мероприятие 3.1.5. Содержание автомобильных дорог и инженерных сооружений на них в границах городского округа</t>
  </si>
  <si>
    <t>Мероприятие 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и прилегающих к ним территорий МО ГО "Усинск"</t>
  </si>
  <si>
    <t>Мероприятие 2.1.2. Оснащение приборами учёта  муниципальных нежилых помещениях</t>
  </si>
  <si>
    <t>МБУ "УКС"</t>
  </si>
  <si>
    <t>МБУ "Управление капитального строительства" администрации Мо ГО "Усинск"</t>
  </si>
  <si>
    <t>Основное мероприятие 1 подпрограммы 3 Благоустройство территории МО ГО "Усинск"</t>
  </si>
  <si>
    <t>Основное мероприятие 8 подпрограммы 3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</si>
  <si>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Основное мероприятие 9 подпрограммы 3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</si>
  <si>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Основное мероприятие 6 подпрограммы 3 Обеспечение выполнения мероприятий в сфере жилищно-коммунального хозяйства и благоустройства</t>
  </si>
  <si>
    <t>Основное мероприятие 2 подпрограммы 3 Капитальный и текущий ремонт муниципального жилищного фонда</t>
  </si>
  <si>
    <t>Основное мероприятие 4 подпрограммы 3 Капитальный ремонт и ремонт дворовых территорий, проездов к дворовым территориям многоквартирных домов</t>
  </si>
  <si>
    <t>Основное мероприятие 5 подпрограммы 3 Содержание и развитие систем коммунальной инфраструктуры</t>
  </si>
  <si>
    <t>Основное мероприятие 3 подпрограммы 3 Проведение капитального  ремонта многоквартирных жилых домов на территории МО ГО "Усинск"</t>
  </si>
  <si>
    <t>Основное мероприятие 5 подпрограммы 2 Устройство праздничной иллюминации</t>
  </si>
  <si>
    <t xml:space="preserve">Основное мероприятие 6 подпрограммы 2 Приобретение  насоса  для работы городского фонтана </t>
  </si>
  <si>
    <t>Мероприятие 3.4.1. ул.Строителей д.16, 16/1, Парковая д.13, ул. Ленина д.9</t>
  </si>
  <si>
    <t>Столбец1</t>
  </si>
  <si>
    <t>КФСР</t>
  </si>
  <si>
    <t>наименование МП (согласно постановлению от 19.08.2014 г. № 1699</t>
  </si>
  <si>
    <t>КЦСР(1-2 знаки)</t>
  </si>
  <si>
    <t>КЦСР (3 знак)</t>
  </si>
  <si>
    <t>наименование подпрограммы</t>
  </si>
  <si>
    <t>КЦСР (4-7 знаки)</t>
  </si>
  <si>
    <t>наименование основного мероприятия или направления непрограммных расходов</t>
  </si>
  <si>
    <t>наименование мероприятия</t>
  </si>
  <si>
    <t>ПБС</t>
  </si>
  <si>
    <t>источник финансирования</t>
  </si>
  <si>
    <t>КВР</t>
  </si>
  <si>
    <t>Группа КВР</t>
  </si>
  <si>
    <t>Доп.КР</t>
  </si>
  <si>
    <t>КОСГУ</t>
  </si>
  <si>
    <t>2015 год</t>
  </si>
  <si>
    <t>2016 год</t>
  </si>
  <si>
    <t>контрольное событие 2015 г.</t>
  </si>
  <si>
    <t>контрольное событие 2016 г.</t>
  </si>
  <si>
    <t>контрольное событие 2017 г.</t>
  </si>
  <si>
    <t>МБ</t>
  </si>
  <si>
    <t>РБ</t>
  </si>
  <si>
    <t>2. МП "Строительство,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</si>
  <si>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2.1 Подпрограмма «Обеспечение жильем молодых семей»</t>
  </si>
  <si>
    <t>Основное мероприятие 1 Обеспечение жильем молодых семей</t>
  </si>
  <si>
    <t>Мероприятие 1.1. Разработка и принятие на муниципальном уровне нормативно-правовых актов, обеспечивающих реализацию установленных мероприятий</t>
  </si>
  <si>
    <t>Администрация МО ГО Усинск</t>
  </si>
  <si>
    <t>Мероприятие 1.1.2. Формирование перечня молодых семей - участников  подпрограммы</t>
  </si>
  <si>
    <t>Мероприятие 1.1.3. Организация работы, направленной на информирование населения о действующих мерах поддержки</t>
  </si>
  <si>
    <t xml:space="preserve">Мероприятие 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</si>
  <si>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Мероприятие 1.1.5. Предоставление социальных выплат молодым семьям за счет остатков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</si>
  <si>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1.1.6.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</si>
  <si>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Мероприятие 1.1.7.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</si>
  <si>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 xml:space="preserve">Мероприятие 1.1.8.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</si>
  <si>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</si>
  <si>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МКУ Управление жилищно-коммунального хозяйства</t>
  </si>
  <si>
    <t xml:space="preserve">Мероприятие 2.1.3. Оснащение индивидуальными приборами учета газа муниципальных жилых квартир </t>
  </si>
  <si>
    <t>Мероприятие 2.1.4. Оснащение индивидуальными приборами учета газа льготной категории граждан</t>
  </si>
  <si>
    <t>Основное мероприятие 2 подпрограммы 2 Модернизация сетей уличного освещения</t>
  </si>
  <si>
    <t>Мероприятие 2.2.2. Замена светильников на светодиодные  по ул. Мира</t>
  </si>
  <si>
    <t>Основное мероприятие 3 подпрограммы 2 Энергоаудит систем тепло- и водоснабжения на территории МО ГО "Усинск"</t>
  </si>
  <si>
    <t>Мероприятие 2.3.1. Разработка схемы водоснабжения АМО ГО "Усинск" (с электронной моделью)</t>
  </si>
  <si>
    <t>Мероприятие 2.3.2. Разработка схемы теплоснабжения АМО ГО "Усинск" (с электронной моделью)</t>
  </si>
  <si>
    <t>Мероприятие 2.4.1. Замена электропроводки в образовательных организациях</t>
  </si>
  <si>
    <t>Мероприятие 2.2.1. Замена проводов АС (устаревший неизолированный провод) уличного освещения на СИП (самонесущий, изолированный, нового поколения) ул. Строителей, Возейская, Комсомольская, Приполярная</t>
  </si>
  <si>
    <t>Мероприятие 2.2.3. Переключение сети уличного освещения по ул. Аэродромная в пгт Парма с установкой узла учета электроэнергии</t>
  </si>
  <si>
    <t>Основное мероприятие 4 подпрограммы 2 Установка энергосберегающих светильников в муниципальных учреждений МО ГО "Усинск"</t>
  </si>
  <si>
    <t>Мероприятие 2.4.2. Ремонт электрических сетей силового и коммутационного оборудования в образова-тельных организациях</t>
  </si>
  <si>
    <t>Мероприятие 2.4.3. Ремонт освещения подвального помещения в образовательных организациях</t>
  </si>
  <si>
    <t>Мероприятие 2.4.4. Замена светильников на светодиодные в служебном помещении по ул.Парковая д.5а (офис МКУ "УЖКХ")</t>
  </si>
  <si>
    <t xml:space="preserve">Мероприятие 2.5.1. Устройство праздничной иллюминации на опорах уличного освещения по ул. Мира </t>
  </si>
  <si>
    <t xml:space="preserve">Мероприятие 2.6.1. Приобретение  насоса  для работы городского фонтана </t>
  </si>
  <si>
    <t>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</si>
  <si>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Мероприятие 3.1.1. Техническое обслуживание сетей уличного освещения  и организация освещения улиц на территории МО ГО "Усинск"</t>
  </si>
  <si>
    <t>Мероприятие 3.1.2. Техническое обслуживание сетей ливневой канализации</t>
  </si>
  <si>
    <t>Мероприятие 3.1.3. Оплата электроэнергии по уличному освещению</t>
  </si>
  <si>
    <t>Мероприятие 3.1.4. Содержание городского фонтана (с оплатой электроэнергии  и водоснабжения)</t>
  </si>
  <si>
    <t>Мероприятие 3.1.7. Озеленение территории МО ГО "Усинск"</t>
  </si>
  <si>
    <t>Мероприятие 3.1.8. Организация и содержание мест захоронения</t>
  </si>
  <si>
    <t>Мероприятие 3.1.9. Прочие мероприятия по благоустройству городских округов</t>
  </si>
  <si>
    <t>Мероприятие 3.1.10. Ликвидация свалок в городской черте</t>
  </si>
  <si>
    <t>Мероприятие 3.1.11. Вывоз и погребение невостребованных трупов</t>
  </si>
  <si>
    <t>Мероприятие 3.1.13. Снос аварийного жилого фонда</t>
  </si>
  <si>
    <t>МБУ Управление капитального строительства</t>
  </si>
  <si>
    <t>Мероприятие 3.1.14. Обустройство сквера им. В.Ефремовой</t>
  </si>
  <si>
    <t>Мероприятие 3.2.1. Капитальный ремонт муниципального жилья</t>
  </si>
  <si>
    <t>Мероприятие 3.2.2. Текущий ремонт муниципального жилья без нанимателей</t>
  </si>
  <si>
    <t>Мероприятие 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</si>
  <si>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Мероприятие 3.4.2. ул.Строителей д.13, 15, 15а, ул.60лет Октября д.3</t>
  </si>
  <si>
    <t>Мероприятие 3.4.3. ул.Нефтяников д.40, 42, 44, 46</t>
  </si>
  <si>
    <t>Мероприятие 3.4.4. ул.Молодежная д.3, 3а</t>
  </si>
  <si>
    <t>Мероприятие 3.5.1. Замена баков-аккумуляторов на ЦВК</t>
  </si>
  <si>
    <t>Мероприятие 3.5.2. Реконструкция действующих очистных сооружений – устройство станции доочистки сточных вод от металлов.</t>
  </si>
  <si>
    <t>Мероприятие 3.5.4. Компенсация выпадающих доходов организациям, предоставляющим населению жилищные услуги по тарифам, не обеспечивающим возмещение издержек</t>
  </si>
  <si>
    <t>Мероприятие 3.5.5.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</si>
  <si>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Мероприятие 3.5.6. Субсидии на содержание бани (с.Усть-Уса)</t>
  </si>
  <si>
    <t>Мероприятие 3.5.7. Субсидии на содержание объектов коммунальной инфраструктуры (ст.Юкост)</t>
  </si>
  <si>
    <t>Мероприятие 3.6.1. Обеспечение выполнения мероприятий в сфере жилищно-коммунального хозяйства и благоустройства (содержание МКУ "УЖКХ")</t>
  </si>
  <si>
    <t>Основное мероприятие 7 подпрограммы 3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</si>
  <si>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</si>
  <si>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3.8.1. Расходы за счет субвенции на осуществление предельных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</si>
  <si>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Мероприятие 3.9.1. Расходы за счет  средств субвенции на осуществление переданных государственных полномочий Республики Коми по отлову и содержанию безнадзорных животных</t>
  </si>
  <si>
    <t xml:space="preserve">2.5. «Переселение граждан из аварийного жилищного фонда на 2014-2017 годы на территории муниципального образования городского округа "Усинск"» </t>
  </si>
  <si>
    <t>Основное мероприятие 1 подпрограммы 5 Строительство жилых домов для переселения граждан из аварийного жилищного фонда</t>
  </si>
  <si>
    <t>Мероприятие 5.1.1. Технологическое присоединение к электрическим сетям 38-ми квартирного жилого дома в г. Усинске (1 этап)</t>
  </si>
  <si>
    <t>Мероприятие 5.1.2. Технологическое присоединение к электрическим сетям 38-ми квартирного жилого дома в с.Усть-Уса (1 этап)</t>
  </si>
  <si>
    <t>Мероприятие 5.1.3. Технологическое присоединение к газораспределительным сетям 38-ми квартирного жилого дома в г.Усинск (1 этап)</t>
  </si>
  <si>
    <t>мероприятие 5.1.4 Строительство жилых домов для переселения граждан из аварийного жилищного фонда</t>
  </si>
  <si>
    <t>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</si>
  <si>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Мероприятие 5.2.1. Расходы за счет субсидий прошлых лет</t>
  </si>
  <si>
    <t>Мероприятие 5.2.2. Софинансирование к МБТ</t>
  </si>
  <si>
    <t>2.6. «Строительство, реконструкция объектов социальной и жилищной сферы на 2014-2016 гг. и на период до 2020 г.</t>
  </si>
  <si>
    <t>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t>
  </si>
  <si>
    <t>Мероприятие 6.1. Строительство внутрипоселковых газораспределительных сетей для обеспечения попутным газом сельских населенных пунктов (с. Колва)</t>
  </si>
  <si>
    <t>Основное мероприятие 2 подпрограммы 6 Строительство инжинерных сетей для участков, предоставляемых многодетным семьям под индивидуальное строительство</t>
  </si>
  <si>
    <t>Мероприятие 6.2. Строительство инжинерных сетей для участков, предоставляемых многодетным семьям под индивидуальное строительство</t>
  </si>
  <si>
    <t>Мероприятие 6.3. Предоставление субсидий МБУ "УКС" на выполнение муниципального задания</t>
  </si>
  <si>
    <t>Основное мероприятие 3 подпрограммы 6 Обеспечение выполнения мероприятий в капитальном строительстве</t>
  </si>
  <si>
    <t>Основное мероприятие 4 подпрограммы 6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</si>
  <si>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Мероприятие 6.4.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ПСД и обследование)</t>
  </si>
  <si>
    <t>Администрация с. Усть - Уса</t>
  </si>
  <si>
    <t>Администрация с. Колва</t>
  </si>
  <si>
    <t>Администрация с. Мутный Материк</t>
  </si>
  <si>
    <t>Администрация с. Усть - Лыжа</t>
  </si>
  <si>
    <t>Администрация с. Щельябож</t>
  </si>
  <si>
    <t xml:space="preserve">2.4 подпрограмма 2.4 «Чистая вода» на территории муниципального образования городского округа «Усинск» в 2014-2017 гг. и на период до 2020 г. </t>
  </si>
  <si>
    <t>Основное мероприятие 1 подпрограммы 4 Строительство и ремонт систем водоснабжения с обустройством зон санитарной охраны</t>
  </si>
  <si>
    <t>Мероприятие 4.1.1. Обслуживание систем водоснабжения, включая объекты водоподготовки на водозаборных скважинах в сельских населенных пунктах, в т.ч. транспортные услуги и покупку сменных фильтроэлементов</t>
  </si>
  <si>
    <t>Мероприятие 4.1.2. Строительство новых скважин в сельских населенных пунктах со строительством объектов водоподготовки, в том числе ПИР:</t>
  </si>
  <si>
    <t>Мероприятие 4.1.3. Реконструкция гидрогеологических скважин в сельских населенных пунктах со строительством объектов водоподготовки, в том числе ПИР</t>
  </si>
  <si>
    <t>Мероприятие 4.1.4.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t>
  </si>
  <si>
    <t>Мероприятие 4.1.5. Замена участка трубопровода технической воды диаметром 600 мм на полимерную трубу</t>
  </si>
  <si>
    <t xml:space="preserve">Мероприятие 4.1.6. Модернизация водопроводных сетей, в т.ч. капитальный ремонт существующих водопроводных сетей с заменой стальных труб на полиэтиленовую трубу  </t>
  </si>
  <si>
    <t>Мероприятие 4.1.7. Строительство водопроводных сетей в сельских населенных пунктах отсуществующих гидрогеологических скважин, в т.ч. ПИР и ПСД</t>
  </si>
  <si>
    <t>Мероприятие 4.1.8. Устройство систем водоподготовки на сельских водозаборных скважин</t>
  </si>
  <si>
    <t>Основное мероприятие 2 подпрограммы 4 Создание условий для охраны питьевых вод</t>
  </si>
  <si>
    <t>Мероприятие 4.2.1 Модернизация сбросной системы промывных вод, в т.ч разработка проекта канализационной сети, отводящей нормативно-чистые сточные воды в систему канализации, взамен существующего сброса в водный объект «болото»</t>
  </si>
  <si>
    <t>Мероприятие 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</si>
  <si>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Мероприятие 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</si>
  <si>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Мероприятие 4.2.4 Микробиологическое исследование воды</t>
  </si>
  <si>
    <t>Мероприятие 4.2.5 Разработка проекта на строительство очистных сооружений пяти выпусков ливневой канализации за счет остатков субсидий прошлых лет</t>
  </si>
  <si>
    <t>Мероприятие 4.2.6 Строительство очистных сооружений на пяти выпусках ливневой канализации г. Усинска с ремонтом существующих трубопроводов выпусков</t>
  </si>
  <si>
    <t>Мероприятие 4.2.7 Модернизация водоочистной станции (ВОС) поверхностного водозабора г. Усинска, в том числе устройство автоматической системы дозирования, замена и ремонт морально устаревшего оборудования</t>
  </si>
  <si>
    <t>Мероприятие 4.2.8 Берегоукрепление водозабора (насосная станция I подъема)</t>
  </si>
  <si>
    <t>Мероприятие 4.2.9 Устройство водоочистных сооружений (станции обезжелезивания) на поверхностном водозаборе г. Усинска</t>
  </si>
  <si>
    <t>Основное мероприятие 3 подпрограммы 4 Установка  фонтанчиков и системы фильтрации воды в учреждениях Управления образования</t>
  </si>
  <si>
    <t>Мероприятие 4.3.1 Установка  фонтанчиков и системы фильтрации воды в учреждениях Управления образования</t>
  </si>
  <si>
    <t>Администрация МО ГО "Усинск", всего в том числе</t>
  </si>
  <si>
    <t>ВСЕГО по АМО</t>
  </si>
  <si>
    <t>Администрация, всего</t>
  </si>
  <si>
    <t>Администрация МО ГО "Усинск", всего в том числе:</t>
  </si>
  <si>
    <t>Администрация МО ГО  "Усинск", всего в том числе:</t>
  </si>
  <si>
    <t>Подпрограмма 1 «Обеспечение жильем молодых семей в 2014-2016 гг. и на период до 2020 г.»</t>
  </si>
  <si>
    <t>Подпрограмма 2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</si>
  <si>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 xml:space="preserve">Подпрограмма 3 </t>
  </si>
  <si>
    <t xml:space="preserve">подпрограмма 5 «Переселение граждан из аварийного жилищного фонда на 2014-2017 годы на территории муниципального образования городского округа "Усинск"» </t>
  </si>
  <si>
    <t>Подпрограмма 6 «Строительство, реконструкция объектов социальной и жилищной сферы на 2014-2016 гг. и на период до 2020 г.</t>
  </si>
  <si>
    <t>Мероприятие 3.1.12. Прочие мероприятия по благоустройству сельских территорий МО ГО "Усинск"</t>
  </si>
  <si>
    <t>Мероприятие 3.5.3. Обслуживание  систем тепло, водоснабжения в сельских населённых пунктах</t>
  </si>
  <si>
    <t>КУМИ</t>
  </si>
  <si>
    <t>кв.м</t>
  </si>
  <si>
    <t>Управление образования</t>
  </si>
  <si>
    <t>2018 г.</t>
  </si>
  <si>
    <t>МКУ "УЖКХ"</t>
  </si>
  <si>
    <t>Номер и наименование целевой муниципальной программы</t>
  </si>
  <si>
    <t>Номер и наменование подпрограммы</t>
  </si>
  <si>
    <t>Номер и наименование мероприятия</t>
  </si>
  <si>
    <t>Получатель бюджетных средств</t>
  </si>
  <si>
    <t>Сумма</t>
  </si>
  <si>
    <t>02. МП"Строительство, обеспечение качественным, доступным жильем и услугам жилищно-коммунального хозяйства населения МО ГО "Усинск" в 2014-2016 годах и на период до 2020 года"</t>
  </si>
  <si>
    <t xml:space="preserve">1.1 Обеспечение жильем молодых семей </t>
  </si>
  <si>
    <t>1.1.1. Разработка и принятие на муниципальном уровне нормативно-правовых актов, обеспечивающих реализацию установленных мероприятий</t>
  </si>
  <si>
    <t>1.1.3. Организация работы, направленной на информирование населения о действующих мерах поддержки</t>
  </si>
  <si>
    <t>1.1.2.  Формирование перечня молодых семей - участников  подпрограммы</t>
  </si>
  <si>
    <t xml:space="preserve">1.1.4.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t>
  </si>
  <si>
    <t xml:space="preserve">1.2.1. Предоставление социальных выплат молодым семьям за счет остатков субсидий прошлых лет из Республиканского бюджета  Республики Коми на приобретение жилого помещения или создания объекта индивидуального жилищного строительства </t>
  </si>
  <si>
    <t>1.2.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t>
  </si>
  <si>
    <t xml:space="preserve">1.2.2.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t>
  </si>
  <si>
    <t>1.3.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t>
  </si>
  <si>
    <t xml:space="preserve">1.3.1. Предоставление социальных выплат молодым семьям за счет остатков прошлых лет из Федерального бюджета  на приобретение жилого помещения или создания объекта индивидуального жилищного строительства </t>
  </si>
  <si>
    <t xml:space="preserve">1.3.2. Предоставление социальных выплат молодым семьям из Федерального бюджета  на приобретение жилого помещения или создания объекта индивидуального жилищного строительства </t>
  </si>
  <si>
    <t>1.4.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</si>
  <si>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1.4.1.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t>
  </si>
  <si>
    <t>02.1 Подпрограмма «Обеспечение жильем молодых семей в 2014-2016гг. и на период до 2020 г.»</t>
  </si>
  <si>
    <t>02.2 Подпрограмма "Энергосбережение и повышение энергетической эффективности на территории муниципального образования городского округа "Усинск" на 2014-2016 годы и на период до 2020 года"</t>
  </si>
  <si>
    <t>2.1.1. Оснащение общедомовыми приборами учета энергетических ресурсов в части муниципальной доли</t>
  </si>
  <si>
    <t>2.1. Оснащение приборами учета энергетических ресурсов</t>
  </si>
  <si>
    <t>2.1.2. Оснащение приборами учёта  муниципальных нежилых помещениях</t>
  </si>
  <si>
    <t xml:space="preserve">2.1.3. Оснащение индивидуальными приборами учета газа муниципальных жилых квартир </t>
  </si>
  <si>
    <t>2.1.4. Оснащение индивидуальными приборами учета газа льготной категории граждан</t>
  </si>
  <si>
    <t xml:space="preserve">2.1.5. Оснащение индивидуальными приборами учета электроэнергии в муниципальных жилых квартирах </t>
  </si>
  <si>
    <t>2.2. Энергоаудит систем тепло- и водоснабжения на территории МО ГО "Усинск"</t>
  </si>
  <si>
    <t>2.2.1. Разработка схемы водоснабжения АМО ГО "Усинск" (с электронной моделью)</t>
  </si>
  <si>
    <t>2.2.2. Разработка схемы теплоснабжения АМО ГО "Усинск" (с электронной моделью)</t>
  </si>
  <si>
    <t>2.3. Модернизация сетей уличного освещения</t>
  </si>
  <si>
    <t>2.3.1. Замена проводов АС (устаревший неизолированный провод) уличного освещения на СИП (самонесущий, изолированный, нового поколения)  по улицам города</t>
  </si>
  <si>
    <t>2.3.2. Замена светильников на светодиодные  по улицам города</t>
  </si>
  <si>
    <t>2.3.3. Переключение сети уличного освещения по ул.Аэродромная в пгт Парма с установкой узла учета электроэнергии</t>
  </si>
  <si>
    <t>2.4. Установка энергосберегающих светильников, ремонт электрических сетей в муниципальных учреждениях МО ГО "Усинск"</t>
  </si>
  <si>
    <t>2.4.1. Замена электропроводки в образовательных организациях</t>
  </si>
  <si>
    <t>2.4.2. Ремонт электрических сетей силового и коммутационного оборудования в образовательных организациях</t>
  </si>
  <si>
    <t>2.4.3. Ремонт освещения подвального помещения в образовательных организациях</t>
  </si>
  <si>
    <t>2.4.4. Замена светильников на светодиодные в служебном помещении по ул.Парковая д.5а (офис МКУ "УЖКХ")</t>
  </si>
  <si>
    <t>2.4.5. Энергоаудит объектов и муниципальных учреждений МО ГО "Усинск"</t>
  </si>
  <si>
    <t>2.5. Ведомственная целевая программа "Энергосбережение и повышение энергетической эффективности в образовательных организациях  на 2015-2016 годы и на период до 2020 года"</t>
  </si>
  <si>
    <t>2.6. Ведомственная целевая программа "Энергосбережение и повышение энергетической эффективности   на 2015-2016 годы и на период до 2020 года" учреждений физической культуры и спорта</t>
  </si>
  <si>
    <t>2.7. Ведомственная целевая программа "Энергосбережение и повышение энергетической эффективности  учреждений культуры и искуства   на 2015-2016 годы и на период до 2020 года"</t>
  </si>
  <si>
    <t xml:space="preserve">2.8. Ведомственная целевая программа "Энергосбережение и повышение энергетической эффективности администрации поселка городского типа  Парма   на 2015-2016 годы и на период до 2020 года"
</t>
  </si>
  <si>
    <t>02.3. Подпрограмма «Содержание и развитие жилищно-коммунального хозяйства на территории муниципального образования городского округа «Усинск» в 2014-2016 годах и на период до 2020 года»</t>
  </si>
  <si>
    <t>3.1Благоустройство территории МО ГО "Усинск"</t>
  </si>
  <si>
    <t>3.1.1. Техническое обслуживание сетей уличного освещения  и организация освещения улиц на территории МО ГО "Усинск"всего, в том числе:</t>
  </si>
  <si>
    <t>3.1.2. Техническое обслуживание сетей ливневой канализации</t>
  </si>
  <si>
    <t>3.1.3. Оплата электроэнергии по уличному освещениювсего, в том числе:</t>
  </si>
  <si>
    <t>3.1.4. Содержание городского фонтана (с оплатой электроэнергии  и водоснабжения)</t>
  </si>
  <si>
    <t>3.1.5. Содержание автомобильных дорог и инженерных сооружений на них в границах городского округа</t>
  </si>
  <si>
    <t>3.1.6. Выполнение работ по содержанию мемориала "Три Поколения", территории , прилегающей к плавательному бассейну (площадь им.А.М.Босовой), территорий детских площадок по ул.Молодежная, ул.Парковая, ул.60летОктября, памятника "Нефтянику", "Комару", сквер "Первостроителю", сквер "Рябиновый сад", Тропа здоровья  и прилегающих к ним территорий МО ГО "Усинск"</t>
  </si>
  <si>
    <t>3.1.7. Озеленение территории МО ГО "Усинск"</t>
  </si>
  <si>
    <t>3.1.8. Организация и содержание мест захоронения</t>
  </si>
  <si>
    <t>3.1.9. Прочие мероприятия по благоустройству городских округов</t>
  </si>
  <si>
    <t>3.1.10. Ликвидация свалок в городской черте</t>
  </si>
  <si>
    <t>3.1.11. Вывоз и погребение невостребованных трупов</t>
  </si>
  <si>
    <t>3.1. Благоустройство территории МО ГО "Усинск"</t>
  </si>
  <si>
    <t>3.1.12. Прочие мероприятия по благоустройству сельских территорий МО ГО "Усинск"</t>
  </si>
  <si>
    <t>3.1.13. Снос аварийного жилищного фонда</t>
  </si>
  <si>
    <t>3.1.14. Обустройство сквера им. В.Ефремовой</t>
  </si>
  <si>
    <t>3.1.15. Устройство праздничной иллюминации на опорах уличного освещения (улицы города)</t>
  </si>
  <si>
    <t xml:space="preserve">3.1.16. Приобретение  насоса  для  городского фонтана </t>
  </si>
  <si>
    <t>3.1.17. Проведение смотров-конкурсов МО ГО "Усинск" (премии, дипломы, подарочные сертификаты)</t>
  </si>
  <si>
    <t>3.1.18. Приобретение снегоуборочной техники</t>
  </si>
  <si>
    <t>3.2. Капитальный и текущий ремонт муниципального жилищного фонда</t>
  </si>
  <si>
    <t>3.2.1. Ремонт муниципального жилщного фонда</t>
  </si>
  <si>
    <t>3.3. Проведение капитального  ремонта многоквартирных жилых домов на территории МО ГО "Усинск"</t>
  </si>
  <si>
    <t>3.3.1. Доля муниципального образования на уплату взносов на капитальный ремонт общего имущества МКД в части муниципального жилья в соответствии с п.1 ст.169 Жилищного Кодекса РФ</t>
  </si>
  <si>
    <t>3.4. Капитальный ремонт и ремонт дворовых территорий, проездов к дворовым территориям многоквартирных домов</t>
  </si>
  <si>
    <t>3.4.1. ул. 60 лет Октября д. 7, д. 5,   ул. Строителей д. 16,д.16/1</t>
  </si>
  <si>
    <t>3.4.2. ул.Строителей д.13, 15, 15а, ул.60лет Октября д.3</t>
  </si>
  <si>
    <t>3.4.3. ул.Нефтяников д.40, 42, 44, 46</t>
  </si>
  <si>
    <t>3.4.4. ул.Молодежная д.3, 3а</t>
  </si>
  <si>
    <t>3.4.5. ул. 60 лет Октября д. 6/2 , ул. 60 лет Октября д. 7, д. 5, ул. Молодежная, д. 15, д. 17, ул. Молодежная д. 9, ул. 60 лет Октября д. 6/1 и д. 4/0</t>
  </si>
  <si>
    <t>3.4.6. Ремонт дворовых территорий. Дворы будут определены депутатами Совета МО ГО "Усинск«</t>
  </si>
  <si>
    <t xml:space="preserve">3.5.Содержание и развитие систем коммунальной инфраструктуры </t>
  </si>
  <si>
    <t>3.5.1. Замена баков-аккумуляторов на ЦВК</t>
  </si>
  <si>
    <t>3.5.2. Обслуживание  систем теплоснабжения в сельских населённых пунктах</t>
  </si>
  <si>
    <t>3.5.3. Компенсация выпадающих доходов организациям, предоставляющим населению жилищные услуги по тарифам, не обеспечивающим возмещение издержек</t>
  </si>
  <si>
    <t>3.5.4. Компенсация выпадающих доходов организациям, предоставляющим населению коммунальные услуги по тарифам, не обеспечивающим возмещение издержек (теплоснабжение)</t>
  </si>
  <si>
    <t>3.5.5.Субсидии на содержание бани (с.Усть-Уса)</t>
  </si>
  <si>
    <t>3.5.6.Содержание объектов коммунальной инфраструктуры (ст.Юкост)</t>
  </si>
  <si>
    <t>3.5.7. Компенсация выпадающих доходов МУП "Служба заказчика" в части реализации газа для обеспечения ООО "УТК" для всех потребителей за исключением населения</t>
  </si>
  <si>
    <t>3.5.8. Приобретение аварийного источника энергосбережения</t>
  </si>
  <si>
    <t>3.6. Обеспечение выполнения мероприятий в сфере жилищно-коммунального хозяйства и благоустройства</t>
  </si>
  <si>
    <t>3.6.1. Обеспечение выполнения мероприятий в сфере жилищно-коммунального хозяйства и благоустройства (содержание МКУ "УЖКХ")</t>
  </si>
  <si>
    <t>3.7.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</si>
  <si>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3.7.1. Расходы за счет субвенции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</si>
  <si>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</si>
  <si>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3.8.1. Расходы за счет субвенции на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</si>
  <si>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3.9. Расходы за счет средств субвенции на осуществление переданных полномочий Республики Коми по отлову и содержанию безнадзорных животных</t>
  </si>
  <si>
    <t>3.9.1. Расходы за счет средств субвенции на осуществление переданных полномочий Республики Коми по отлову и содержанию безнадзорных животных</t>
  </si>
  <si>
    <t>3.10. Реализация малых проектов в сфере благоустройства за счёт средств субсидии из республиканского бюджета Республики Коми</t>
  </si>
  <si>
    <t>3.10.1. Реализация малых проектов в сфере благоустройства за счёт средств субсидии из республиканского бюджета Республики Коми</t>
  </si>
  <si>
    <t>3.11.Возмещение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</si>
  <si>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3.11.1.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</si>
  <si>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</si>
  <si>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3.12.1. Осуществление переданных полномочий по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</si>
  <si>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3.13. Реализация малых проектов в сфере благоустройства</t>
  </si>
  <si>
    <t>3.13.1. Реализация малых проектов в сфере благоустройства</t>
  </si>
  <si>
    <t xml:space="preserve"> 02.4. «Чистая вода»  на территории муниципального образования городского округа «Усинск» в 2014-2017 гг. и на период до 2020 г. </t>
  </si>
  <si>
    <t>4.1. Строительство и ремонт систем водоснабжения с обустройством зон санитарной охраны</t>
  </si>
  <si>
    <t>4.1.1. Обслуживание и ремонт систем водоснабжения,  объекты водоподготовки на водозаборных скважинах в сельских населенных пунктах, в т.ч. транспортные услуги и покупку сменных фильтроэлементов, оплата электроэнергии по скважинам</t>
  </si>
  <si>
    <t>4.1.2. Строительство новых скважин в сельских населенных пунктах со строительством объектов водоподготовки, в том числе ПИР</t>
  </si>
  <si>
    <t>4.1.3. Реконструкция гидрогеологических скважин в сельских населенных пунктах со строительством объектов водоподготовки, в том числе ПИР</t>
  </si>
  <si>
    <t>4.1.4. Строительство водозабора по извлечению подземных артезианских вод для обеспечения жителей г.Усинска питьевой водой, в том числе ПИР</t>
  </si>
  <si>
    <t>4.1.5. Замена участка трубопровода технической воды диаметром 600 мм на полимерную трубу</t>
  </si>
  <si>
    <t xml:space="preserve">4.1.6. Модернизация водопроводных сетей, в т.ч. капитальный ремонт существующих водопроводных сетей с заменой стальных труб на полиэтиленовую трубу  </t>
  </si>
  <si>
    <t>4.1.7. Строительство водопроводных сетей в сельских населенных пунктах отсуществующих гидрогеологических скважин, в т.ч. ПИР и ПСД</t>
  </si>
  <si>
    <t>4.1.8. Устройство систем водоподготовки на сельских водозаборных скважин</t>
  </si>
  <si>
    <t>4.2. Создание условий для охраны питьевых вод</t>
  </si>
  <si>
    <t>4.2.1. Модернизация сборной системы промывных вод водоотчистной станции (разработкеа проекта канализационной сет, отводящей нормативно-чистые сточные воды в систему канализации, взамен существующего сбора в водный объект "болото")</t>
  </si>
  <si>
    <t>4.2.2. Регулировка, расчистка, дноуглубление водного объекта р.Уса в месте водозаборного оголовка насосной станции 1 (водозабор на р.Уса) и рассеивающего выпуска очищенных сточных вод на р.Уса (по 50 м вниз и вверх по течению)</t>
  </si>
  <si>
    <t>4.2.3. Мониторинг состояния водного объекта р.Уса на месте забора водных ресурсов для хозяйственно-питьевых нужд г.Усинска и в месте сброса очищенных сточных вод (гидрометрические работы; выполнение подводно-технических и водолазных работ по обследованию водозаборных сооружений)</t>
  </si>
  <si>
    <t>4.2.4. Микробиологическое исследование воды</t>
  </si>
  <si>
    <t>4.3. Установка  фонтанчиков и системы фильтрации воды в учреждениях Управления образования</t>
  </si>
  <si>
    <t>4.3.1. Установка  фонтанчиков и системы фильтрации воды в учреждениях Управления образования, техническое обслуживание систем фильтрации воды с заменой элементов фильтрации.</t>
  </si>
  <si>
    <t>4.4.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 обеспечивающей энергосбережение и повышение энергетической эффективности, в населенных пунктах с неблагоприятным состоянием поверхностных и подземных источников питьевого водоснабжения</t>
  </si>
  <si>
    <t>4.4.1. Реконструкция гидрогеологических скважин в сельских населённых пунктах со строительством объектов водоподготовки, в том числе ПИР, за счет субсидиии из республиканского бюджета</t>
  </si>
  <si>
    <t>4.4.2. Строительство новых скважин в сельских населённых пунктах со строительством объектов водоподготовки, в том числе ПИР, за счет субсидии из республиканского бюджета</t>
  </si>
  <si>
    <t>4.4.3. Строительство водозабора за счёт субсидии из республиканского бюджета</t>
  </si>
  <si>
    <t>4.5. Строительство новых скважин в сельских населённых пунктах со строительством объектов водоподготовки, в том числе ПИР</t>
  </si>
  <si>
    <t>4.5.1. Строительство новых скважин в сельских населённых пунктах со строительством объектов водоподготовки, в том числе ПИР</t>
  </si>
  <si>
    <t>4.6. Реконструкция гидрогеологических скважин в сельских населённых пунктах со строительством объектов водоподготовки, в том числе ПИР</t>
  </si>
  <si>
    <t>4.6.1. Реконструкция гидрогеологических скважин в сельских населённых пунктах со строительством объектов водоподготовки, в том числе ПИР</t>
  </si>
  <si>
    <t xml:space="preserve">4.7. Строительство водозабора по извлечению подземных артезианских вод для обеспечения жителей г. Усинска питьевой водой, в том числе ПИР </t>
  </si>
  <si>
    <t xml:space="preserve">4.7.1. Строительство водозабора по извлечению подземных артезианских вод для обеспечения жителей г. Усинска питьевой водой, в том числе ПИР, включая: 1) выполнение полевых работ по переоценке запасов с составлением отчета о выполненных работах и защитой на ГКЗ, составление проекта на разработку месторождений подземных вод;  2)разработка ПСД на трубопровод и обустройство месторождений, 3) составление ПСД на станцию водоподготовки </t>
  </si>
  <si>
    <t xml:space="preserve">02.5. «Переселение граждан из аварийного жилищного фонда на 2014-2017 годы на территории муниципального образования городского округа "Усинск"» </t>
  </si>
  <si>
    <t>5.1. Строительство жилых домов для переселения граждан из аварийного жилищного фонда</t>
  </si>
  <si>
    <t>5.1.1. Технологическое присоединение к электрическим сетям 38-ми квартирного жилого дома в г. Усинске (1 этап)</t>
  </si>
  <si>
    <t>5.1.2. Технологическое присоединение к электрическим сетям 38-ми квартирного жилого дома в с.Усть-Уса (1 этап)</t>
  </si>
  <si>
    <t>5.1.3. Технологическое присоединение к газораспределительным сетям 38-ми квартирного жилого дома в г. Усинск (1 этап)</t>
  </si>
  <si>
    <t>5.1.4. Строительство жилых домов для переселения граждан из аварийного жилищного фонда (дополнительные площади)</t>
  </si>
  <si>
    <t>5.1.5. Перепривязка проектов домов 2 этапа</t>
  </si>
  <si>
    <t>5.1.6. Технологическое присоединение к электрическим сетям 38-ми квартирного жилого дома в г. Усинске (2 этап) и 36-ти квартирного жилого дома в с. Усть-Уса (2 этап)</t>
  </si>
  <si>
    <t>5.1.7. Строительство 38-ми квартирного дома в г. Усинске (1 этап) - дополнительные работы</t>
  </si>
  <si>
    <t>5.1.8. Строительство 38-ми квартирного дома в с. Усть-Уса     (1 этап) - дополнительные работы</t>
  </si>
  <si>
    <t>5.1.9. Строительство 38-ми квартирного дома в г. Усинске (2 этап) - дополнительные работы</t>
  </si>
  <si>
    <t>5.1.10. Строительство 36-ми квартирного дома в с. Усть-Уса     (2 этап) - дополнительные работы</t>
  </si>
  <si>
    <t>5.1.11. Расходы на проведение радиационного контроля (исследования) строительных площадок и на проведение микробиологических, санитарно-паразитологических исследований почвы и гигиенических оценок на строительных площадках</t>
  </si>
  <si>
    <t>5.1.12. Услуги БТИ по составлению технических планов 38-ми квартирных жилых домов</t>
  </si>
  <si>
    <t>5.2.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</si>
  <si>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5.2.1. Обеспечение мероприятий по переселению граждан из аварийного жилищного фонда с учетом необходимости развития малоэтажного жилищного строительства </t>
  </si>
  <si>
    <t>5.2.2.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t>
  </si>
  <si>
    <t>5.3.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</si>
  <si>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5.3.1.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t>
  </si>
  <si>
    <t>5.4.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</si>
  <si>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5.4.1. Строительство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</si>
  <si>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5.4.2. Дополнительные работы по строительству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</si>
  <si>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5.4.3. Технологическое присоединение к электрическим сетям   38-ми квартирного жилого дома в г.Усинске в рамках 2 этапа по переселению граждан из аварийного жилищного фонда с учетом развития малоэтажного строительства</t>
  </si>
  <si>
    <t>5.5.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</si>
  <si>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5.5.1. Строительство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</si>
  <si>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5.5.2. Дополнительные работы по строительству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</si>
  <si>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5.5.3. Технологическое присоединение к электрическим сетям  36-ти квартирного жилого дома в с.Усть-Уса в рамках 2 этапа по переселению граждан из аварийного жилищного фонда с учетом развития малоэтажного строительства</t>
  </si>
  <si>
    <t>02.6. «Строительство, реконструкция объектов социальной и жилищной сферы на 2014-2016 гг. и на период до 2020 г.</t>
  </si>
  <si>
    <t>6.1. Строительство внутрипоселковых газораспределительных сетей для обеспечения попутным газом сельских населенных пунктов</t>
  </si>
  <si>
    <t>6.1.1. Строительство внутрипоселковых газораспределительных сетей для обеспечения попутным газом сельских населенных пунктов (с. Колва)</t>
  </si>
  <si>
    <t>6.2. Строительство инжинерных сетей для участков, предоставляемых многодетным семьям под индивидуальное строительство</t>
  </si>
  <si>
    <t>6.2.1. Строительство инжинерных сетей для участков, предоставляемых многодетным семьям под индивидуальное строительство</t>
  </si>
  <si>
    <t>6.3. Строительство жилья  гражданам, нуждающимся в жилых помещениях муниципального жилищного фонда</t>
  </si>
  <si>
    <t>6.3.1. Строительство жилья  гражданам, нуждающимся в жилых помещениях муниципального жилищного фонда</t>
  </si>
  <si>
    <t>6.4. Обеспечение выполнения мероприятий в капитальном строительстве</t>
  </si>
  <si>
    <t>6.4.1. Предоставление субсидий МБУ "УКС" на выполнение муниципального задания</t>
  </si>
  <si>
    <t>6.5. Внедрение, обслуживание и использование программы автоматизированной информационной системы обеспечения градостроительной деятельности</t>
  </si>
  <si>
    <t>6.5.1. Внедрение, обслуживание и использование программы автоматизированной информационной системы обеспечения градостроительной деятельности</t>
  </si>
  <si>
    <t>6.6. Окончание строительства Ледового дворца в г. Усинске (обустройство парковочных мест)</t>
  </si>
  <si>
    <t>6.6.1. Окончание строительства Ледового дворца в г. Усинске за счет остатков средств республиканской субсидии Республики Коми</t>
  </si>
  <si>
    <t>6.6.2. Окончание строительства Ледового дворца в г. Усинске за счет остатков средств по налоговой льготе</t>
  </si>
  <si>
    <t>6.7. Строительство  жилья для нужд муниципалитета</t>
  </si>
  <si>
    <t>6.7.1. Строительство муниципального жилья (трёхкомнатная квартира по адресу: г. Усинск, ул. Нефтяников, 32а – 9 (общая пл. - 58,6 м2, жилая пл. 38,2 м2); однокомнатная квартира по адресу: с. Усть-Уса, ул. Советская, 11 – 6 (общая пл. - 32 м2, жилая пл. 19 м2); трёхкомнатная квартира по адресу: с. Усть-Уса, ул. Советская, 11 – 15 (общая пл. - 67,6 м2, жилая пл. 45,1 м2); трёхкомнатная квартира по адресу: с. Усть-Уса, ул. Советская, 11 – 19 (общая пл. - 67 м2, жилая пл. 45,1 м2); трёхкомнатная квартира по адресу: с. Усть-Уса, ул. Советская, 11 – 22 (общая пл. - 67 м2, жилая пл. 45,1 м2)</t>
  </si>
  <si>
    <t>Администрация с.Усть-Лыжа</t>
  </si>
  <si>
    <t>Админимстрация с. Усть-Уса</t>
  </si>
  <si>
    <t>Администрация с. Усть-Лыжа</t>
  </si>
  <si>
    <t>АдминистрацияЩельябож</t>
  </si>
  <si>
    <t>Администрация пгт.Парма</t>
  </si>
  <si>
    <t>Сектор архитектуры администрации МО ГО "Усинск"</t>
  </si>
  <si>
    <t>5.6.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</si>
  <si>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5.7.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</si>
  <si>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5.7.1. Строительство 18-ти квартирного жилого дома в г.Усинске в рамках 5 этапа  по обеспечению мероприятий по переселению граждан из аварийного жилищного фонда с учетом развития малоэтажного строительства</t>
  </si>
  <si>
    <t>5.6.1. Строительство 18-ти квартирного жилого дома в г.Усинске в рамках 4 этапа  по обеспечению мероприятий по переселению граждан из аварийного жилищного фонда с учетом развития малоэтажного строительства</t>
  </si>
  <si>
    <t>2.8.1. Замена ламп накаливания в здании администрации пгт. Парма на светодиодные</t>
  </si>
  <si>
    <t>2.8.2. Замена ламп накаливания в здании администрации пст. Усадор на светодиодные</t>
  </si>
  <si>
    <t>В.С.Арутюнян</t>
  </si>
  <si>
    <t>8(82144)26934</t>
  </si>
  <si>
    <t>Мероприятие                                                                                Реконструкция здания по ул.60 лет Октября для дальнейшего использования под жилье гражданам, нуждающимся в жилых помещениях муниципального жилого фонда (в т.ч. обследование и ПСД)</t>
  </si>
  <si>
    <t>Мероприятие                                                                         Строительство инженерных сетей  для участков, предоставляемых многодетным семьям под индивидуальное строительство, в т.ч. ПИР</t>
  </si>
  <si>
    <t>Подпрограмма 7«Обеспечение жильем отдельных категорий граждан»</t>
  </si>
  <si>
    <t>Основное мероприятие 7.1.Расходы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</si>
  <si>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Мероприятие 7.1.1  Расходы за счет 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</si>
  <si>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 xml:space="preserve">Основное мероприятие 7.2.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t>
  </si>
  <si>
    <t>Мероприятие 7.2.1.  Расходы за счет 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за счет средств, поступающих из федерального бюджета</t>
  </si>
  <si>
    <t>Основное мероприятие 7.3.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</si>
  <si>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7.3.1. Расходы за счет 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 - 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</si>
  <si>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Мероприятие 7.4. 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</si>
  <si>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Мероприятие 7.4.1.Расходы за счет субвенции на осуществление переданных государственных полномочий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специализированного муниципального жилищного фонда, предоставляемыми по договорам найма специализированных жилых помещений</t>
  </si>
  <si>
    <t>Основное мероприятие 7.5.  Расходы за счет субвенции на осуществление переданных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РФ»</t>
  </si>
  <si>
    <t>2019 г.</t>
  </si>
  <si>
    <t xml:space="preserve"> 2021 год</t>
  </si>
  <si>
    <t xml:space="preserve"> 2022 год</t>
  </si>
  <si>
    <t>2018-2022гг.</t>
  </si>
  <si>
    <t>Выполнение работ по благоустройству  дворовых территорий</t>
  </si>
  <si>
    <t>Количество благоустроенных дворовых территорий</t>
  </si>
  <si>
    <t>2022 г.</t>
  </si>
  <si>
    <t>Мероприятие 1.1.</t>
  </si>
  <si>
    <t>Мероприятие 1.2.</t>
  </si>
  <si>
    <t>Мероприятие 1.3.</t>
  </si>
  <si>
    <t>Мероприятие 1.4.</t>
  </si>
  <si>
    <t>Мероприятие 1.5.</t>
  </si>
  <si>
    <t>2020г.</t>
  </si>
  <si>
    <t>2021г.</t>
  </si>
  <si>
    <t>2022г.</t>
  </si>
  <si>
    <t>2020 г.</t>
  </si>
  <si>
    <t>2021 г.</t>
  </si>
  <si>
    <t>Мероприятие 2.1.</t>
  </si>
  <si>
    <t>Мероприятие 2.2.</t>
  </si>
  <si>
    <t>Мероприятие 2.3.</t>
  </si>
  <si>
    <t>Мероприятие 2.5.</t>
  </si>
  <si>
    <t>Выполнение работ по благоустройству  общественных территорий</t>
  </si>
  <si>
    <t>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</si>
  <si>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</si>
  <si>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Основное мероприятие 2.                     Благоустройство общественных территорий муниципального образования городского округа "Усинск"</t>
  </si>
  <si>
    <t>Площадь благоустроенных дворовых территорий</t>
  </si>
  <si>
    <t>Площадь не благоустроенных дворовых территорий</t>
  </si>
  <si>
    <t>Площадь благоустроенных территорий общего пользования</t>
  </si>
  <si>
    <t>Площадь не благоустроенных территорий общего пользования</t>
  </si>
  <si>
    <t xml:space="preserve">Благоустройство дворовых территорий </t>
  </si>
  <si>
    <t xml:space="preserve">Основное мероприятие 1                     Благоустройство дворовых территорий </t>
  </si>
  <si>
    <t>Количество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</si>
  <si>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Количество не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t>
  </si>
  <si>
    <t>Доля вовлеченности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</si>
  <si>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Вовлечение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</si>
  <si>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Количество вовлеченных заинтересованных граждан , организаций в реализацию мероприятий по благоустройству нуждающихся в благоустройстве территорий общего пользования муниципального образования городского округа «Усинск», а также дворовых территорий от общего количества проживающих в муниципальном образовании городского округа "Усинск"</t>
  </si>
  <si>
    <t>Мероприятие 3.1.</t>
  </si>
  <si>
    <t>Мероприятие 3.2.</t>
  </si>
  <si>
    <t>Мероприятие 3.3.</t>
  </si>
  <si>
    <t>Мероприятие 3.4.</t>
  </si>
  <si>
    <t>Мероприятие 3.5.</t>
  </si>
  <si>
    <t>Перечень основных мероприятий муниципальной программы
«Формирование комфортной городской среды муниципального образования городского округа «Усинска» на 2018-2022 годы»</t>
  </si>
  <si>
    <t>Приложение 2
к муниципальной программе
"Формирование комфортной городской среды муниципального образования городского округа «Усинска» на 2018-2022 годы"</t>
  </si>
  <si>
    <t xml:space="preserve"> «Формирование комфортной городской среды муниципального образования городского округа «Усинска» на 2018-2022 годы»</t>
  </si>
  <si>
    <t>2.1</t>
  </si>
  <si>
    <t>2.2</t>
  </si>
  <si>
    <t>2.3</t>
  </si>
  <si>
    <t>3.1</t>
  </si>
  <si>
    <t>3.2</t>
  </si>
  <si>
    <t>3.3</t>
  </si>
  <si>
    <t>1.1</t>
  </si>
  <si>
    <t>1.2</t>
  </si>
  <si>
    <t>1.3</t>
  </si>
  <si>
    <t>Задача 3. Повышение уровня вовлеченности заинтересованных граждан ,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</si>
  <si>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Задача 2. Организация мероприятий по благоустройству территорий общего пользования муниципального образования городского округа «Усинск»</t>
  </si>
  <si>
    <t>Задача 1. Организация мероприятий по благоустройству дворовых территорий</t>
  </si>
  <si>
    <t xml:space="preserve">Основное мероприятие 1.                     Благоустройство дворовых территорий </t>
  </si>
  <si>
    <t xml:space="preserve">Контрольное событие.     Благоустройство дворовых территорий                                             </t>
  </si>
  <si>
    <t xml:space="preserve">Контрольное событие.     Благоустройство общественных территорий муниципального образования городского округа "Усинск"                                </t>
  </si>
  <si>
    <t>МКУ «Управление жилищно-коммунального хозяйства» администрации муниципального образования городского округа «Усинск», заинтересованные граждане и организации</t>
  </si>
  <si>
    <t>Доля благоустроенных дворовых территорий от общей площади дворовых территорий</t>
  </si>
  <si>
    <r>
      <t xml:space="preserve">Статус контрольного события    </t>
    </r>
    <r>
      <rPr>
        <i/>
        <sz val="10"/>
        <rFont val="Times New Roman"/>
        <family val="1"/>
        <charset val="204"/>
      </rPr>
      <t>(статус контрольного события - значение приоритетности контрольного события муниципальной программы. Приоритетность контрольного события устанавливается от значения "0" и далее (1, 2, 3...).                                                                                 Статус "0" соответствует контрольному событию, отражаемому в отчете об исполнении Комплексного плана, являющимся объектом мониторинга исполнения муниципальной программы Министерством экономического развития Республики Коми. Количество контрольных событий по муниципальной программе со статусом "0" не должно превышать 20 событий на всю муниципальную программу в год, и не менее 3 контрольных событий в квартал. Вместе с тем, в каждом основном мероприятии подпрограммы муниципальной программы должно присутствовать контрольное событие (в данном случае не обязательно соответствие статуса значению "0").</t>
    </r>
    <r>
      <rPr>
        <sz val="10"/>
        <rFont val="Times New Roman"/>
        <family val="1"/>
        <charset val="204"/>
      </rPr>
      <t xml:space="preserve">
</t>
    </r>
  </si>
  <si>
    <t>КБК (КЦСР)</t>
  </si>
  <si>
    <t>Сведения о достижении значений целевых показателей (индикаторов)</t>
  </si>
  <si>
    <t>N п/п</t>
  </si>
  <si>
    <t>Целевой показатель (индикатор) (наименование)</t>
  </si>
  <si>
    <t xml:space="preserve">Ед. измерения </t>
  </si>
  <si>
    <t>Значения целевых показателей (индикаторов) муниципальной программы, подпрограммы муниципальной программы</t>
  </si>
  <si>
    <t>Обоснование отклонений значений целевого показателя (индикатора) на конец отчетного года (при наличии)</t>
  </si>
  <si>
    <t>план</t>
  </si>
  <si>
    <t>факт</t>
  </si>
  <si>
    <t xml:space="preserve">2017 год, предшествующий отчетному </t>
  </si>
  <si>
    <t>2018 отчетный год</t>
  </si>
  <si>
    <t>Количество благоустроенных  общественных территорий</t>
  </si>
  <si>
    <t>Доля благоустроенных территорий общего пользования от общей площади территорий общего пользования</t>
  </si>
  <si>
    <t>тыс..,чел.</t>
  </si>
  <si>
    <t>Мероприятие                                                                Строительство внутри поселковых газораспределительных сетей для обеспечения попутным газом сельских населенных пунктов в пгт Парма</t>
  </si>
  <si>
    <t xml:space="preserve">Мероприятие                                                                         Строительство внутри поселковых газораспределительных сетей для обеспечения попутным газом сельских населенных пунктов в с. Колва </t>
  </si>
  <si>
    <t>Мероприятие                                                                             Строительство внутри поселковых газораспределительных сетей для обеспечения попутным газом сельских населенных пунктов в С. Усть-Уса</t>
  </si>
  <si>
    <t>Мероприятие                                                               Строительство внутри поселковых газораспределительных сетей для обеспечения попутным газом сельских населенных пунктов в д.Новикбож</t>
  </si>
  <si>
    <t xml:space="preserve">Контрольное событие </t>
  </si>
  <si>
    <t>Основное мероприятие 3.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</si>
  <si>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</si>
  <si>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Контрольное событие.     Вовлечение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</si>
  <si>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xml:space="preserve">Целевые показатели (индикаторы) муниципальной программы
«Формирование комфортной городской среды муниципального образования городского округа «Усинск» на 2018-2022 годы»
</t>
  </si>
  <si>
    <t xml:space="preserve">Приложение 3
к муниципальной программе
"Формирование комфортной городской среды муниципального образования городского округа «Усинска» на 2018-2022 годы"
</t>
  </si>
  <si>
    <t>тыс.чел.</t>
  </si>
  <si>
    <t>Последствия нереализации основного мероприятия</t>
  </si>
  <si>
    <t xml:space="preserve">Постановление администрации муниципального образования городского округа «Усинск»                 </t>
  </si>
  <si>
    <t>Сведения об основных мерах правового регулирования в сфере реализации муниципальной программы «Формирование комфортной городской среды муниципального образования городского округа «Усинск» на 2018-2022 годы»</t>
  </si>
  <si>
    <t>Реализация мероприятия направленного на исполнение муниципального  полномочия по муниципальной программе «Формирование комфортной городской среды муниципального образования городского округа «Усинск» на 2018-2022 годы»</t>
  </si>
  <si>
    <t>Мероприяти+51:72е 2.4.</t>
  </si>
  <si>
    <t>Ожидаемый непосредственный результат (краткое описание)</t>
  </si>
  <si>
    <t>Неудовлетворенность 
граждан уровнем 
благоустройства 
города</t>
  </si>
  <si>
    <t>Невыполнение 
запланированных 
мероприятий по 
благоустройству, непредоставление 
субсидий федерального 
и республиканского 
бюджетов на 
реализацию 
мероприятий по 
благоустройству</t>
  </si>
  <si>
    <t>УТВЕРЖДЕНА</t>
  </si>
  <si>
    <t>постановлением администрации</t>
  </si>
  <si>
    <t>городского округа «Усинск»</t>
  </si>
  <si>
    <t>от «____» ____________   2017 года № ___</t>
  </si>
  <si>
    <t>(приложение)</t>
  </si>
  <si>
    <t>Ответственный исполнитель  муниципальной программы</t>
  </si>
  <si>
    <t>Муниципальное казенное учреждение  «Управление жилищно-коммунального хозяйства» администрации муниципального образования городского округа «Усинск»</t>
  </si>
  <si>
    <t>Соисполнители муниципальной программы</t>
  </si>
  <si>
    <t>˗          заинтересованные граждане и организации</t>
  </si>
  <si>
    <t>Подпрограммы муниципальной программы</t>
  </si>
  <si>
    <t>˗           </t>
  </si>
  <si>
    <t>Программно-целевые инструменты муниципальной программы</t>
  </si>
  <si>
    <t>Цель муниципальной программы</t>
  </si>
  <si>
    <t>Повышение уровня благоустройства территорий общего пользования муниципального образования городского округа «Усинск», а также дворовых территорий.</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</si>
  <si>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</si>
  <si>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</si>
  <si>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</si>
  <si>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2018-2022 годы</t>
  </si>
  <si>
    <t xml:space="preserve">Объёмы финансирования муниципальной программы, в т. ч. подпрограммы </t>
  </si>
  <si>
    <t>2021 год</t>
  </si>
  <si>
    <t>2022 год</t>
  </si>
  <si>
    <t xml:space="preserve">Бюджет МО ГО «Усинск» </t>
  </si>
  <si>
    <t>Софинансирование работ за счет средств собственников помещений в многоквартирных домах</t>
  </si>
  <si>
    <t>Ожидаемые результаты реализации муниципальной Программы</t>
  </si>
  <si>
    <t>Благоустройство дворовых территорий и проездов к дворовым территориям и благоустройство территорий общего пользования муниципального образования городского округа «Усинск»</t>
  </si>
  <si>
    <t xml:space="preserve">ПАСПОРТ 
муниципальной программы «Формирование комфортной городской среды муниципального образования городского округа «Усинск» на 2018-2022 годы» (далее – Программа) </t>
  </si>
  <si>
    <t>˗            организация мероприятий по благоустройству территорий общего пользования муниципального образования городского округа «Усинск»;
˗            организация мероприятий по благоустройству дворовых территорий;
˗            повышение уровня вовлеченности заинтересованных граждан[1],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</si>
  <si>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          Доля площади благоустроенных дворовых территорий и проездов к дворовым территориям по отношению к общей площади дворовых территорий и проездов к дворовым территориям;
˗          Доля площади благоустроенных территорий общего пользования по отношению к общей площади территорий общего пользования;
˗          Доля вовлеченности заинтересованных граждан, организаций в реализацию мероприятий по благоустройству территорий общего пользования муниципального образования городского округа «Усинск», а также дворовых территорий.</t>
  </si>
  <si>
    <t>Всего, тыс. рублей, в том числе</t>
  </si>
  <si>
    <t>[1] заинтересованные граждане - собственники помещений в многоквартирных домах, собственники иных зданий и сооружений, расположенных в границах дворовой территории , подлежащей благоустройству.</t>
  </si>
  <si>
    <t xml:space="preserve"> Мира д. 17 </t>
  </si>
  <si>
    <t>Приложение 1
к муниципальной программе
"Формирование комфортной городской среды муниципального образования городского округа «Усинска» на 2018-2022 годы"</t>
  </si>
  <si>
    <t>Федеральный бюджет</t>
  </si>
  <si>
    <t>+</t>
  </si>
  <si>
    <t>Согласовано:
И.о. заместителя руководителя АМО ГО "Усинск"
__________ А.И. Коновалов
"___" ___________ 2018 г.</t>
  </si>
  <si>
    <t>Утверждаю:
Диреркот МКУ "УЖКХ"
________________ В.С. Арутюнян
"___" ___________ 2018 г.</t>
  </si>
  <si>
    <t>Приложение № 3 к постановлению администрации городского округа «Усинск»
 от «___»________ 2018 год № ______</t>
  </si>
  <si>
    <t xml:space="preserve">             Согласовано:
             Руководитель управления ЭРП и ИП  
             АМО ГО "Усинск"
             __________ А.А. Актиева
             "___" ___________ 2018 г.</t>
  </si>
  <si>
    <t xml:space="preserve">        Согласовано:
        Руководитель финуправления
        __________ А.Э. Чапцева
        "___" ___________ 2018 г.</t>
  </si>
  <si>
    <t>Наименование целевого показателя (индикатора)</t>
  </si>
  <si>
    <t>4</t>
  </si>
  <si>
    <t>5</t>
  </si>
  <si>
    <t>Отклонений нет</t>
  </si>
  <si>
    <t>Муниципальная программа "Жилье и жилищно-коммунальное хозяйство"</t>
  </si>
  <si>
    <t>Доля молодых семей, получивших социальные выплаты и улучшившие жилищные условия в отчетном году, в общей численности молодых семей, состоящих на учете в качестве нуждающихся в жилых помещениях и обратившихся за получением социальной выплаты</t>
  </si>
  <si>
    <t>Уровень удовлетворенности населения жилищно-коммунальными услугами</t>
  </si>
  <si>
    <t>% от числа опрошенных</t>
  </si>
  <si>
    <t>Выбросы загрязняющих веществ в атмосферу стационарными источниками загрязнения</t>
  </si>
  <si>
    <t>тыс.тонн</t>
  </si>
  <si>
    <t>Количество утвержденных нормативно-правовых актов, обеспечивающих реализацию подпрограммы</t>
  </si>
  <si>
    <t>ед.</t>
  </si>
  <si>
    <t>Подпрограмма 2  «Содержание и развитие жилищно-коммунального хозяйства»</t>
  </si>
  <si>
    <t>6</t>
  </si>
  <si>
    <t>7</t>
  </si>
  <si>
    <t>Объем потребления электрической энергии уличного освещения</t>
  </si>
  <si>
    <t>кВт</t>
  </si>
  <si>
    <t>Задача 2. Ремонт муниципального жилищного фонда</t>
  </si>
  <si>
    <t>8</t>
  </si>
  <si>
    <t>9</t>
  </si>
  <si>
    <t>10</t>
  </si>
  <si>
    <t>11</t>
  </si>
  <si>
    <t>Количество квартир, в которых выполнены работы по текущему и капитальному ремонту</t>
  </si>
  <si>
    <t>Количество разработанной проектно-сметной документации</t>
  </si>
  <si>
    <t>0</t>
  </si>
  <si>
    <t>Удельный вес реализованных мероприятий подпрограммы муниципальной программы «Жилье и жилищно-коммунальное хозяйство»</t>
  </si>
  <si>
    <t>Уровень освоения средств, полученных в форме субвенций из республиканского бюджета Республики Коми на 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</si>
  <si>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Доля реализованных народных проектов</t>
  </si>
  <si>
    <t>Подпрограмма 3  «Чистая вода»</t>
  </si>
  <si>
    <t>Количество построенных и введенных в эксплуатацию объектов водоснабжения в сельских населенных пунктах</t>
  </si>
  <si>
    <t>Количество проведенных мероприятий по оценке запасов подземных вод в сельских населенных пунктах</t>
  </si>
  <si>
    <t>Уровень освоения средств, полученных в форме субсидий из республиканского бюджета Республики Коми на строительство и реконструкцию объектов муниципальной собственности</t>
  </si>
  <si>
    <t>Подпрограмма 4  «Обращение с отходами производства и потребления»</t>
  </si>
  <si>
    <t>Количество обустроенных и строительство новых объектов сбора, накопления и размещения ТКО</t>
  </si>
  <si>
    <t>Количество ликвидированных и рекультивированных объектов размещения отходов</t>
  </si>
  <si>
    <t>Количество проведенных экологических акций</t>
  </si>
  <si>
    <t>Задача 1. Создание условий для строительства и ремонта систем водоснабжения с обустройством зон санитарной охраны</t>
  </si>
  <si>
    <t>Задача 3. Обеспечение реализации мероприятий подпрограммы за счет республиканского бюджета Республики Коми</t>
  </si>
  <si>
    <t>Задача 1. Обустройство существующих и строительство новых объектов сбора, накопления и размещения твердых коммунальных отходов</t>
  </si>
  <si>
    <t>12</t>
  </si>
  <si>
    <t xml:space="preserve">Доля освещенных частей улиц (проездов и т.п.) в их общей протяженности
</t>
  </si>
  <si>
    <t>1</t>
  </si>
  <si>
    <t>Доля населения, проживающего в сельских населенных пунктах, принявшего участие в эколого-просветительских мероприятиях</t>
  </si>
  <si>
    <t>Задача 3. Утилизация отходов с привлечением специализированных организаций</t>
  </si>
  <si>
    <t>Задача 2. Ликвидация и рекультивация несанкционированных объектов размещения твердых коммунальных отходов</t>
  </si>
  <si>
    <t>Подпрограмма 1 "Обеспечение жильем молодых семей"</t>
  </si>
  <si>
    <t>Таблица 6</t>
  </si>
  <si>
    <t>Обоснование отклонений значений целевого показателя (индикатора) на конец отчетного периода  (при наличии)</t>
  </si>
  <si>
    <t>Направленность</t>
  </si>
  <si>
    <t xml:space="preserve">Отчетный год </t>
  </si>
  <si>
    <t>Фактическое значение года, предшествующего отчетному</t>
  </si>
  <si>
    <t>↓</t>
  </si>
  <si>
    <t>↑</t>
  </si>
  <si>
    <t>Количество молодых семей, получивших свидетельство о праве на получение социальной выплаты на приобретение (строительство) жилого помещения</t>
  </si>
  <si>
    <t>семьи</t>
  </si>
  <si>
    <t>Количество молодых семей, улучшивших жилищные условия (в том числе с использованием заемных средств) при оказании содействия за счет средств федерального бюджета, республиканского бюджета Республики Коми и местного бюджета</t>
  </si>
  <si>
    <t>Задача 1.Предоставление молодым семьям социальных выплат на приобретение жилого помещения или строительство индивидуального жилого дома</t>
  </si>
  <si>
    <t>Количество МКД, в которых произведен капитальный и/или частичный ремонт в текущем году, с использованием взносов муниципального образования в части муниципального жилья</t>
  </si>
  <si>
    <t>Задача 3. Обеспечение реализации муниципальной подпрограммы</t>
  </si>
  <si>
    <t xml:space="preserve">Задача 4. Обеспечение реализации мероприятий подпрограммы за счет средств республиканского бюджета </t>
  </si>
  <si>
    <t>Задача 5. Реализация народных проектов в сфере благоустройства, прошедших отбор в рамках «Народного Бюджета»</t>
  </si>
  <si>
    <t>Задача 6. Реализация проектов в сфере благоустройства, за счет целевых средств</t>
  </si>
  <si>
    <t>Задача 4. Повышение экологической культуры и формирование экологических ценностей у населения</t>
  </si>
  <si>
    <t>Задача 5. Реализация проектов в сфере благоустройства и строительства объектов сбора ТКО, за счет целевых средств</t>
  </si>
  <si>
    <t>Уровень освоения целевых средств, в рамках реализации обустройства и строительства объектов сбора ТКО</t>
  </si>
  <si>
    <t>без динамики</t>
  </si>
  <si>
    <t>Таблица 7</t>
  </si>
  <si>
    <t>Сведения о степени выполнения основных мероприятий (мероприятий), входящих в состав подпрограмм муниципальной программы "Жилье и жилищно-коммунальной хозяйство"</t>
  </si>
  <si>
    <t>№</t>
  </si>
  <si>
    <t>Наименование основного мероприятия подпрограммы</t>
  </si>
  <si>
    <t>Плановый срок</t>
  </si>
  <si>
    <t>Фактический срок</t>
  </si>
  <si>
    <t>Результаты</t>
  </si>
  <si>
    <t>Проблемы, возникшие в ходе реализации мероприятия</t>
  </si>
  <si>
    <t>окончание реализации</t>
  </si>
  <si>
    <t>Запланированные</t>
  </si>
  <si>
    <t>Достигнутые</t>
  </si>
  <si>
    <t xml:space="preserve">Основное мероприятие 1.1 Разработка и принятие на муниципальном уровне нормативно-правовых актов, связанных с реализацией подпрограммы  </t>
  </si>
  <si>
    <t>Разработка нормативно-правовых актов администрации, связанных с реализацией программы по мере необходимости</t>
  </si>
  <si>
    <t>нет</t>
  </si>
  <si>
    <t>2</t>
  </si>
  <si>
    <t>Основное мероприятие 1.2 Организация информационной и разъяснительной работы, направленной на освещение целей и задач подпрограммы</t>
  </si>
  <si>
    <t>3</t>
  </si>
  <si>
    <t xml:space="preserve">Основное мероприятие 1.3 Формирование списка молодых семей-участников мероприятия, изъявивших желание получить социальную выплату в планируемом году </t>
  </si>
  <si>
    <t>Составление списка молодых семей, претендующих на получение социальных выплат в очередном финансовом году</t>
  </si>
  <si>
    <t>Основное мероприятие 1.4 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</si>
  <si>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Оформление документов и выдача свидетельств в соответствии со списками, утвержденными Министерством образования, науки и молодежной политики Республики Коми</t>
  </si>
  <si>
    <t xml:space="preserve">Основное мероприятие 1.5 Предоставление социальных выплат молодым семьям на приобретение жилого помещения или создания объекта индивидуального жилищного строительства </t>
  </si>
  <si>
    <t>Перечисление денежных средств на приобретение жилья или строительство индивидуального жилого дома в соответствии со свидетельствами, выданными молодым семьям-участникам подпрограммы</t>
  </si>
  <si>
    <t>Подпрограмма 2 "Содержание и развитие жилищно-коммунального хозяйства"</t>
  </si>
  <si>
    <t>Сохранение облика и поддержание  санитарного состояния территории МО ГО "Усинск" в соответствии с нормативными требованиями, обеспечение содержания территорий общего пользования в полном объеме</t>
  </si>
  <si>
    <t>Полетова Т.Н.-руководитель Администрации с.Усть-Уса</t>
  </si>
  <si>
    <t>Беляев А.В.-руководитель Администрации с.Усть-Лыжа</t>
  </si>
  <si>
    <t>Рочева Н.А.-руководитель Администрации с.Щельябож</t>
  </si>
  <si>
    <t>Мероприятие 2.1.2 Техническое обслуживание сетей ливневой канализации</t>
  </si>
  <si>
    <t>Мероприятие 2.1.3 Оплата электроэнергии по уличному освещению</t>
  </si>
  <si>
    <t>Коваленко Е.П.-руководитель Администрации с.Мутный Материк</t>
  </si>
  <si>
    <t xml:space="preserve">Мероприятие 2.1.5 Содержание улично-дорожной сети </t>
  </si>
  <si>
    <t>Нуртдинов Р.Р.-руководитель Администрации пгт Парма</t>
  </si>
  <si>
    <t>Мероприятие 2.1.7 Озеленение территории МО ГО "Усинск"</t>
  </si>
  <si>
    <t>Мероприятие 2.1.8 Организация и содержание мест захоронения</t>
  </si>
  <si>
    <t>Мероприятие 2.1.10 Прочие мероприятия по благоустройству сельских территорий МО ГО "Усинск</t>
  </si>
  <si>
    <t>Основное мероприятие 2.2 Капитальный и текущий ремонт муниципального жилищного фонда</t>
  </si>
  <si>
    <t>Обеспечение надлежащего состояния муниципального жилищного фонда, снижение уровня износа и повышение уровня благоустройства</t>
  </si>
  <si>
    <t>Основное мероприятие 2.3 Проведение капитального ремонта многоквартирных жилых домов на территории МО ГО "Усинск"</t>
  </si>
  <si>
    <t>Основное мероприятие 2.4 Содержание и развитие систем коммунальной инфраструктуры</t>
  </si>
  <si>
    <t>Мероприятие 2.4.1 Обслуживание систем теплоснабжения в сельских населенных пунктах</t>
  </si>
  <si>
    <t>Повышение надежности и качества предоставления услуг системы теплоснабжения</t>
  </si>
  <si>
    <t>Мероприятие 2.4.2 Субсидии на возмещение недополученных доходов организациям, предоставляющим услуги по управлению  многоквартирными домами</t>
  </si>
  <si>
    <t xml:space="preserve">Основное мероприятие 2.5 Разработка проектно-сметной документации по проектам </t>
  </si>
  <si>
    <t>Эффективное планирование и использование бюджетных средств за счет оптимизации сметных цен строительных ресурсов при разработке проектно-сметной документации</t>
  </si>
  <si>
    <t>Мероприятие 2.5.2 Проектно-сметная документация по строительству участка магистрального водовода и услуги государственной эскпертизы проектной и сметной документации</t>
  </si>
  <si>
    <t>Основное мероприятие 2.6 Обеспечение выполнения мероприятий в сфере жилищно-коммунального хозяйства и благоустройства</t>
  </si>
  <si>
    <t>Обеспечение условий для реализации муниципальной программы "Жилье и жилищно-коммунальное хозяйство"</t>
  </si>
  <si>
    <t>Основное мероприятие 2.13 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t>
  </si>
  <si>
    <t xml:space="preserve">Основное мероприятие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
</t>
  </si>
  <si>
    <t xml:space="preserve">Основное мероприятие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t>
  </si>
  <si>
    <t>13</t>
  </si>
  <si>
    <t>Приведение в нормативное состояние объектов благоустройства</t>
  </si>
  <si>
    <t>Основное мероприятие 3.1 Строительство и ремонт систем водоснабжения с обустройством зон санитарной охраны</t>
  </si>
  <si>
    <t>Мероприятие 3.1.1 Обслуживание и  ремонт систем водоснабжения, объекты водоподготовки на водозаборных скважинах и в сельских населенных пунктах, в т.ч. транспортные услуги и покупка сменных фильтроэлементов, оплата электроэнергии по скважинам</t>
  </si>
  <si>
    <t>Обеспечение работы объектов водоснабжения в соответствии с нормами</t>
  </si>
  <si>
    <t>18</t>
  </si>
  <si>
    <t>Основное мероприятие 3.2 Создание условий для охраны питьевых вод</t>
  </si>
  <si>
    <t>Мероприятие 3.2.1 Микробиологическое исследование воды</t>
  </si>
  <si>
    <t>Осуществление мероприятий по созданию условий для соблюдения экологических требований по охране питьевых вод</t>
  </si>
  <si>
    <t>19</t>
  </si>
  <si>
    <t>Осуществление мероприятий по снабжению населения водой соответствующего качества</t>
  </si>
  <si>
    <t>20</t>
  </si>
  <si>
    <t>Мероприятие 3.4.1 Строительство "Здания водозабора" в пст.Усадор на территории  муниципального образования городского округа "Усинск"</t>
  </si>
  <si>
    <t>22</t>
  </si>
  <si>
    <t>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t>
  </si>
  <si>
    <t>Подпрограмма 4 "Обращение с отходами производства и потребления"</t>
  </si>
  <si>
    <t>Основное мероприятие 4.5 Утилизация отходов с привлечением специализированных организаций</t>
  </si>
  <si>
    <t>Привлечение специализированных организаций по утилизации и переработке отходов; утилизация отходов на специально отведенных участках и/или специальных сооружениях по утилизации</t>
  </si>
  <si>
    <t>Мероприятие 4.5.1 Утилизация отходов с привлечением специализированных организаций</t>
  </si>
  <si>
    <t>Основное мероприятие 4.6 Совершенствование системы просвещения и пропаганды экологических знаний среди населения МО ГО "Усинск"</t>
  </si>
  <si>
    <t>Таблица 8</t>
  </si>
  <si>
    <t>Информация о ресурсном обеспечении реализации муниципальной программы «Жилье и жилищно-коммунальное хозяйство» за счёт всех источников финансирования</t>
  </si>
  <si>
    <t>Статус</t>
  </si>
  <si>
    <t>Наименование муниципальной программы, подпрограммы основного мероприятия</t>
  </si>
  <si>
    <t>Утверждено в бюджете на 1 января отчетного года, тыс.руб.</t>
  </si>
  <si>
    <t>Сводная бюджетная роспись на отчетную дату, тыс.руб.</t>
  </si>
  <si>
    <t>Кассовые расходы, тыс.руб.</t>
  </si>
  <si>
    <t>Муниципальная программа</t>
  </si>
  <si>
    <t>«Жилье и жилищно-коммунальное хозяйство»</t>
  </si>
  <si>
    <t>в том числе:</t>
  </si>
  <si>
    <t>Внебюджетные источники</t>
  </si>
  <si>
    <t>Подпрограмма 1</t>
  </si>
  <si>
    <t>Обеспечение жильем молодых семей</t>
  </si>
  <si>
    <t>Основное мероприятие 1.1</t>
  </si>
  <si>
    <t xml:space="preserve">Разработка и принятие на муниципальном уровне нормативно-правовых актов, связанных с реализацией подпрограммы  </t>
  </si>
  <si>
    <t>Основное мероприятие 1.2</t>
  </si>
  <si>
    <t>Организация информационной и разъяснительной работы, направленной на освещение целей и задач подпрограммы</t>
  </si>
  <si>
    <t>Основное мероприятие 1.3</t>
  </si>
  <si>
    <t xml:space="preserve">Формирование списка молодых семей-участников мероприятия, изъявивших желание получить социальную выплату в планируемом году </t>
  </si>
  <si>
    <t>Основное мероприятие 1.4</t>
  </si>
  <si>
    <t>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</si>
  <si>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Основное мероприятие 1.5</t>
  </si>
  <si>
    <t xml:space="preserve">Предоставление социальных выплат молодым семьям на приобретение жилого помещения или создания объекта индивидуального жилищного строительства </t>
  </si>
  <si>
    <t>Подпрограмма 2</t>
  </si>
  <si>
    <t>Содержание и развитие жилищно-коммунального хозяйства</t>
  </si>
  <si>
    <t>Основное мероприятие 2.1</t>
  </si>
  <si>
    <t>Основное мероприятие 2.2</t>
  </si>
  <si>
    <t>Капитальный и текущий ремонт муниципального жилищного фонда</t>
  </si>
  <si>
    <t>Основное мероприятие 2.3</t>
  </si>
  <si>
    <t>Основное мероприятие 2.4</t>
  </si>
  <si>
    <t>Содержание и развитие систем коммунальной инфраструктуры</t>
  </si>
  <si>
    <t>Основное мероприятие 2.5</t>
  </si>
  <si>
    <t>Разработка проектно-сметной документации по проектам</t>
  </si>
  <si>
    <t>Основное мероприятие 2.6</t>
  </si>
  <si>
    <t>Обеспечение выполнения мероприятий в сфере жилищно-коммунального хозяйства и благоустройства</t>
  </si>
  <si>
    <t>Основное мероприятие 2.7</t>
  </si>
  <si>
    <t>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t>
  </si>
  <si>
    <t>Основное мероприятие 2.8</t>
  </si>
  <si>
    <t>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t>
  </si>
  <si>
    <t>Основное мероприятие 2.9</t>
  </si>
  <si>
    <t>Основное мероприятие 2.10</t>
  </si>
  <si>
    <t>Основное мероприятие 2.11</t>
  </si>
  <si>
    <t>Реализация проекта "Помним каждого" в с.Колва</t>
  </si>
  <si>
    <t>Основное мероприятие 2.12</t>
  </si>
  <si>
    <t>Реализация проекта "Спортивная площадка "Атлет" в с.Усть-Уса</t>
  </si>
  <si>
    <t>Основное мероприятие 2.13</t>
  </si>
  <si>
    <t>Подпрограмма 3</t>
  </si>
  <si>
    <t>Чистая вода</t>
  </si>
  <si>
    <t>Основное мероприятие 3.1</t>
  </si>
  <si>
    <t>Строительство и ремонт систем водоснабжения с обустройством зон санитарной охраны</t>
  </si>
  <si>
    <t>Основное мероприятие 3.2</t>
  </si>
  <si>
    <t>Создание условий для охраны питьевых вод</t>
  </si>
  <si>
    <t>Основное мероприятие 3.3</t>
  </si>
  <si>
    <t>Установка фонтанчиков и системы фильтрации воды в учреждениях Управления образования</t>
  </si>
  <si>
    <t>Основное мероприятие 3.4</t>
  </si>
  <si>
    <t>Строительство новых скважин в сельских населённых пунктах со строительством объектов водоподготовки, в том числе ПИР</t>
  </si>
  <si>
    <t>Основное мероприятие 3.5</t>
  </si>
  <si>
    <t>Основное мероприятие 3.6</t>
  </si>
  <si>
    <t>Реализация народных проектов по обустройству источников холодного водоснабжения, прошедших отбор в рамках проекта «Народный бюджет</t>
  </si>
  <si>
    <t>Подпрограмма 4</t>
  </si>
  <si>
    <t>Обращение с отходами производства и потребления</t>
  </si>
  <si>
    <t>Основное мероприятие 4.1</t>
  </si>
  <si>
    <t>Обустройство существующих и строительство новых объектов сбора, накопления и размещения ТКО</t>
  </si>
  <si>
    <t>Основное мероприятие 4.2</t>
  </si>
  <si>
    <t xml:space="preserve"> Строительство новых объектов размещения (захоронения) твердых коммунальных отходов</t>
  </si>
  <si>
    <t>Основное мероприятие 4.3</t>
  </si>
  <si>
    <t>Содействие обезвреживанию и развитию системы раздельного сбора ТКО</t>
  </si>
  <si>
    <t>Основное мероприятие 4.4</t>
  </si>
  <si>
    <t>Выполнение мероприятий по ликвидации и рекультивированию объектов размещения отходов</t>
  </si>
  <si>
    <t>Основное мероприятие 4.5</t>
  </si>
  <si>
    <t>Утилизация отходов с привлечением специализированных организаций</t>
  </si>
  <si>
    <t>Основное мероприятие 4.6</t>
  </si>
  <si>
    <t>Основное мероприятие 4.7</t>
  </si>
  <si>
    <t>Основное мероприятие 4.8</t>
  </si>
  <si>
    <t xml:space="preserve">Установка мусорных площадок под сбор ТКО </t>
  </si>
  <si>
    <t>результаты достигнуты, проведена инфрормационно - разьяснительная работа, направленная на реализацию подпрограммы</t>
  </si>
  <si>
    <t>результаты достигнуты, разработаны и приняты нормативно-правовые акты, связанные с реализацией подпрограммы:заключено соглашение между Министерством образования, науки и молодежной политики Республики Коми и Администрацией МО ГО "Усинск"</t>
  </si>
  <si>
    <t xml:space="preserve">результаты достигнуты, проведен мониторинг  и сформирован список молодых семей, изъявивших желание получить социальную выплату в планируемом году. </t>
  </si>
  <si>
    <t>результаты достигнуты, проведены организационные работы по предоставлению социальных выплат молодым семьям претендующим в установленном порядке на получение свидетельство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t>
  </si>
  <si>
    <t>результаты достигнуты, работы выполнены в полном объеме, в соответствии с техническим заданием</t>
  </si>
  <si>
    <t>результаты достигнуты, оплата электроэнергии , воды по объемам потребления городского фонтана( произведена в полном объеме, в соответствии с условиями заключенных контарктов с энергоснабжающей организацией,ежегодно), работы по содержанию горрдского фонтана и прилегающей территории выполнены в полном объеме, в соответствии с техническим заданием</t>
  </si>
  <si>
    <t>результаты достигнуты, работы выполнены в полном объеме, в соответствии с техническим заданием(содержание автомобильных дорог и инженерных сооружений на них в границах города и сельских территорий)</t>
  </si>
  <si>
    <t>результаты достигнуты, выполнены комплексные работы по озеленению и текущему содержанию клумб,скверов, газонов</t>
  </si>
  <si>
    <t>результаты достигнуты, выполнены работы по содержанию и благоустройству городского кладбища г.Усинска (организация и содержание мест захоронения),в соответствии с техничнеским заданием</t>
  </si>
  <si>
    <t>результаты достигнуты, проведены работы в соответствии с нормами по обслуживанию систем теплоснабженияв сельских населенных пунктах:с.Усть-Уса, с.Колва, с.Усть-Лыжа, с.Щельябож, с.Мутный Материк</t>
  </si>
  <si>
    <t>результаты достигнуты, обеспечено выполнение мероприятий в сфере жилищно-коммунального хозяйства и благоустройства (содержание УЖКХ)</t>
  </si>
  <si>
    <t>результаты достигнуты, обеспечено выполнение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«Усинск»(содержание Горхоза)</t>
  </si>
  <si>
    <t>результаты достигнуты, реализованы в полном объеме переданные полномочия</t>
  </si>
  <si>
    <t>результаты достигнуты, выполнены работы в полном объеме, в соответствии с техническим заданием</t>
  </si>
  <si>
    <t>результаты достигнуты, выполнены работы по обслуживанию и ремонту систем водоснабжения, установка комплексных систем водоподготовки на сельских водозаборных скважинах</t>
  </si>
  <si>
    <t>Таблица 9</t>
  </si>
  <si>
    <t xml:space="preserve">Сведения </t>
  </si>
  <si>
    <t>о достижении значений показателей результатов использования субсидий, предоставляемых</t>
  </si>
  <si>
    <t>из республиканского бюджета Республики Коми</t>
  </si>
  <si>
    <t>Наименование основного мероприятия муниципальной программы</t>
  </si>
  <si>
    <t>Наименование субсидии</t>
  </si>
  <si>
    <t>Результат использования субсидии</t>
  </si>
  <si>
    <t>Показатель результата использования субсидии</t>
  </si>
  <si>
    <t>Наименование показателя ед. изм.</t>
  </si>
  <si>
    <t>Отчетный год</t>
  </si>
  <si>
    <t>План</t>
  </si>
  <si>
    <t>Факт</t>
  </si>
  <si>
    <t>Основное мероприятие 1.5 Предоставление социальных выплат молодым семьям на приобретение жилого помещения или создание объекта индивидуального жилищного строительства</t>
  </si>
  <si>
    <t>Субсидия на предоставление социальных выплат молодым семьям на приобретение (строительство) жилья</t>
  </si>
  <si>
    <t>Предоставлены социальные выплаты молодым семьям на приобретение жилого помещения или создание объекта индивидуального жилищного строительства</t>
  </si>
  <si>
    <t>Количество молодых семей, получивших социальные выплаты для улучшения жилищных условий (свидетельства о праве получения социальной выплаты для улучшения жилищных условий) (семья)</t>
  </si>
  <si>
    <t>Улучшены жилищные условия молодым семьям (в том числе с использованием заемных средств) при оказании содействия за счет средств федерального бюджета, республиканского бюджета Республики Коми и местного бюджета</t>
  </si>
  <si>
    <t>Количество молодых семей, улучшивших жилищные условия (семья)</t>
  </si>
  <si>
    <t>Предоставлены социальные выплаты молодым семьям на приобретение жилого помещения или создания объекта индивидуального строительства, в том числе за счет средств субсидий из бюджетов вышестоящих уровней</t>
  </si>
  <si>
    <t>Количество молодых семей, получивших свидетельство о праве на получение социальной выплаты (семья)</t>
  </si>
  <si>
    <t>Улучшены жилищные условия молодым семьям (в том числе с использованием ипотечных кредитов и займов) при оказании содействия за счет средств федерального бюджета, бюджета Субъекта Российской Федерации и местных бюджетов</t>
  </si>
  <si>
    <t>Количество молодых семей, улучшивших жилищные условия (в том числе с использованием ипотечных кредитов и займов) при оказании содействия за счет средств федерального бюджета, бюджета Субъекта Российской Федерации и местных бюджетов (семья)</t>
  </si>
  <si>
    <t>Основное мероприятие 2.9 Реализация народных проектов в сфере благоустройства прошедших отбор в рамках проекта «Народный бюджет»</t>
  </si>
  <si>
    <t>Субсидия на реализацию народных проектов в сфере благоустройства, прошедших отбор в рамках проекта «Народный бюджет»</t>
  </si>
  <si>
    <t>Реализованы народные проекты в сфере благоустройства, прошедших отбор в рамках проекта «Народный бюджет»</t>
  </si>
  <si>
    <t>Реализованы проекты в сфере благоустройства, прошедших отбор в рамках проекта «Народный бюджет» (штука)</t>
  </si>
  <si>
    <t>Субсидии на реализацию народных проектов по обустройству источников холодного водоснабжения, прошедших отбор в рамках проекта «Народный бюджет»</t>
  </si>
  <si>
    <t>Реализованы проекты по обустройству источников холодного водоснабжения, прошедших отбор в рамках проекта «Народный бюджет»</t>
  </si>
  <si>
    <t>Реализованы проекты по обустройству источников холодного водоснабжения, прошедших отбор в рамках проекта «Народный бюджет» (штука)</t>
  </si>
  <si>
    <t>Уровень освоения целевых средств, в рамках реализации объектов благоустройства</t>
  </si>
  <si>
    <t>Приведение состояния многоквартирных домов в соответствии действующими требованиями нормативно-правовых документов</t>
  </si>
  <si>
    <t xml:space="preserve">Основное мероприятие 2.9 Реализация народных  проектов в сфере благоустройства, прошедших отбор в рамках проекта "Народный бюджет" </t>
  </si>
  <si>
    <t>Основное мероприятие 3.3 Установка фонтанчиков и системы фильтрации воды в учреждениях Управления образования</t>
  </si>
  <si>
    <t>Основное мероприятие 3.4 Строительство новых скважин в сельских населённых пунктах со строительством объектов водоподготовки, в том числе ПИР</t>
  </si>
  <si>
    <t>Реализация народных проектов в сфере охраны окружающей среды, прошедших отбор в рамках проекта «Народный бюджет</t>
  </si>
  <si>
    <t>Местный бюджет</t>
  </si>
  <si>
    <t>Реконструкция гидрогеологических скважин в сельских населенных пунктах со строительством объектов водоподготовки, в том числе ПИР</t>
  </si>
  <si>
    <t>Мероприятие 2.1.1.</t>
  </si>
  <si>
    <t>Мероприятие 2.1.2.</t>
  </si>
  <si>
    <t>Техническое обслуживание сетей ливневой канализации</t>
  </si>
  <si>
    <t>Мероприятие 2.1.3.</t>
  </si>
  <si>
    <t>Оплата электроэнергии по уличному освещению</t>
  </si>
  <si>
    <t>Мероприятие 2.1.4.</t>
  </si>
  <si>
    <t>Содержание городского фонтана и прилегающей территории, в том числе оплата электроэнергии,водоснабжения</t>
  </si>
  <si>
    <t>Мероприятие 2.1.5.</t>
  </si>
  <si>
    <t>Содержание улично-дорожной сети</t>
  </si>
  <si>
    <t>Мероприятие 2.1.6</t>
  </si>
  <si>
    <t xml:space="preserve">Выполнение работ по содержанию территорий общего пользования (площадей, скверов, памятников, территорий детских и спортивных площадок) и прилегающих к ним территорий </t>
  </si>
  <si>
    <t>Мероприятие 2.1.7</t>
  </si>
  <si>
    <t>Мероприятие 2.1.8</t>
  </si>
  <si>
    <t>Организация и содержание мест захоронения</t>
  </si>
  <si>
    <t>Мероприятие 2.1.9</t>
  </si>
  <si>
    <t>Мероприятие 2.1.10.</t>
  </si>
  <si>
    <t>Мероприятие 2.1.11.</t>
  </si>
  <si>
    <t>Снос аварийного фонда,в т.ч. ПСД</t>
  </si>
  <si>
    <t>Мероприятие 2.1.12.</t>
  </si>
  <si>
    <t>Вывоз и погребение невостребованных трупов</t>
  </si>
  <si>
    <t>Мероприятие 2.1.13.</t>
  </si>
  <si>
    <t>Ремонт объектов улично-дорожной сети</t>
  </si>
  <si>
    <t>Мероприятие 2.4.1.</t>
  </si>
  <si>
    <t>Обслуживание систем теплоснабжения в сельских населенных пунктах</t>
  </si>
  <si>
    <t>Мероприятие 2.4.2.</t>
  </si>
  <si>
    <t>Субсидии на возмещение недополученных доходов организациям,предоставляющим услуги по управлению многоквартирными домами</t>
  </si>
  <si>
    <t>Мероприятие 2.4.3.</t>
  </si>
  <si>
    <t>Субсидии на возмещение недополученных доходов организациям,предоставляющим населению коммунальные услуги в сфере теплоснабжения</t>
  </si>
  <si>
    <t>Мероприятие 2.4.4.</t>
  </si>
  <si>
    <t>Замена баков-аккумуляторов на котельной № 7 пгт.Парма (приобретение металлоконструкций)</t>
  </si>
  <si>
    <t>Мероприятие 2.5.1</t>
  </si>
  <si>
    <t>Разработка ПИР и ПСД на строительство канализационных очистных сооружений в с.Усть-Уса</t>
  </si>
  <si>
    <t>Мероприятие 2.5.2</t>
  </si>
  <si>
    <t>Проектно-сметная документация по строительству участка магистрального водовода и услуги государственной экспертизы проектной и сметной документации</t>
  </si>
  <si>
    <t>Мероприятие 2.5.3</t>
  </si>
  <si>
    <t>Проведение изыскательских работ по объекту "Строительство второго этапа кладбища в г.Усинске"</t>
  </si>
  <si>
    <t>Мероприятие 2.9.1</t>
  </si>
  <si>
    <t>Благоустройство территории пгт.Парма</t>
  </si>
  <si>
    <t>Мероприятие 2.9.2</t>
  </si>
  <si>
    <t>Замена перил моста через ручей "Ель" в с.Щельябож</t>
  </si>
  <si>
    <t>Мероприятие 2.9.3</t>
  </si>
  <si>
    <t>Благоустройство территории обелиска погибшим воинам ВОВ в с.Щельябож</t>
  </si>
  <si>
    <t>Мероприятие 2.9.4</t>
  </si>
  <si>
    <t>Замена ограждения кладбища со стороны ручья "Ель" в с.Щельябож</t>
  </si>
  <si>
    <t>Мероприятие 2.9.5</t>
  </si>
  <si>
    <t>Обустройство спортивной площадки для мини-футбола и беговой дорожки 2 этап, в рамках реализации проекта "Спортивная площадка "Атлет"</t>
  </si>
  <si>
    <t>Мероприятие 2.9.6</t>
  </si>
  <si>
    <t>Выполнение работ по благоустройству пешеходной дорожки между СОШ № 2 и МБДОУ "ЦРРДС" в г.Усинск,Республика Коми</t>
  </si>
  <si>
    <t>Мероприятие 2.9.7</t>
  </si>
  <si>
    <t>Благоустройство дворовой территории дома № 7 по ул.Молодежная в городе Усинске,Республика Коми</t>
  </si>
  <si>
    <t>Мероприятие 2.9.8</t>
  </si>
  <si>
    <t>Реконструкция мемориального комплекса землякам-воинам, участникам великой Отечественной войны 1941-1945 гг., в селе Мутный Материк</t>
  </si>
  <si>
    <t>Мероприятие 2.9.9</t>
  </si>
  <si>
    <t>Выполнение работ по благоустройству территории на улице Строителей, д.4 в г.Усинск,Республика Коми</t>
  </si>
  <si>
    <t>Мероприятие 2.9.10</t>
  </si>
  <si>
    <t>Модернизация уличного освещения в с. Усть-Уса и д. Новикбож</t>
  </si>
  <si>
    <t>Мероприятие 2.9.11</t>
  </si>
  <si>
    <t>Ремонт улично-дорожной сети в с Усть-Уса</t>
  </si>
  <si>
    <t>Мероприятие 2.9.12</t>
  </si>
  <si>
    <t>Благоустройство дворовой территории по улице Приполярная, дом № 12 в г.Усинске</t>
  </si>
  <si>
    <t>Мероприятие 2.9.13</t>
  </si>
  <si>
    <t>Благоустройство дворовой территории по улице Молодежная, дом № 3, 3а в г.Усинске</t>
  </si>
  <si>
    <t>Мероприятие 2.9.14</t>
  </si>
  <si>
    <t>Выполнение работ по созданию мест (площадок) по накоплению ТКО мкр. Пионерный в г.Усинске</t>
  </si>
  <si>
    <t>Мероприятие 2.9.15</t>
  </si>
  <si>
    <t>Благоустройство пешеходной дорожки между МАДОУ "Детский сад комбинированного вида № 16" и МБДОУ "ДС ОВ № 8" в г.Усинске</t>
  </si>
  <si>
    <t>Мероприятие 2.9.16</t>
  </si>
  <si>
    <t>Установка мусорных площадок под сбор ТКО на территории пгт.Парма</t>
  </si>
  <si>
    <t>Мероприятие 2.9.17</t>
  </si>
  <si>
    <t>Остановочный комплекс в пгт.Парма, для речных перевозок жителей деревень</t>
  </si>
  <si>
    <t>Мероприятие 2.9.18</t>
  </si>
  <si>
    <t>Уличное освещение на конечной остановке у причала в пгт.Парма</t>
  </si>
  <si>
    <t>Мероприятие 2.9.19</t>
  </si>
  <si>
    <t>Установка мусорных площадок под сбор ТКО на территории п.Усадор</t>
  </si>
  <si>
    <t>Мероприятие 2.9.20</t>
  </si>
  <si>
    <t>Остановочный комплекс в п.Усадор</t>
  </si>
  <si>
    <t>Мероприятие 2.9.21</t>
  </si>
  <si>
    <t>Обустройство детской спортивной площадки в пст.Усадор</t>
  </si>
  <si>
    <t>Мероприятие 2.9.22</t>
  </si>
  <si>
    <t>Модернизация уличного освещения в с. Мутный Материк и д. Денисовка</t>
  </si>
  <si>
    <t>Мероприятие 2.9.23</t>
  </si>
  <si>
    <t>Ремонт улично-дорожной сети в с.Мутный Материк</t>
  </si>
  <si>
    <t>Мероприятие 2.9.24</t>
  </si>
  <si>
    <t>Модернизация уличного освещения в с.Щельябож</t>
  </si>
  <si>
    <t>Мероприятие 2.9.25</t>
  </si>
  <si>
    <t>Замена светильников улично-дорожной сети в с.Колва</t>
  </si>
  <si>
    <t>Мероприятие 2.9.26</t>
  </si>
  <si>
    <t>Благоустройство дворовой территории по улице Строителей дом 6а в г.Усинске</t>
  </si>
  <si>
    <t>Мероприятие 2.9.27</t>
  </si>
  <si>
    <t>Благоустройство дворовой территории (установка детской площадки) по улице Парковая, д.3 и ул.Нефтяников д.42</t>
  </si>
  <si>
    <t>Мероприятие 2.9.28</t>
  </si>
  <si>
    <t>Благоустройство дворовой территории (установка детской площадки и обустройство контейнерных площадок) по улице 60 лет Октября д.14/1,16 и ул.Молодежная, д.23,25</t>
  </si>
  <si>
    <t>Мероприятие 2.9.29</t>
  </si>
  <si>
    <t>Благоустройство детской площадки на дворовой территории домов № 15,17 по ул.Молодежная в г.Усинске</t>
  </si>
  <si>
    <t>Мероприятие 2.9.30</t>
  </si>
  <si>
    <t>Благоустройство дворовой территории (установка детской площадки) по ул.Мира,д.15</t>
  </si>
  <si>
    <t>Мероприятие 2.9.31</t>
  </si>
  <si>
    <t>Создание мест (площадок) накопления ТКО в г.Усинске</t>
  </si>
  <si>
    <t>Мероприятие 2.9.32</t>
  </si>
  <si>
    <t>Обустройство сквера "У дома" в г.Усинске</t>
  </si>
  <si>
    <t>Мероприятие 2.9.33</t>
  </si>
  <si>
    <t>Благоустройство дворовой территории (установка детской площадки и обустройство контейнерной площадки) по ул. 60 лет Октября, д.12/1</t>
  </si>
  <si>
    <t>Мероприятие 2.9.34</t>
  </si>
  <si>
    <t>Благоустройство дворовой территории по ул. Воркутинская, д.11</t>
  </si>
  <si>
    <t>Основное мероприятие 2.14</t>
  </si>
  <si>
    <t>Основное мероприятие 2.15</t>
  </si>
  <si>
    <t>Реализация проекта "Кос-Яг-место силы" в д.Новикбож</t>
  </si>
  <si>
    <t>Мероприятие 3.1.1</t>
  </si>
  <si>
    <t>Мероприятие 3.2.1</t>
  </si>
  <si>
    <t>Микробиологическое исследование воды</t>
  </si>
  <si>
    <t>Мероприятие 3.4.1</t>
  </si>
  <si>
    <t>Мероприятие 3.4.2</t>
  </si>
  <si>
    <t>Мероприятие 3.4.3</t>
  </si>
  <si>
    <t>Строительство водозабора в д.Денисовка (бурение новой скважины на глубину 300 м)</t>
  </si>
  <si>
    <t>Строительство скважин в сельских населенных пунктах со строительством объектов водоподготовки, в том числе ПИР</t>
  </si>
  <si>
    <t>Мероприятие 3.5.1</t>
  </si>
  <si>
    <t>Мероприятие 3.5.2</t>
  </si>
  <si>
    <t>Мероприятие 3.5.3</t>
  </si>
  <si>
    <t>Реконструкция водозаборных скважин с водозаборными сооружениями в д.Васькино, в том числе выполнение работ по изучению и оценке запасов подзенмных вод, разработка проектной документации</t>
  </si>
  <si>
    <t>Реконструкция водозаборных скважин с водозаборными сооружениями в с.Мутный Материк, в том числе выполнение работ по изучению и оценке запасов подзенмных вод, разработка проектной документации</t>
  </si>
  <si>
    <t>Реконструкция водозаборных скважин с водозаборноыми сооружениями в с.Колва, в том числе  разработка проектной документации</t>
  </si>
  <si>
    <t>Мероприятие 3.6.1</t>
  </si>
  <si>
    <t>Мероприятие 3.6.2</t>
  </si>
  <si>
    <t>Ремонт павильонов водозаборных колонок в с.Колва</t>
  </si>
  <si>
    <t>Обустройство водозаборной скважины № 1496 в с.Усть-Уса</t>
  </si>
  <si>
    <t>Создание систем по раздельному накоплению отходов</t>
  </si>
  <si>
    <t>Мероприятие 4.3.1</t>
  </si>
  <si>
    <t>Мероприятие 4.5.1</t>
  </si>
  <si>
    <t>Мероприятие 4.7.1</t>
  </si>
  <si>
    <t>Установка аншлагов "Берегите родную реку" и приобретение инвентаря для проведения экологических акций в с.Колва</t>
  </si>
  <si>
    <t>Обслуживание и  ремонт систем водоснабжения, объекты водоподготовки на водозаборных скважинах и в сельских населенных пунктах, в т.ч. транспортные услуги и покупка сменных фильтроэлементов, оплата электроэнергии по скважинам</t>
  </si>
  <si>
    <t>Задача 7. Реализация инициативных проектов в сфере благоустройства, за счет целевых средств</t>
  </si>
  <si>
    <t>Количество инициативных проектов, реализованных на территории  муниципального округа "Усинск" Республики Коми</t>
  </si>
  <si>
    <t>Для утвержденияв республиканском отборе были представлены два проекта  с выполнением мероприятий в 2023 году. Инициативный проект " Ямочный ремонт асфальтированных дорог в с.Колва ГО "Усинск"не прошел республиканский отбор. Постановление администрации МО ГО "Усинск" № 679 от 31.03.2023 года "Об утверждении перечня инициативных проектов, одобренных к реализации на территории муниципального образования городского округа "Усинск", согласно Протокола МВК по отбору утвержден иницативный проект "Обустройство дополнительного уличного освещения в с.Колва ГО "Усинск". Приобретены и установлены светодиодные светильники в с.Колва  (15 шт).</t>
  </si>
  <si>
    <t>Задача 2. Повышение качества водоснабжения в учреждениях Управления образования муниципального округа «Усинск» Республики Коми</t>
  </si>
  <si>
    <t>Поддержание надлежащего технического состояния фонтанчиков и систем фильтрации воды в учреждениях Управления образования муниципального округа «Усинск» Республики Коми</t>
  </si>
  <si>
    <t xml:space="preserve">в течении 2023 года на территории городского округа проведено 13 экологических акций, в т.ч. с использованием интернет-ресурса.
        Акция «Мир! Труд! Май!», Всероссийский субботник, международная акция «Сад памяти», республиканский конкурс фотографий «Сезон фотоохоты на ООПТ», муниципальная акция «Сдай макулатуру – спаси дерево» в рамках Всероссийской экологической акции «Экосистема: марафон зеленых дел», общегородской субботник в рамках Всероссийской экологической акции «Зеленая Весна», республиканская природоохранная акция «Марш парков», республиканская экологическая акция «Речная лента», Всероссийский фестиваль энергосбережения и экологии #ВместеЯрче, Всероссийская экологическая акция «Сохраним лес», общественно-гражданская инициатива «Чистая Арктика», Всероссийский экологический субботник «Зеленая Россия» и эколого-патриотическая акция «Лес Победы». В экологических и природоохранных акциях на территории округа приняло участие 17 724 человека. На площади 91 Га собрано порядка 3 223 м3 иных отходов (на ТКО), 191,99 тонны отходов автошин и покрышек, 1,515 тонн макулатуры, ликвидировано 54 места несанкционированного размещения отходов.
</t>
  </si>
  <si>
    <t>Отклонений нет/финансирование не предусмотрено</t>
  </si>
  <si>
    <t>Финансирование мероприятий, в рамках реализации объектов благоустройства осуществляется за счет внебюджетных источников, в 2023 году таковые средства не поступали в бюджет муниципального округа "Усинск"</t>
  </si>
  <si>
    <t>В сосответствии с заключенным Соглашением от 17 апреля 2023 года  "О предоставлении субсидии из республиканского бюджета  на реализацию народных проектов по обустройству источников холодного водоснабжения, прошедших отбор в рамках проекта "Народный бюджет", на 2023 год"  утвержден перечень одобренных народных проектов, рекомендуемых к реализации на териитории мунциипального округа "Усинск" Республики Коми в 2023 году-проект "Обустройство водозаборной скважины № 1496 в с.Усть-Уса".</t>
  </si>
  <si>
    <t>С 1 января по 30 июня 2023 года в соответствии с Указом Главы Республики Коми от 27 декабря 2013 года № 156*1 проводился опрос населения с импользованием IT-технологий.В целом респонденты оценивали деятельность муниципальной власти и качество предоставляемых услуг, по муниципальному округу "Усинск" оценка этой деятельности составила 68,95%, что является положительной динамикой по оценке предыдущего года.</t>
  </si>
  <si>
    <t>Белихина И.Л.-И.о.руководителя Управления по жилищным вопросам администрации муниципального округа «Усинск» Республики Коми</t>
  </si>
  <si>
    <t>Голенастов В.А.-руководитель Управления жилищно-коммунального хозяйства администрации муниципального округа "Усинск" Республики Коми</t>
  </si>
  <si>
    <t>Ершова К.В.-И.о.руководителя Администрации с.Колва</t>
  </si>
  <si>
    <t>Информационные материалы о реализации подпрограммы, размещенные в средствах массовой информации</t>
  </si>
  <si>
    <t>результаты достигнуты, выполнены обязательства по предоставлению социальных выплат молодым семьям на приобретение жилого помещения или создания объекта индивидуального жилищного строительства в соотвествии с Соглашением, в полном объеме, не менее 3 -м семьям</t>
  </si>
  <si>
    <t xml:space="preserve">результаты достигнуты, работы выполнены в полном объеме, в соответствии с техническим заданием </t>
  </si>
  <si>
    <t>результаты достигнуты, оплата электроэнергии по уличному освещению города,населенных пунктов муниципального округа "Усинск" произведена в полном объеме, в соответствии с условиями заключенных контрактов с энергоснабжающей организацией</t>
  </si>
  <si>
    <t xml:space="preserve">Голенастов В.А.-руководитель Управления жилищно-коммунального хозяйства администрации муниципального округа "Усинск" Республики Коми </t>
  </si>
  <si>
    <t>Мероприятие 2.1.9 Прочие мероприятия по благоустройству городских округов</t>
  </si>
  <si>
    <t>результаты достигнуты, выполнены работы по содержанию и благоустройству сельского кладбища с.Колва (организация и содержание мест захоронения),в соответствии с техническим заданием</t>
  </si>
  <si>
    <t>результаты достигнуты, работы выполнены в полном объеме, в соответствии с техническим заданием: технитческое обслуживание сетей уличного освещения г.Усинска и сельских населенных пунктов, техническое обслуживание ливневой канализации г.Усинска,оплата электроэнергии по уличному освещению города,населенных пунктов муниципального округа "Усинск"Республики Коми, оплата электроэнергии и воды по объемам потребления городского фонтана, работы по содержанию городского фонтана и прилегающей территории,содержание автомобильных дорог и инженерных сооружений на них в границах города и сельских территорий, содержание территорий общего пользования, работы по озеленению и текущему содержанию клумб,скверов, газонов, содержание и благоустройство городского кладбища г.Усинска (организация и содержание мест захоронения), содержание и благоустройство сельского кладбища с.Колва (организация и содержание мест захоронения), прочие мероприятия по благоустройству городских округов (47  мероприятий), мероприятия по благоустройству сельских территорий, ремонт объектов улично-дорожной сети</t>
  </si>
  <si>
    <t>запланировано 1 мероприятие, выполнение составило 0%. Результаты не достигнуты, т.к. запланированные мероприятия по изучению и оценке запасов подземных вод и техническому обследованию водозаборных скважин в д. Новикбож в отчетный период проведены не были в связи с отсутствием финансирования.</t>
  </si>
  <si>
    <t>Насибова Я.В.- начальник Управления финансово-экономической работы и бухгалтерского учета администрации муниципального округа "Усинск" Республики Коми</t>
  </si>
  <si>
    <t>результаты достигнуты, проведен капитальный и /или текущий ремонт муниципального жилищного фонда по заявкам администрации МО ГО "Усинск", соглашение между УЖКХ и ООО "Урман"о приведении в нормативное состояние мест общего пользования (коридоры, лестничные марши) МКД по ул. 60 лет Октября д.12/1  по факту внештатной ситуации (пожар в секторе коридора 1 этаж 31.03.2023 года) в части муниципальной площади-1 041,46 м2.</t>
  </si>
  <si>
    <t>результаты достигнуты, проведены работы в соответствии с нормами по обслуживанию систем теплоснабженияв сельских населенных пунктах:с.Усть-Уса, с.Колва, с.Усть-Лыжа, с.Щельябож, с.Мутный Материк, исполнены обязательства по возмещению выпадающих доходов управляющим организациям</t>
  </si>
  <si>
    <t>Мероприятия 2.5.3 Проведение изыскательских работ по объекту "Строительство второго этапа кладбища в г.Усинске"</t>
  </si>
  <si>
    <t>Мероприятия 2.5.1 Разработка ПИР и ПСД на строительство канализационных очистных сооружений в с.Усть-уса</t>
  </si>
  <si>
    <t>Задача 1. Благоустройство территории муниципального округа «Усинск» Республики Коми</t>
  </si>
  <si>
    <t>Основное мероприятие 2.1 Благоустройство территории МО ГО"Усинск"</t>
  </si>
  <si>
    <t>Мероприятие 2.1.1 Техническое обслуживание сетей уличного освещения и организация освещения улиц на территории МО ГО "Усинск"</t>
  </si>
  <si>
    <t>Мероприятие 2.1.4 Содержание городского фонтана и прилегающей территории, в том числе оплата электроэнергии, водоснабжения</t>
  </si>
  <si>
    <t>Мероприятие 2.1.6 Выполнение работ по содержанию территорий общего пользования (площадей, скверов, памятников, территорий детских и спортивных площадок) и прилегающих к ним территорий</t>
  </si>
  <si>
    <t>Мероприятие 2.1.13 Ремонт объектов улично-дорожной сети</t>
  </si>
  <si>
    <t>Мероприятие 2.9.32 Обустройство сквера "У дома" в г.Усинске</t>
  </si>
  <si>
    <t>Мероприятие 2.9.33 Благоустройство дворовой территории (установка детской площадки и обустройство контейнерной площадки) по ул. 60 лет Октября , д.12/1</t>
  </si>
  <si>
    <t>Мероприятие 2.9.34 Благоустройство дворовой территории по ул. Воркутинская, д.11</t>
  </si>
  <si>
    <t>Основное мероприятие 2.15 Реализация проекта "Кос-Яг-место силы" в д.Новикбож</t>
  </si>
  <si>
    <t>Основное мероприятие 2.14 Реализация ини циативных проектов на территории  МО ГО "Усинск" в сфере благоустройства</t>
  </si>
  <si>
    <t>Подпрограмма "Чистая вода"</t>
  </si>
  <si>
    <t>Мероприятие 3.6.2 Ремонт водозаборной скважины № 1496 в с.Усть-Уса</t>
  </si>
  <si>
    <t>результаты достигнуты, установлены комплексные системы водоподготовки, системы фильтрации и водяных фонтанчиков в 15-ти  учреждениях Управления образования</t>
  </si>
  <si>
    <t xml:space="preserve"> Благоустройство территории МО ГО "Усинск"</t>
  </si>
  <si>
    <t>результаты достигнуты, проведены микробиологические и химические исследования на всех водозаборных скважинах в сельских населенных пунктах</t>
  </si>
  <si>
    <t>Голенастов В.А.-руководитель Управления жилищно-коммунального хозяйства администрации муниципального округа "Усинск" Республики Коми, руководители территориальных органов</t>
  </si>
  <si>
    <t xml:space="preserve">В течении отчетного периода 2023 года были внесены изменения в краткосрочный план региональной программы  капитального ремонта жилого фонда, в связи с этим количество МКД уменьшилось, таким образом произведен ремонт (в части муниципальной доли)  лифтового оборудования в 2-х МКД и ремонт крыши в 1 МКД </t>
  </si>
  <si>
    <t>Кравчун Л.В.- руководитель Управление экономического развития, прогнозирования и инвестиционной политики администрации муниципального округа "Усинск" Республики Коми</t>
  </si>
  <si>
    <t>Средства субсидии в 2023 году использованы в большем объеме по сравнению с предыдущим 2022 годом</t>
  </si>
  <si>
    <t>В связи с рассмотрением более выгодных коммерческих предложений, поступивших от потенциальных подрядчиков, произведена замена фильтров на фонтанчиках, и фильтров на пищеблоках образовательных учреждений-15 ед.</t>
  </si>
  <si>
    <t>Реализация и нициативных проектов на территории  мунциипального образования "Усинск" путем привлечения граждан и организаций к деятельности органов местного самоуправления в решении проблем местного значения</t>
  </si>
  <si>
    <t>Мероприятие 2.14.2 Обустройсво дополнительного уличного освещения в с.Колва ГО "Усинск"</t>
  </si>
  <si>
    <t>Улучшение внешнего состояния объектов благоустройства</t>
  </si>
  <si>
    <t>Отклонений нет/Уточненная информация во второй половине 2024 года (по итогам 2023) Доклад Госкомприроды за 2023 год</t>
  </si>
  <si>
    <t>Руководители территориальных органов</t>
  </si>
  <si>
    <t>Администрация муниципального округа "Усинск" Республики  Коми,руководители территориальных органов</t>
  </si>
  <si>
    <t>Администрация муниципального округа "Усинск" Республики  Коми</t>
  </si>
  <si>
    <t>15.06.2023</t>
  </si>
  <si>
    <t>31.12.2023</t>
  </si>
  <si>
    <t>01.01.2023</t>
  </si>
  <si>
    <t>30.09.2023</t>
  </si>
  <si>
    <t>Орлов Ю.А.-руководитель Управления обюразования муницмпального округа "Усинск" Республики Коми</t>
  </si>
  <si>
    <t>Канева А.С.И.о.руководителя Управления территориального развития, экологии и природопользования администрации муниципального округа "Усинск"Республики Коми</t>
  </si>
  <si>
    <t xml:space="preserve">Администрация муниципального округа "Усинск" Республики  Коми, Голенастов В.А.-руководитель Управления жилищно-коммунального хозяйства администрации муниципального округа "Усинск" Республики Коми </t>
  </si>
  <si>
    <t>Заключение договоров на обеспечение граждан муниципального округа "Усинск" твердым топливом(на условиях покрытия убытков, возникающих в результате государственного регулирования цен на топливо твердое, реализуемое для нужд отопления гражданам, проживающим в домах с печным отоплением)</t>
  </si>
  <si>
    <t>Обеспечение работы объектов водоснабжения в соответствии с эксплутационными нормами</t>
  </si>
  <si>
    <t>Подъем уровны экологической грамотности, активная деятельность по охране окружающей среды, охране здоровья населения</t>
  </si>
  <si>
    <t>результаты достигнуты, документация, технические задания  для разработки проектно-сметной документации приняты, заключение экспертизы подрядчиком получено</t>
  </si>
  <si>
    <t>результаты не достигнуты , подготовлена документация, технические задания  для разработки проектно-сметной документации, с последующим направлением для получения заключения  экспертизы</t>
  </si>
  <si>
    <t>В 2023 году подрядной организации оплачены фактически выполненные работы по актуализации проектно-сметной документации, проекты, не прошедшие государственную экспертизу направлены для получения заключения экспертизы. Остаток суммы по контрактам будет оплачен в текущем году, после получения положительного заключения экспертизы.</t>
  </si>
  <si>
    <t>Техническое обслуживание сетей уличного освещения и организация освещения улиц на территории МО ГО "Усинск"</t>
  </si>
  <si>
    <t>Озеленение территории МО ГО "Усинск"</t>
  </si>
  <si>
    <t xml:space="preserve">Прочие мероприятия по благоустройству городских округов </t>
  </si>
  <si>
    <t>Прочие мероприятия по благоустройству сельских территорий МО ГО "Усинск"</t>
  </si>
  <si>
    <t>Проведение капитального ремонта многоквартирных жилых домов на территории МО ГО "Усинск"</t>
  </si>
  <si>
    <t xml:space="preserve">Реализация народных проектов в сфере благойстройства, прошедших отбор в рамках проекта "Народный бюджет" </t>
  </si>
  <si>
    <t>Ремонт памятника погибшим в годы Великой Отечественной войны в с.Колва</t>
  </si>
  <si>
    <t>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t>
  </si>
  <si>
    <t>Реализация инициативных проектов на территории МО ГО"Усинск" в сфере благоустройства</t>
  </si>
  <si>
    <t>Строительство "Здание водозабора" в пст.Усадор на территории городского округа "Усинск"</t>
  </si>
  <si>
    <t>Совершенствование системы просвещения и пропаганды экологических знаний среди населения МО ГО"Усинск"</t>
  </si>
  <si>
    <t>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t>
  </si>
  <si>
    <t>Основное мероприятие 2.15 Реализация инициативных проектов на территори и МО ГО "Усинск" в сфере благоустройства</t>
  </si>
  <si>
    <t>Реализация инициативного проекта "Обустройство дополнительного уличного освещения в с.Колва ГО Усинск"</t>
  </si>
  <si>
    <t xml:space="preserve">Количество реализованных инициативных проектов в срок, установленный Соглашением </t>
  </si>
  <si>
    <t>единиц</t>
  </si>
  <si>
    <t>Голенастов В.А.-руководитель Управления жилищно-коммунального хозяйства администрации муниципального округа "Усинск" Республики Коми , руководители территориальных органов</t>
  </si>
  <si>
    <t>14</t>
  </si>
  <si>
    <t>15</t>
  </si>
  <si>
    <t>16</t>
  </si>
  <si>
    <t>17</t>
  </si>
  <si>
    <t>21</t>
  </si>
  <si>
    <t>23</t>
  </si>
  <si>
    <t>24</t>
  </si>
  <si>
    <t xml:space="preserve">ПОЯСНИТЕЛЬНАЯ ЗАПИСКА
об основных результатах реализации муниципальной программы «Жилье и жилищно-коммунальное хозяйство», достигнутых в отчетном году
 Муниципальная программа «Жилье и жилищно-коммунальное хозяйство» (далее – Программа) утверждена постановлением администрации муниципального образования городского округа «Усинск» от 11 февраля 2020 года № 208 (ред. от 16.02.2024 г. № 268).
Цель программы - повышение качества условий проживания граждан, надежности и доступности коммунальных услуг для населения.
 Задачи программы: 
         ˗   улучшение жилищных условий молодых семей, проживающих на территории городского округа «Усинск»;
˗   создание условий для удовлетворения потребностей населения в жилищно-коммунальных услугах;
- обеспечение населения качественной питьевой водой;
- совершенствование системы обращения с отходами производства и потребления, направленное на снижение негативного воздействия отходов производства и потребления на окружающую среду.
 Общий объем финансирования за счет бюджетов всех уровней, запланированный на реализацию Программы в 2023 году, составил 385 638,4 тыс. рублей.
 Финансирование программы в 2023 году осуществлялось за счет средств   Федерального бюджета – 790,8 тыс.руб., республиканского бюджета Республики Коми – 34 577,1 тыс.руб., бюджета муниципального округа «Усинск» Республики Коми – 349 788,3 тыс.руб., внебюджетные источники – 482,2 тыс.руб.
 Бюджетные ассигнования по программе за отчетный период освоены на 98,0 % в размере 378 552,2 тыс.руб.
         Достижения цели и решение задач программы, поставленных в муниципальной программе, осуществляется в рамках реализации входящих в ее состав мероприятий.
Подпрограмма 1 «Обеспечение жильем молодых семей»
В рамках основного мероприятия 1.1 Разработка и принятие на муниципальном уровне нормативно-правовых актов, связанных с реализацией подпрограммы 
заключено соглашение между Министерством образования, науки и молодежной политики Республики Коми и Администрацией МО ГО «Усинск»;
В рамках основного мероприятия 1.2 Организация информационной и разъяснительной работы, направленной на освещение целей и задач подпрограммы 
- размещение информационных материалов о реализации подпрограммы на сайте администрации муниципального округа «Усинск» Республики Коми;
В рамках основного мероприятия 1.3 Формирование списка молодых семей-участников мероприятия, изъявивших желание получить социальную выплату в планируемом год - составлен список молодых семей, претендующих на получение социальных выплат в очередном финансовом году;
В рамках основного мероприятия 1.4 Организационные работы по предоставлению социальных выплат молодым семьям - претендующих на получение социальной выплаты в текущем году и выдача молодым семьям в установленном порядке свидетельств о праве на получение социальной выплаты на приобретение жилого помещения или строительство индивидуального жилого дома, исходя из предусмотренных бюджетных ассигнований
- оформление документов и выдача свидетельств в соответствии со списками; 
В рамках основного мероприятия 1.5 Предоставление социальных выплат молодым семьям на приобретение жилого помещения или создания объекта индивидуального жилищного строительства: 4 524,7 тыс.руб. из них: ФБ-790,8 тыс.руб.; РБ-1472,8 тыс.руб.; МБ-2 261,0 тыс.руб.
- перечисление денежных средств на приобретение жилья или строительство индивидуального жилого дома в соответствии со свидетельствами, выданными 3-м молодым семьям: Мирзаева А.А., Загарских Е.А.,Салманова Г.С.
Подпрограмма 2 «Содержание и развитие жилищно-коммунального хозяйства»
В рамках основного мероприятия 2.1 Благоустройство территории муниципального округа «Усинск» на сумму 243 675,7 тыс.руб.
«Техническое обслуживание сетей уличного освещения и организация освещения улиц на территории муниципального образования городского округа «Усинск»: 1 905,8 тыс.руб.
-техническое обслуживание сетей уличного освещения, замена светильников уличного освещения на светодиодные, ремонт и замена фонарей уличного освещения по улицам города Усинска и сельских территорий по мере необходимости;
«Техническое обслуживание сетей ливневой канализации» на сумму 8 099,7 тыс.руб
-обеспечение постоянной работоспособности всех водоотводных сооружений, полный отвод поверхностных вод в период таяния снегов, паводков, ливней с поверхности дорог, улиц, междворовых проездов, расположенных в г.Усинске;
 «Оплата электроэнергии по уличному освещению» на сумму 10 090,4 тыс.руб.
-оплата электроэнергии по предъявляемым счетам –фактурам;
«Содержание городского фонтана» на сумму 904,0 тыс.руб.
- поставка электроэнергии, водоснабжения, содержание фонтана и прилегающей территории в зимний и летний период;
«Содержание улично-дорожной сети» на сумму 107 178,8 тыс.руб.
- летнее и зимнее содержание городских дорог и прилегающих к ним территорий (тротуаров, обочин) города Усинска:
- летнее и зимнее содержание внутрипоселковых дорог сельских поселений;
 «Выполнение работ по содержанию территорий общего пользования (детские и спортивные площадки, площади, скверы, мемориал)» на сумму 18 609,8 тыс.руб.
- годовое содержание территорий общего пользования: памятник «Три поколения, площадь им. А.М.  Босовой, игровой комплекс «Сказка, памятник «Нефтянику, памятник «Комару, сквер «Рябиновый сад», «Аллея Молодежная», «Аллея семьи», сквер «Первостроителю», игровой комплекс ул.Парковая-60 лет Октября, «Тропа здоровья», спортивная площадка по ул. Парковая 7, детская площадка «Четра», площадка по ул. Ленина 19, сквер им. В.И. Ефремовой, площадь перед Администрацией, территория по ул. Мира (район бассейна), площадка в районе ул. Молодежная 4,6,8 и Пионерская 1, сквер по ул. Нефтяников 36, участок по ул. Строителей 4, спортивная площадка на ул. Строителей д.3 и д.3 «а».
 «Озеленение территории муниципального округа «Усинск» на сумму 2 062,3 тыс.руб.
 - работы по озеленению территорий МО ГО «Усинск» с июня по сентябрь 2023 года: посадка цветов, поставка и посадка саженцев, прополка клумб, вырезка порослей, валка, корчевание и вывоз деревьев, планировка участков газонов, омоложение живых изгородей, монтаж/ демонтаж/ремонт вазонов, окраска бордюров-вдоль проезжих частей улиц с двух сторон, выкашивание газонов (участки вдоль домов, зданий, прилегающие территории к памятникам, площадям), окраска полусфер, покраска известью стволов деревьев, расположенных вдоль автомобильной дороги и тротуара, аллеях, скверах, площадях.
«Организация и содержание мест захоронения» на сумму- 1 526,4 тыс.руб. 
УЖКХ: 
-ориентировочный период выполнения работ в зимний период-7 месяцев, в летний-5 месяцев: очистка от снега территории, уборка и сбор бытового мусора, содержание и обустройство брошенных захоронений, содержание пешеходных дорожек, уход за зелеными насаждениями, очистка и содержание дренажных канав, побелка деревьев, покос травы, подготовка мест захоронений, охрана кладбища, дератизация кладбища в соответствии с санитарными правилами 3.5.3.3223-14, ремонт и покраска ограждений кладбища г. Усинска;
с. Колва: 
- содержание кладбища, дорог кладбища в с. Колва; услуги по обращению с ТКО на территории кладбища.
«Прочие мероприятия по благоустройству городских территорий МО ГО «Усинск» на сумму 31 635,9 тыс.руб.
- заключено 47 контрактов на прочие мероприятия по благоустройству городских территорий: изготовление и монтаж автобусных павильонов, поставка кабеля силового для оборудования на котельной №7 пгт.Парма, осуществлению функций Технического заказчика: «Капитальный ремонт крыши и входных групп здания взрослой поликлиники», оборудование элементов из снега и уборке мусора на площади им.А.М.Босовой, охранные услуги (ледовый городок), демонтаж новогодней ёлки, комплексов зимних горок «Мономах», игровых комплексов «Романа», уборка территории до и после празднования Крещения, изготовление и установка аншлагов «Формирования комфортной городской среды», обслуживание биотуалетов в день празднования Крещения, демонтажу новогодних фигур, установка и уборка мусорных контейнеров до и после празднования «Масленицы», демонтажу новогодней иллюминации, ремонту мелких элементов автобусных остановок, подготовка и уборка городских территорий до и после проведения праздничных мероприятий, посвященных Дню Победы, обслуживание биотуалетов в день празднования Дня Победы, монтаж и демонтаж баннеров на опоры освещения по улицам города, демонтаж светодиодного фонтана «Феерия» на площади им. А.М. Босовой, приобретение и поставка туалетных кабин, монтаж и демонтаж лавочек и урн по улицам города, поставка спортивного оборудования на общественную территорию вблизи домов 4,6,8 по ул.Молодежная и по ул. Пионерская д.1, подготовка и уборка городских территорий до и после проведения праздничных мероприятий, посвященных Дню России, демонтаж и монтаж оборудования,  замена водопропускной трубы по ул. Промышленная, демонтаж, перевозка автобусных павильонов и ремонту остановочного комплекса, подключению остановок общественного транспорта к электрической сети, монтаж баскетбольных щитов на общественной территории вблизи домов 4,6,8 по ул.Молодежная и ул.Пионерская 1, приобретение и монтаж повторителей сигнала светофора, покраска флагштоков на площади им. А.М. Босовой, обслуживанию биотуалетов в день празднования Дня города, срезка железобетонных свай на дорожном полотне по ул. Ленина, поставка изделий для создания нарядного облика города Усинска в зимний период, ремонт праздничной иллюминации, изготовление и монтаж информационных табличек, демонтаж пешеходных ограждений на участках улично-дорожной сети, изготовление и поставка светодиодных консолей, демонтаж и устройство оснований остановочных комплексов, поставка повторителей сигнала светофоров и комплектующих, монтаж кабеля и повторителей сигнала светофоров, монтаж светодиодного фонтана «Феерия», монтаж новогодней ёлки, монтаж новогоднего шатра, монтаж новогодней иллюминации на площади перед кинотеатром «Томлун»,  монтаж новогодних фигур, монтаж светодиодных консолей, оборудование элементов из снега на площади им. А.М. Босовой.
  «Прочие мероприятия по благоустройству сельских территорий муниципального округа «Усинск» на сумму 1 870,9 тыс.руб.
с. Колва:
- техническое обслуживание линий ИВЛ в д.Сынянырд;
 с. Мутный Материк:
- расчистка внутрисельских дорог с.Мутный Материк и д. Денисовка в зимний период, приобретение строительных материалов для ремонта тротуаров, договор на выполнение ремонта тротуаров в с.Мутный Материк, приобретение светильников и фотореле для уличного освещения;
 с. Усть-Уса: 
- оказание услуг по обращению ТКО (вывоз мусора с территории кладбища), приобретение контакторов для уличного освещения;
 с. Усть-Лыжа:
- покупка прожекторов светодиодных; профилировка проезжей части и обочин, очистка от снега; очистка дороги до кладбища, очистка подъезда к бункеру для сбора ТБО, установка ограждения бункера для сбора ТБО, вырубка ивняка в дренажных канавах вдоль внутрисельской дороги, очистка мест временного хранения ТБО, вывоз мусора с территории  кладбища, оказание услуг по транспортировке иных отходов IV-V классов опасности;
 с.Щельябож:
- обкатка вертолетной площадки в с.Щельябож и д.Захарвань, , перевозка остановки речного транспорта в с. Щельябож, расчистка свалок в с.Щельябож и д.Захарвань,  расчистка улиц, дорог в зимний период, расчистка свалки в с.Щельябож и д.Захарвань, разборка ветхих домов и вывоз мусора в с.Щельябож и д.Захарвань, ремонт тротуаров в д.Захарвань,приведение в нормативное состояние в с.Щельябож, д.Захарвань, д.Кушшор, разборка 4-х квартирного дома в с.Щельябож по ул.Молодежная, благоустройство территории в с.Щельябож.
«Ремонт объектов улично-дорожной сети» на сумму 59 791,7 тыс.руб.
- ул.Пионерская (от пересечения ул.Ленина до перечесения ул. 60 лет Октября) устройство асфальто-бетонного покрытия проезжей части, устройство искусственных дорожных неровностей (ул.Пионерская, ул.Возейская), устройство тротуара, присоединение к действующей линии системы ливневой канализации от д.№ 1 ул.Пионерская до проезжей части.
 В рамках основного мероприятия 2.2 Капитальный и текущий ремонт муниципального жилищного фонда на сумму 1 615,2 тыс.руб.
- приведение в нормативное состояние мест общего пользования (коридоры, лестничные марши) МКД по ул. 60 лет Октября д.12/1  по факту внештатной ситуации (пожар в секторе коридора 1 этаж 31.03.2023 года) в части муниципальной площади-1 041,46 м2.
В рамках основного мероприятия 2.3 Проведение капитального ремонта многоквартирных жилых домов на территории МО ГО «Усинск» на сумму 9 950,2 тыс.руб.
 - уплата взносов на капитальный ремонт общего имущества МКД в части муниципального жилья в соответствии с п. 1 ст. 169 Жилищного Кодекса РФ.
В рамках основного мероприятия 2.4 «Содержание и развитие систем коммунальной инфраструктуры» на сумму 6 443,9 тыс.руб.
 «Обслуживание систем теплоснабжения в сельских населенных пунктах» на сумму 254,2 тыс.руб.
- гидропромывка внутренних систем отопления в зданиях администраций сельских поселений, трех муниципальных домов в с.Мутный Материк по адресам: ул.Лесная 21,22,37;
«Субсидии на возмещение недополученных доходов организациями, предоставляющими услуги по управлению многоквартирными домами» на сумму 6 195,1 тыс.руб.
- в целях возмещению недополученных доходов организациями, предоставляющими населению услуги по управлению МКД заключены соглашения с управляющими организациями:
ООО УК «Урман» (общежития г.Усинск, пгт.Парма, пст.Усадор, мкр.Пионерный);
ООО УК «Универсал» (с.Усть-Уса, с.Колва).
В рамках основного мероприятия 2.5 «Разработка проектно-сметной документации по проектам» на сумму 10 822,9 тыс.руб.
- оказание услуг по проведению проектно-изыскательских работ и разработке проектно-сметной документации на строительство канализационно-очистных сооружений в г.Усинск, с.Усть-Уса;
- оказание услуг по проведению проектно-изыскательских работ и разработке проектно-сметной документации по объекту «Кладбище г. Усинск»;
- разработка оценки воздействия и мер по сохранению водных биоресурсов и среды их обитания, выполнение инженерно-гидрометеорологических изысканий по строительству участка магистрального водовода диаметром 630 мм.
В рамках основного мероприятия 2.6 Обеспечение выполнения мероприятий в сфере жилищно-коммунального хозяйства и благоустройства на сумму 43 392,2 тыс.руб.
- расходы по содержанию «УЖКХ», включая з/плату, налоги, коммунальные платежи, хоз.нужды, содержание оргтехники и т.д.
В рамках основного мероприятия 2.7 Возмещение убытков, возникающих в результате государственного регулирования цен на топливо твердое, реализуемое гражданам используемое для нужд отопления на сумму 25 417,9 тыс.руб.средства республиканского бюджета республики Коми
- заключены договора на обеспечения сельского населения твердым топливом (V-3 969,15 тонн/плот/м3).
В рамках основного мероприятия 2.8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на сумму 136,4 тыс.руб. средства республиканского бюджета республики Коми
- осуществление переданных полномочий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 являются составной частью договоров.
В рамках основного мероприятия 2.9 Реализация проекта «Народный бюджет» на территории муниципального округа «Усинск» в сфере благоустройства на сумму 6 711,7 тыс.руб. из них: РБ-6 000,0 тыс. руб., МБ-111,1 тыс.руб.,взносы граждан-32,0 тыс.руб., юр,лица-13,0 тыс.руб.
-   благоустройство общественной территории «Сквера у дома» по ул.Строителей (выполнена планировка территории, монтаж электрики, установка бордюрного камня, устройство геотекстиля и дренажных труб под дорожками, выкапывание траншей под освещение, произведена укладка кабеля в траншеи и опоры освещения, установлены светильники, устройство покрытий тротуарных дорожек и площадок из тротуарной плитки, монтаж столбиков парковочных с бетонированием, монтаж композиции «Одуванчики», установлены скамейки и урны;
- благоустройство дворовой территории по ул. 60 лет Октября дом № 12/1 (произведен демонтаж малых форм на детской площадке, планировка территории, монтаж МАФов в виде лавочек и урн, монтаж детского оборудования, спортивного оборудования и ограждающих конструкций);
- благоустройство дворовой территории по ул.Воркутинская, д.11 (произведен демонтаж малых форм на детской площадке, планировка территории, монтаж МАФов в виде лавочек и урн, монтаж детского оборудования, спортивного оборудования и ограждающих конструкций). 
В рамках основного мероприятия 2.13 Обеспечение выполнения мероприятий в сфере создания необходимых условий жизнеобеспечения населения, реализации мероприятий по решению вопросов местного значения, в части создания благоприятных условий для проживания граждан городского округа "Усинск" на сумму 16 519,0 тыс.руб.
- заключены договоры и муниципальные контракты на содержание Горхоза.
В рамках основного мероприятия 2.14 Реализация инициативных проектов на территории муниципального округа «Усинск» в сфере благоустройства 
-утвержден инициативный проект «Обустройство дополнительного уличного освещения в с.Колва ГО «Усинск», приобретены и установлены светодиодные светильники в с.Колва  (15 шт).
В рамках основного мероприятия 2.15 Реализация проекта «Кос-Яг-место силы» в д.Новикбож  на сумму 390,0 тыс.руб.
-  приобретение за счет грантового конкурса социальных и культурных проектов ПАО «Лукойл» кованной крытой беседки со скамейками, столом и рукомойником, с целью проведения культурно-массовых мероприятий среди жителей д.Новикбож, и с.Усть-Уса, а также гостей деревень.
Подпрограмма 3 «Чистая вода»
В рамках основного мероприятия 3.1 Строительство и ремонт систем водоснабжения с обустройством зон санитарной охраны на сумму 4 066,2 тыс.руб.
«Обслуживание и ремонт систем водоснабжения, объекты водоподготовки на водозаборные скважины в сельских населенных пунктах, в т.ч. транспортные услуги и покупка сменных фильтроэлементов, оплата электроэнергии по скважинам» на сумму 4 066,2 тыс.руб. 
- Администрация МО «Усинск»:
- поставка оборудования (дооснащение) для 3-х водоразборных колонок в с.Колва, проведение кадастровых работ по подготовке технического плана на объектах системы водоподготовки питьевой воды с установкой одной водоразборной колонки и строительству водопроводов в с.Щельябож, проведение кадастровых работ по подготовке технического плана на объектах системы скважинного водозабора с системой  водоподготовки питьевой воды с обустройством водоразборной колонки и строительством водоводов в с.Мутный Материк.
- с.Усть-Уса: оплата электроэнергии по скважинам, монтаж и подключение щита управления на скважине в д.Новикбож.
с.Колва: 
- тех.обслуживание системы водоснабжения в с. Колва и д. Сынянырд (осмотр оборудования скважин водозаборных колонок и водонапорной башни, ревизия оборудования на водопроводных сетях, замена манометров, ремонт и замена оборудования, замена замков, ламп, светильников, аварийных участков водопровода при обнаружении неисправностей), оплата электроэнергии по скважинам;
с.Мутный Материк:
- оплата эл.энергии по скважинам, договор ГПХ обслуживание 1 скважины-в д. Васькино в летний период, договоры на обслуживание 3-х скважин на период отпуска основного работника в с.Мутный Материк, договор на обслуживание 1 скважины в д Денисовка, приобретение мат.запасов;
с.Усть-Лыжа:
-  приобретение мат.запасов на скважины, оплата эл.энергии по скважинам, приобретение твердого топлива (дрова) для отопления скважины в д.Акись, приобретение спецодежды для слесарей на скважинах с.Усть-Лыжа и д.Акись, договор обслуживание скважины № 4 в с.Усть-Лыжа, договор обслуживание скважины № 1 д.Акись на период отсутствия основного работника, изготовление проектной документации узла учета тепловой энергии, монтаж узла учета тепловой энергии (пуско-наладочные работы, в т.ч. подключение к системе теплоснабжения);
с.Щельябож:
- оплата эл.энергии по скважинам, промывка скважины в д.Захарвань, приобретение материальных запасов (рукава, фитинги, шаровый кран). 
Основное мероприятие 3.2 Создание условий для охраны питьевых вод на сумму 181,2 тыс.руб.
«Микробиологическое исследование воды» на сумму 181,2 тыс.руб.
 - проведение микробиологического и химического исследованиям на водозаборных скважинах сельских поселений.
Основное мероприятие 3.3 Установка фонтанчиков и системы фильтрации воды в учреждениях Управления образования на сумму 493,0 тыс.руб.
- в 6 образовательных организациях проведена замена фильтров (фильтрующих элементов) в питьевых фонтанчиках, в 9 учреждениях произведена замена фильтров на пищеблоке.
Основное мероприятие 3.4 Строительство новых скважин в сельских населенных пунктах со строительством объектов водоподготовки, в том числе ПИР на сумму 986,5 тыс.руб.
«Строительство «Здания водозабора» в пст.Усадор на территории муниципального округа «Усинск» на сумму 986,5 тыс.руб.
- монтаж и дооснащение станции водоподготовки: фильтр с обратной промывкой и фильтр тонкой очистки, 2 одноступенчатых центробежных насоса, доп. насос-дозатор, доп.обходной трубопровод подачи исходной воды от скважинного насоса на выход из водоочистной станции.
Основное мероприятие 3.6. Реализация народных проектов по обустройству источников холодного водоснабжения, прошедших отбор в рамках проекта «Народный бюджет»
на сумму 1 118,3 тыс.руб. из них: РБ-1 000,0 тыс. руб., МБ-111,1 тыс.руб., взносы граждан-7,2 тыс.руб.
«Обустройство водозаборной скважины № 1496 в с.Усть-Уса» на сумму 1 118,3 тыс.руб.
- монтаж пластиковой емкости 10м3, обвязка емкости и подключение к скважинному насосу, утепление и обшивка стен здания, монтаж электрооборудования, щитков, кабелей, автоматики насоса, врезка водопровода и настройка автоматики подачи волы в емкость, монтаж освещения, светильников светодиодных, уборка и вывоз мусора, обустройство отмостки водозаборной скважины.
Подпрограмма 4 «Обращение с отходами производства и потребления»
Основное мероприятие 4.5 Утилизация отходов с привлечением специализированных организаций на сумму 8 488,1 тыс.руб.
Администрация МО «Усинск»: 
- прием и захоронение отходов IV-V класса опасности, кроме твердых коммунальных отходов (ТКО), собранных на территории муниципального округа «Усинск», в период проведения экологических акций и общегородских субботников, с размещением на полигоне 1 973 м3 отходов (кроме ТКО),
- сбор и транспортировка отработанных автомобильных шин (покрышек, камер автомобильных) к месту приема для дальнейшей утилизации, собрано в районе 89-я буровая с площади порядка 1 Га и передано в утилизацию 81,6 тонн  покрышек и камер.
УЖКХ:
- ликвидация несанкционнированных свалок в г.Усинске, размещено на полигоне порядка 1 250 м3 отходов (кроме ТКО).
Основное мероприятие 4.6 Совершенствование системы просвещения и пропаганды экологических знаний среди населения муниципального округа "Усинск"
- в течении 2023 года на территории городского округа проведено 13 экологических акций, в т.ч. с использованием интернет-ресурса.
        В экологических и природоохранных акциях на территории округа приняло участие 17 724 человека. На площади 91 Га собрано порядка 3 223 м3 иных отходов (на ТКО), 191,99 тонны отходов автошин и покрышек, 1,515 тонн макулатуры, ликвидировано 54 места несанкционированного размещения отходов.
       Основные мероприятия со сроками реализации в отчетном периоде исполнены в сроки, факты невыполнения основных мероприятий в установленные сроки отсутствуют, факторов риска, оказывающих негативное влияние на основные параметры муниципальной программы на отчетный период не установлено.
Руководитель                                                                                                          В.А.Голенастов
Е.В.Осиповская
8(82144)26-9-34
</t>
  </si>
  <si>
    <t xml:space="preserve">Вопросы для оценки </t>
  </si>
  <si>
    <t>Методика определения ответа</t>
  </si>
  <si>
    <t>Удельный вес вопроса в разделе</t>
  </si>
  <si>
    <t>Ответ (ДА/НЕТ коэффициент исполнения) &lt;***&gt;</t>
  </si>
  <si>
    <t>Балл</t>
  </si>
  <si>
    <t>Итоги оценки</t>
  </si>
  <si>
    <t>Блок 1. Качество формирования</t>
  </si>
  <si>
    <t>Раздел 1. Цели и "конструкция" (структуры) муниципальной программы</t>
  </si>
  <si>
    <t>(20%/4*(нет - 0 или да - 1))</t>
  </si>
  <si>
    <t>Х</t>
  </si>
  <si>
    <t>1.1.</t>
  </si>
  <si>
    <t>Соответствует ли цель муниципальной программы Стратегии социально-экономического развития муниципального образования (далее - Стратегия).</t>
  </si>
  <si>
    <t>Сравнение цели муниципальной программы и задачи блока, отраженной в разделе II. 
Ответ "Да" – при дословном соответствии цели программы и задачи блока.</t>
  </si>
  <si>
    <t>1.2.</t>
  </si>
  <si>
    <t>Соответствуют ли целевые индикаторы  (показатели) муниципальной  программы, предусмотренные на отчетный год, плановым значениям целевых  индикаторов (показателей) Стратегии .</t>
  </si>
  <si>
    <t>Сравнение целевых индикаторов (показателей) муниципальной программы в таблице "Перечень и сведения о целевых индикаторах и показателях муниципальной программы" с плановым значением таблицы целевых индикаторов (показателей), установленных для достижения целей Стратегии.
Ответ "Да" - значения целевых индикаторов (показателей) муниципальной программы, предусмотренные на отчетный год, соответствуют значениям  целевых индикаторов(показателей), установленных для достижения целей Стратегии.</t>
  </si>
  <si>
    <t>да</t>
  </si>
  <si>
    <t>1.3.</t>
  </si>
  <si>
    <t>Имеются ли для каждой задачи муниципальной программы соответствующие ей целевые индикаторы (показатели) программы.</t>
  </si>
  <si>
    <t>Экспертиза целевых индикаторов (показателей) муниципальной программы на основании таблицы "Перечень и сведения о целевых индикаторах и показателях муниципальной программы".
Ответ "Да" – отдельный целевой индикатор (показатель) имеется по каждой задаче муниципальной программы.</t>
  </si>
  <si>
    <t>1.4.</t>
  </si>
  <si>
    <t>Обеспечена ли взаимосвязь задач и целевых индикаторов (показателей) каждой подпрограммы, исключено ли дублирование взаимосвязи этих целевых  индикаторов (показателей) и с другими задачами.</t>
  </si>
  <si>
    <t>Экспертиза задач и целевых  индикаторов (показателей) каждой подпрограммы на основании таблицы "Перечень и сведения о целевых индикаторах и показателях муниципальной программы".
Ответ "Да" – имеется целевой индикатор (показатель) по каждой задаче подпрограммы и он не является целевым индикатором (показателем) по другим задачам.</t>
  </si>
  <si>
    <t>Раздел 2. Качество планирования</t>
  </si>
  <si>
    <t>(10%/4*(нет - 0 или да - 1))</t>
  </si>
  <si>
    <t>2.1.</t>
  </si>
  <si>
    <t>Достаточно ли состава основных мероприятий, направленных на решение конкретной задачи подпрограммы.</t>
  </si>
  <si>
    <t>Изучение "Комплексного плана действий по реализации муниципальной программы на отчетный финансовый год и плановый период".
Ответ "Да" - по каждой задаче подпрограммы имеется комплекс основных мероприятий (не менее двух действующих основных мероприятий), также в рамках каждого основного мероприятия имеется комплекс необходимых мероприятий (не менее двух действующих мероприятий), также в рамках каждого основного мероприятия имеется комплекс необходимых мероприятий (не менее двух действующих мероприятий)</t>
  </si>
  <si>
    <t>2.2.</t>
  </si>
  <si>
    <t>Отсутствует ли 10 и более % целевых индикаторов (показателей) от общего их количества, имеющих уровень расхождений фактических и плановых значений более 30% .</t>
  </si>
  <si>
    <t xml:space="preserve">Изучение таблицы "Перечень и сведения о целевых индикаторах и показателях муниципальной программы".
Ответ "Да" - отсутствует 10 и более % целевых индикаторов (показателей) от общего их количества, имеющих уровень расхождений фактических и плановых значений более 30% (больше или меньше), что определяется путем отношения количества целевых  индикаторов (показателей), имеющих указанные расхождения, к общему количеству целевых индикаторов (показателей).
</t>
  </si>
  <si>
    <t>2.3.</t>
  </si>
  <si>
    <t xml:space="preserve">Отражены ли по всем основным мероприятиям количественные значения результатов их выполнения или конкретный результат, по которому возможна оценка выполнения мероприятий по итогам отчетного года.
</t>
  </si>
  <si>
    <t xml:space="preserve">Изучение  "Комплексного плана действий по реализации муниципальной программы на отчетный финансовый год и плановый период".
Ответ "Да" – по всем основным мероприятиям отражены количественные значения результатов их выполнения или конкретный результат, по которым возможна оценка выполнения мероприятий по итогам отчетного года.
</t>
  </si>
  <si>
    <t>2.4.</t>
  </si>
  <si>
    <t>Отражены ли «конечные» количественные показатели, характеризующие общественно значимый социально-экономический эффект .</t>
  </si>
  <si>
    <t xml:space="preserve">Изучение позиции "Ожидаемые результаты реализации муниципальной программы" паспорта муниципальной программы.
Ответ "Да" – в паспорте программы отражены «конечные» количественные показатели, характеризующие общественно значимый социально-экономический эффект.
</t>
  </si>
  <si>
    <t>Блок 2. Эффективность реализации</t>
  </si>
  <si>
    <t>Раздел 3. Качество управления программой</t>
  </si>
  <si>
    <t>(20%/3*(нет - 0 или да - 1))</t>
  </si>
  <si>
    <t>3.1.</t>
  </si>
  <si>
    <t>Установлены и соблюдены ли сроки выполнения основных мероприятий и контрольных событий в "Комплексном плане действий по реализации муниципальной программы на отчетный финансовый год и плановый период".</t>
  </si>
  <si>
    <t>Изучение  "Комплексного плана действий по реализации муниципальной программы на отчетный финансовый год и плановый период".
Ответ "Да" – установлены и соблюдены сроки выполнения основных мероприятий и контрольных событий.</t>
  </si>
  <si>
    <t>3.2.</t>
  </si>
  <si>
    <t>Соблюдены ли сроки приведения муниципальной программ в соответствие с решением о  бюджете муниципального образования.</t>
  </si>
  <si>
    <t>Изучение правовых актов об утверждении  бюджета  муниципального образования (или о внесении изменений) и правовых актов о внесении изменений в муниципальную программу.
Ответ "Да" – муниципальная программа приведена в соответствие с решением  о  бюджете муниципального образования на очередной финансовый год и плановый период  в сроки и порядке,  установленном бюджетным законодательством.</t>
  </si>
  <si>
    <t>3.3.</t>
  </si>
  <si>
    <t>Обеспечены ли требования по открытости и прозрачности информации об исполнении муниципальной программы.</t>
  </si>
  <si>
    <t>Изучение информации о реализации программы, размещенной на официальном сайте администрации муниципального образования в сети Интернет.
Ответ "Да" - обеспечено рассмотрение годового отчета (доклада) о ходе реализации и оценке эффективности реализации муниципальной программы  за предыдущий отчетному году год  и на официальном сайте администрации муниципального образования размещены:
- нормативные правовые акты об утверждении муниципальной программы и о внесении изменений в муниципальную программу в отчетном году;
- годовой отчет (доклад) о ходе реализации и оценке эффективности реализации муниципальной программы за предыдущий отчетному году год;
- "Комплексный план действий по реализации муниципальной программы на отчетный финансовый год и плановый период" (все версии с учетом изменений, вносимых в комплексный план в течение отчетного года, в том числе с учетом последней редакции бюджета муниципального образования на отчетный год и плановый период);
- данные мониторинга реализации муниципальной программы в отчетном году.</t>
  </si>
  <si>
    <t>Раздел 4. Достигнутые результаты</t>
  </si>
  <si>
    <t>(50%/3)</t>
  </si>
  <si>
    <t>4.1.</t>
  </si>
  <si>
    <t>Какая степень выполнения основных мероприятий .</t>
  </si>
  <si>
    <t>Изучение "Комплексного плана действий по реализации муниципальной программы на отчетный финансовый год и плановый период".
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t>
  </si>
  <si>
    <t>4.2.</t>
  </si>
  <si>
    <t>Какая степень достижения плановых значений целевых индикаторов (показателей).</t>
  </si>
  <si>
    <t>Изучение данных таблицы "Перечень и сведения о целевых индикаторах и показателях муниципальной программы".
Определяется показатель степени достижения плановых значений целевых показателей (индикаторов) за год путем отношения количества целевых показателей (индикаторов), по которым достигнуты плановые значения, к количеству запланированных целевых показателей (индикаторов).</t>
  </si>
  <si>
    <t>4.3.</t>
  </si>
  <si>
    <t>Как эффективно расходовались средства  бюджета муниципального образования, предусмотренные для финансирования муниципальной программы.</t>
  </si>
  <si>
    <t>Изучение данных таблицы "Ресурсное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 "Комплексного плана действий по реализации муниципальной программы на отчетный финансовый год и плановый период" и "Информации о показателях результатов использования субсидий и (или) иных межбюджетных трансфертов, предоставляемых из республиканского бюджета Республики Коми".
По показателю эффективности использования средств бюджета в случае, если итоговый коэффициент более 1, расчетный бал будет равен 1.</t>
  </si>
  <si>
    <t>а) степень выполнения основных мероприятий, по которым предусмотрено финансирование из муниципального бюджета, за отчетный год (отношение количества выполненных основных мероприятий в полном объеме к количеству запланированных основных мероприятий).</t>
  </si>
  <si>
    <t>X</t>
  </si>
  <si>
    <t>б) степень соответствия запланированному уровню расходов из муниципального бюджета (отношение фактических и плановых объемов финансирования муниципальной программы на конец отчетного года).</t>
  </si>
  <si>
    <t>в) степень достижения плановых значений показателей результативности (результатов) использования субсидий и (или) иных межбюджетных трансфертов, предоставляемых из республиканского бюджета Республики Коми</t>
  </si>
  <si>
    <t>ИТОГО:</t>
  </si>
  <si>
    <t>&lt;*&gt; - Таблица представляется в формате Excel.</t>
  </si>
  <si>
    <t xml:space="preserve">&lt;**&gt; - Специалисты,  проводящие экспертизу отчетов о ходе реализации и оценке эффективности муниципальных программ, представленных ответственными исполнителями программ.
</t>
  </si>
  <si>
    <t>&lt;***&gt; - В данной таблице ответственные исполнители муниципальной программы и эксперты (годвого отчета, сводного годового отчета/доклада) заполняют только выделенные цветом ячейки в строках 1.1 - 1.4, 2.1 - 2.5, 3.1 - 3.5, 4.1 - 4.2, 4.3 "а", 4.3 "б" по графе 5 "Ответ (Да/Нет, коэффициент исполнения)". Графы 6, 7, а также результат оценки заполняются автоматически.</t>
  </si>
  <si>
    <t>Результат оценки эффективности муниципальной программы за отчетный год</t>
  </si>
  <si>
    <t>результаты  достигнуты, проведен0 13 экологических акций. В экологических и природоохранных акциях на территории округа приняло участие 17 724 человека.</t>
  </si>
  <si>
    <t>результаты  достигнуты, заключен договор по ликвидация несанкционнированных свалок в г.Усинске и  размещению на полигоне  отходов (кроме ТКО).</t>
  </si>
  <si>
    <t xml:space="preserve">результаты  достигнуты, Администрация:заключены договора на прием и захоронение отходов IV-V класса опасности, кроме твердых коммунальных отходов (ТКО), собранных на территории муниципального округа «Усинск», в период проведения экологических акций и общегородских субботников, с размещением на полигоне  отходов (кроме ТКО),
- сбор и транспортировка отработанных автомобильных шин (покрышек, камер автомобильных) к месту приема для дальнейшей утилизации, собрано в районе 89-я буровая с площади порядка 1 Га и передано в утилизацию   покрышек и камер.
</t>
  </si>
  <si>
    <t>результаты  достигнуты</t>
  </si>
  <si>
    <t>результаты  достигнуты,монтаж пластиковой емкости 10м3, обвязка емкости и подключение к скважинному насосу, утепление и обшивка стен здания, монтаж электрооборудования, щитков, кабелей, автоматики насоса, врезка водопровода и настройка автоматики подачи воды в емкость, монтаж освещения, светильников светодиодных, уборка и вывоз мусора, обустройство отмостки водозаборной скважины.</t>
  </si>
  <si>
    <t>результаты достигнуты,в целях устранения нарушений обязательных требований по обеспечению населения пст.Усадор питьевой водой надлежащего качества завершена реализация проекта (2019-2024 гг.) по "Строительству здания водозабора в пст.Усадор на территории муниципального округа "Усинск" (выполнены работы по монтажу и дооснащению системы водоподготовки)</t>
  </si>
  <si>
    <t>результаты достигнуты</t>
  </si>
  <si>
    <t xml:space="preserve">результаты достигнуты, реализован инициативный проект «Обустройство дополнительного уличного освещения в с.Колва ГО «Усинск», приобретены и установлены светодиодные светильники в с.Колва  </t>
  </si>
  <si>
    <t>результаты достигнуты, выполнены работы по демонтажу малых форм на детской площадке, планировеа территории, монтажу МАФов в виде лавочек и урн, монтажу детского и спортивного оборудования,  ограждающих конструкций</t>
  </si>
  <si>
    <t>результаты достигнуты, выполнены работы по демонтажу малых форм на детской площадке, планировке территории, монтажу МАФов в виде лавочек и урн, монтажу детского и спортивного оборудования,  ограждающих конструкций</t>
  </si>
  <si>
    <t>результаты достигнуты, выполнены работы выполнена планировка территории, монтаж электрики, установка бордюрного камня, устройство геотекстиля и дренажных труб под дорожками, выкапывание траншей под освещение, произведена укладка кабеля в траншеи и опоры освещения, установлены светильники, устройство покрытий тротуарных дорожек и площадок из тротуарной плитки, монтаж столбиков парковочных с бетонированием, монтаж композиции «Одуванчики», установлены скамейки и урны</t>
  </si>
  <si>
    <t xml:space="preserve">результаты достигнуты, реализованы три народных проекта </t>
  </si>
  <si>
    <t>результаты достигнуты, заключено Соглашение по возмещению убытков, возникающих в результате государственного регулирования цен на топливо твердое, реализуемое гражданам используемое для нужд отопления.Выплачена субсидия на возмещение недополученных доходов , возникшая в результате государственных цен на твердое топливо в сумме 25 176,2 тыс.рублей</t>
  </si>
  <si>
    <t xml:space="preserve">результаты не достигнуты </t>
  </si>
  <si>
    <t>результаты достигнуты, полное исполнение обязательств Соглашения на возмещение выпадающих доходов организациям, предоставляющим услуги по управлению многоквартирными домами на сумму 6 195,1 тыс.руб.</t>
  </si>
  <si>
    <t>результаты достигнуты, уплачены взносы на капитальный ремонт общего имущества МКД в части муниципального жилья в соответствии с п.1 ст.169 Жилищного Кодекса РФ на сумму 9 950,2 тыс.руб.</t>
  </si>
  <si>
    <t>результаты достигнуты, выполнены мероприятия по ремонту объектов улично-дорожной сети: устройство асфальто-бетонного покрытия проезжей части, устройство искусственных дорожных неровностей , устройство тротуара, присоединение к действующей линии системы ливневой канализации  проезжей части.</t>
  </si>
  <si>
    <t xml:space="preserve">результаты достигнуты, проведены мероприятия по благоустройству сельских территорий: техническое обслуживание линий ИВЛ, расчистка внутрисельских дорог  в зимний период, приобретение строительных материалов для ремонта тротуаров, приобретение светильников и фотореле для уличного освещения; оказание услуг по обращению ТКО (вывоз мусора с территории кладбища), приобретение контакторов для уличного освещения; покупка прожекторов светодиодных; профилировка проезжей части и обочин, очистка от снега; очистка дороги до кладбища, очистка подъезда к бункеру для сбора ТБО, установка ограждения бункера для сбора ТБО, вырубка ивняка в дренажных канавах вдоль внутрисельской дороги, очистка мест временного хранения ТБО, оказание услуг по транспортировке иных отходов IV-V классов опасности;
обкатка вертолетной площадки , перевозка остановки речного транспорта,расчистка свалок,   разборка ветхих домов и вывоз мусора
</t>
  </si>
  <si>
    <t>результаты достигнуты, проведены прочие мероприятия по благоустройству городских округов (47  мероприятий): подготовка города к праздничным мероприятиям, монтаж и демонтаж лавочек и урн, приобретение и монтаж спортивного оборудования, автобусных павильонов, повторителей сигнала светофора, силового кабеля для котельной № 7 пгт.Парма, срезка ж/б свай, демонтаж пешеходных ограждений</t>
  </si>
  <si>
    <t>результаты достигнуты, ЗИМА: Очистка территории от случайного мусора вручную, очистка урн от мусора, механизированная очистка от снега тротуарных дорожек и территорий вокруг малых архитектурных форм, очистка детских игровых площадок от снега вручную, ручная очистка от снега тротуарных дорожек и территории вокруг малых архитектурных форм, вывоз снега. ЛЕТО:  Очистка территории от случайного мусора вручную, очистка урн от мусора,  очистка малых архитектурных форм от пыли и грязи, ремонт и покраска малых архитектурных форм, механизированная очистка тротуарных дорожек и территорий вокруг малых архитектурных форм от пыли и грязи, удаление надписей от маркеров с малых архитектурных форм и детского игрового комплексов, покос травы</t>
  </si>
  <si>
    <t>Таблица №10</t>
  </si>
  <si>
    <t>Анкета для оценки эффективности муниципальной программы 
"Жилье и жилищно-коммунальное хозяйство"
за 2023 год</t>
  </si>
  <si>
    <t>Эксперт**</t>
  </si>
  <si>
    <t>Управление экономического развития, прогнозирования и инвестиционной политики администрации муниципального округа «Усинск»</t>
  </si>
  <si>
    <t>Финансовое управление администрации муниципального округа «Усинск»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</si>
</sst>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 _₽_-;\-* #,##0\ _₽_-;_-* &quot;-&quot;??\ _₽_-;_-@_-"/>
    <numFmt numFmtId="167" formatCode="_-* #,##0.00_р_._-;\-* #,##0.00_р_._-;_-* &quot;-&quot;??_р_._-;_-@_-"/>
  </numFmts>
  <fonts count="52" x14ac:knownFonts="1">
    <font>
      <sz val="11"/>
      <color theme="1"/>
      <name val="Calibri"/>
      <family val="2"/>
      <charset val="204"/>
      <scheme val="minor"/>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8"/>
      <name val="Times New Roman"/>
      <family val="1"/>
      <charset val="204"/>
    </font>
    <font>
      <b/>
      <sz val="7"/>
      <name val="Times New Roman"/>
      <family val="1"/>
      <charset val="204"/>
    </font>
    <font>
      <b/>
      <sz val="6"/>
      <name val="Times New Roman"/>
      <family val="1"/>
      <charset val="204"/>
    </font>
    <font>
      <b/>
      <sz val="4"/>
      <name val="Times New Roman"/>
      <family val="1"/>
      <charset val="204"/>
    </font>
    <font>
      <sz val="8"/>
      <name val="Times New Roman"/>
      <family val="1"/>
      <charset val="204"/>
    </font>
    <font>
      <i/>
      <sz val="10"/>
      <name val="Times New Roman"/>
      <family val="1"/>
      <charset val="204"/>
    </font>
    <font>
      <b/>
      <i/>
      <sz val="10"/>
      <name val="Times New Roman"/>
      <family val="1"/>
      <charset val="204"/>
    </font>
    <font>
      <b/>
      <sz val="10"/>
      <color indexed="8"/>
      <name val="Times New Roman"/>
      <family val="1"/>
      <charset val="204"/>
    </font>
    <font>
      <b/>
      <sz val="11"/>
      <color theme="1"/>
      <name val="Calibri"/>
      <family val="2"/>
      <charset val="204"/>
      <scheme val="minor"/>
    </font>
    <font>
      <sz val="12"/>
      <color theme="1"/>
      <name val="Times New Roman"/>
      <family val="1"/>
      <charset val="204"/>
    </font>
    <font>
      <sz val="9"/>
      <color theme="1"/>
      <name val="Times New Roman"/>
      <family val="1"/>
      <charset val="204"/>
    </font>
    <font>
      <sz val="8"/>
      <color theme="1"/>
      <name val="Times New Roman"/>
      <family val="1"/>
      <charset val="204"/>
    </font>
    <font>
      <sz val="10"/>
      <color theme="1"/>
      <name val="Times New Roman"/>
      <family val="1"/>
      <charset val="204"/>
    </font>
    <font>
      <sz val="7"/>
      <color theme="1"/>
      <name val="Times New Roman"/>
      <family val="1"/>
      <charset val="204"/>
    </font>
    <font>
      <b/>
      <sz val="8"/>
      <color theme="1"/>
      <name val="Times New Roman"/>
      <family val="1"/>
      <charset val="204"/>
    </font>
    <font>
      <sz val="8"/>
      <color rgb="FFFF0000"/>
      <name val="Times New Roman"/>
      <family val="1"/>
      <charset val="204"/>
    </font>
    <font>
      <sz val="9"/>
      <color rgb="FFFF0000"/>
      <name val="Times New Roman"/>
      <family val="1"/>
      <charset val="204"/>
    </font>
    <font>
      <b/>
      <sz val="10"/>
      <color theme="1"/>
      <name val="Times New Roman"/>
      <family val="1"/>
      <charset val="204"/>
    </font>
    <font>
      <b/>
      <i/>
      <sz val="11"/>
      <color theme="1"/>
      <name val="Calibri"/>
      <family val="2"/>
      <charset val="204"/>
      <scheme val="minor"/>
    </font>
    <font>
      <sz val="10"/>
      <color theme="1"/>
      <name val="Calibri"/>
      <family val="2"/>
      <charset val="204"/>
      <scheme val="minor"/>
    </font>
    <font>
      <sz val="10"/>
      <name val="Calibri"/>
      <family val="2"/>
      <charset val="204"/>
      <scheme val="minor"/>
    </font>
    <font>
      <b/>
      <i/>
      <sz val="10"/>
      <name val="Calibri"/>
      <family val="2"/>
      <charset val="204"/>
      <scheme val="minor"/>
    </font>
    <font>
      <sz val="10"/>
      <color rgb="FF000000"/>
      <name val="Times New Roman"/>
      <family val="1"/>
      <charset val="204"/>
    </font>
    <font>
      <b/>
      <i/>
      <sz val="26"/>
      <color theme="1"/>
      <name val="Times New Roman"/>
      <family val="1"/>
      <charset val="204"/>
    </font>
    <font>
      <sz val="11"/>
      <color theme="1"/>
      <name val="Times New Roman"/>
      <family val="1"/>
      <charset val="204"/>
    </font>
    <font>
      <i/>
      <sz val="10"/>
      <color rgb="FF000000"/>
      <name val="Times New Roman"/>
      <family val="1"/>
      <charset val="204"/>
    </font>
    <font>
      <sz val="14"/>
      <name val="Times New Roman"/>
      <family val="1"/>
      <charset val="204"/>
    </font>
    <font>
      <sz val="10"/>
      <name val="Arial Cyr"/>
      <charset val="204"/>
    </font>
    <font>
      <b/>
      <sz val="11"/>
      <name val="Times New Roman"/>
      <family val="1"/>
      <charset val="204"/>
    </font>
    <font>
      <b/>
      <sz val="14"/>
      <name val="Times New Roman"/>
      <family val="1"/>
      <charset val="204"/>
    </font>
    <font>
      <sz val="11"/>
      <color theme="1"/>
      <name val="Calibri"/>
      <family val="2"/>
      <charset val="204"/>
      <scheme val="minor"/>
    </font>
    <font>
      <sz val="11"/>
      <color theme="1"/>
      <name val="Calibri"/>
      <family val="2"/>
      <scheme val="minor"/>
    </font>
    <font>
      <sz val="10"/>
      <color rgb="FF000000"/>
      <name val="Arial"/>
      <family val="2"/>
      <charset val="204"/>
    </font>
    <font>
      <sz val="11"/>
      <name val="Times New Roman"/>
      <family val="1"/>
      <charset val="204"/>
    </font>
    <font>
      <sz val="16"/>
      <color theme="1"/>
      <name val="Times New Roman"/>
      <family val="1"/>
      <charset val="204"/>
    </font>
    <font>
      <sz val="16"/>
      <name val="Times New Roman"/>
      <family val="1"/>
      <charset val="204"/>
    </font>
    <font>
      <b/>
      <sz val="16"/>
      <color theme="1"/>
      <name val="Times New Roman"/>
      <family val="1"/>
      <charset val="204"/>
    </font>
    <font>
      <sz val="16"/>
      <color theme="1"/>
      <name val="Calibri"/>
      <family val="2"/>
      <charset val="204"/>
      <scheme val="minor"/>
    </font>
    <font>
      <b/>
      <sz val="16"/>
      <name val="Times New Roman"/>
      <family val="1"/>
      <charset val="204"/>
    </font>
    <font>
      <sz val="14"/>
      <color theme="1"/>
      <name val="Times New Roman"/>
      <family val="1"/>
      <charset val="204"/>
    </font>
    <font>
      <b/>
      <sz val="13"/>
      <name val="Times New Roman"/>
      <family val="1"/>
      <charset val="204"/>
    </font>
    <font>
      <sz val="13"/>
      <name val="Times New Roman"/>
      <family val="1"/>
      <charset val="204"/>
    </font>
    <font>
      <b/>
      <i/>
      <sz val="13"/>
      <name val="Times New Roman"/>
      <family val="1"/>
      <charset val="204"/>
    </font>
    <font>
      <b/>
      <sz val="18"/>
      <name val="Times New Roman"/>
      <family val="1"/>
      <charset val="204"/>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rgb="FFD9D9D9"/>
      </left>
      <right style="thin">
        <color rgb="FFD9D9D9"/>
      </right>
      <top/>
      <bottom style="thin">
        <color rgb="FFD9D9D9"/>
      </bottom>
      <diagonal/>
    </border>
    <border>
      <left style="thin">
        <color indexed="64"/>
      </left>
      <right/>
      <top/>
      <bottom/>
      <diagonal/>
    </border>
  </borders>
  <cellStyleXfs count="7">
    <xf numFmtId="0" fontId="0" fillId="0" borderId="0"/>
    <xf numFmtId="0" fontId="35" fillId="0" borderId="0"/>
    <xf numFmtId="0" fontId="38" fillId="0" borderId="0"/>
    <xf numFmtId="0" fontId="39" fillId="0" borderId="0"/>
    <xf numFmtId="4" fontId="40" fillId="0" borderId="15">
      <alignment horizontal="right" vertical="top" shrinkToFit="1"/>
    </xf>
    <xf numFmtId="43" fontId="38" fillId="0" borderId="0" applyFont="0" applyFill="0" applyBorder="0" applyAlignment="0" applyProtection="0"/>
    <xf numFmtId="0" fontId="38" fillId="0" borderId="0"/>
  </cellStyleXfs>
  <cellXfs count="657">
    <xf numFmtId="0" fontId="0" fillId="0" borderId="0" xfId="0"/>
    <xf numFmtId="0" fontId="17" fillId="0" borderId="0" xfId="0" applyFont="1"/>
    <xf numFmtId="0" fontId="17" fillId="0" borderId="0" xfId="0" applyFont="1" applyAlignment="1">
      <alignment horizontal="center" vertical="center" wrapText="1"/>
    </xf>
    <xf numFmtId="0" fontId="19" fillId="0" borderId="0" xfId="0" applyFont="1"/>
    <xf numFmtId="4" fontId="19" fillId="0" borderId="0" xfId="0" applyNumberFormat="1" applyFont="1" applyAlignment="1">
      <alignment horizontal="center" vertical="center" wrapText="1"/>
    </xf>
    <xf numFmtId="0" fontId="2" fillId="3" borderId="1" xfId="0" applyFont="1" applyFill="1" applyBorder="1" applyAlignment="1">
      <alignment vertical="top" wrapText="1"/>
    </xf>
    <xf numFmtId="0" fontId="2" fillId="3" borderId="1" xfId="0" applyFont="1" applyFill="1" applyBorder="1" applyAlignment="1">
      <alignment horizontal="center" vertical="center"/>
    </xf>
    <xf numFmtId="0" fontId="0" fillId="3" borderId="0" xfId="0" applyFill="1"/>
    <xf numFmtId="0" fontId="16" fillId="0" borderId="0" xfId="0" applyFont="1"/>
    <xf numFmtId="0" fontId="17" fillId="0" borderId="0" xfId="0" applyFont="1" applyAlignment="1">
      <alignment horizontal="center" vertical="center" wrapText="1"/>
    </xf>
    <xf numFmtId="0" fontId="5" fillId="0" borderId="0" xfId="0" applyFont="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xf numFmtId="2" fontId="8" fillId="0" borderId="1" xfId="0" applyNumberFormat="1" applyFont="1" applyFill="1" applyBorder="1" applyAlignment="1">
      <alignment horizontal="justify" vertical="top" wrapText="1"/>
    </xf>
    <xf numFmtId="1" fontId="8" fillId="0" borderId="1" xfId="0" applyNumberFormat="1" applyFont="1" applyFill="1" applyBorder="1" applyAlignment="1">
      <alignment horizontal="center" vertical="top" wrapText="1"/>
    </xf>
    <xf numFmtId="2" fontId="9" fillId="0" borderId="1" xfId="0" applyNumberFormat="1"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2" fontId="11" fillId="0" borderId="1" xfId="0" applyNumberFormat="1" applyFont="1" applyFill="1" applyBorder="1" applyAlignment="1">
      <alignment horizontal="justify" vertical="top" wrapText="1"/>
    </xf>
    <xf numFmtId="2" fontId="8" fillId="0" borderId="1" xfId="0" applyNumberFormat="1" applyFont="1" applyFill="1" applyBorder="1" applyAlignment="1">
      <alignment horizontal="center" vertical="top" wrapText="1"/>
    </xf>
    <xf numFmtId="2" fontId="19" fillId="0" borderId="0" xfId="0" applyNumberFormat="1" applyFont="1" applyBorder="1" applyAlignment="1">
      <alignment horizontal="center" vertical="center"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20" fillId="0" borderId="0" xfId="0" applyFont="1"/>
    <xf numFmtId="2" fontId="20" fillId="0" borderId="0" xfId="0" applyNumberFormat="1" applyFont="1" applyAlignment="1">
      <alignment horizontal="justify" vertical="top"/>
    </xf>
    <xf numFmtId="2" fontId="19" fillId="0" borderId="0" xfId="0" applyNumberFormat="1" applyFont="1" applyAlignment="1">
      <alignment horizontal="justify" vertical="top" wrapText="1"/>
    </xf>
    <xf numFmtId="1" fontId="19" fillId="0" borderId="0" xfId="0" applyNumberFormat="1" applyFont="1" applyAlignment="1">
      <alignment horizontal="center" vertical="top"/>
    </xf>
    <xf numFmtId="2" fontId="21" fillId="0" borderId="0" xfId="0" applyNumberFormat="1" applyFont="1" applyAlignment="1">
      <alignment horizontal="center" vertical="top" wrapText="1"/>
    </xf>
    <xf numFmtId="2" fontId="19" fillId="0" borderId="0" xfId="0" applyNumberFormat="1" applyFont="1" applyAlignment="1">
      <alignment horizontal="center" vertical="top" wrapText="1"/>
    </xf>
    <xf numFmtId="164" fontId="19" fillId="0" borderId="0" xfId="0" applyNumberFormat="1" applyFont="1" applyAlignment="1">
      <alignment horizontal="right" vertical="top"/>
    </xf>
    <xf numFmtId="0" fontId="19" fillId="0" borderId="0" xfId="0" applyFont="1" applyAlignment="1">
      <alignment horizontal="justify" vertical="top" wrapText="1"/>
    </xf>
    <xf numFmtId="2" fontId="19" fillId="0" borderId="0" xfId="0" applyNumberFormat="1" applyFont="1" applyAlignment="1">
      <alignment horizontal="justify" vertical="top"/>
    </xf>
    <xf numFmtId="0" fontId="12" fillId="3" borderId="1" xfId="0" applyFont="1" applyFill="1" applyBorder="1" applyAlignment="1">
      <alignment horizontal="justify" vertical="top" wrapText="1"/>
    </xf>
    <xf numFmtId="2" fontId="20" fillId="0" borderId="1" xfId="0" applyNumberFormat="1" applyFont="1" applyFill="1" applyBorder="1" applyAlignment="1">
      <alignment horizontal="justify" vertical="top"/>
    </xf>
    <xf numFmtId="2" fontId="19" fillId="0" borderId="1" xfId="0" applyNumberFormat="1" applyFont="1" applyFill="1" applyBorder="1" applyAlignment="1">
      <alignment horizontal="justify" vertical="top" wrapText="1"/>
    </xf>
    <xf numFmtId="1" fontId="19" fillId="0" borderId="1" xfId="0" applyNumberFormat="1" applyFont="1" applyFill="1" applyBorder="1" applyAlignment="1">
      <alignment horizontal="center" vertical="top"/>
    </xf>
    <xf numFmtId="2" fontId="21" fillId="0" borderId="1"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164" fontId="19" fillId="0" borderId="1" xfId="0" applyNumberFormat="1" applyFont="1" applyFill="1" applyBorder="1" applyAlignment="1">
      <alignment horizontal="right" vertical="top"/>
    </xf>
    <xf numFmtId="164" fontId="19" fillId="0" borderId="1" xfId="0" applyNumberFormat="1" applyFont="1" applyFill="1" applyBorder="1" applyAlignment="1">
      <alignment horizontal="justify" vertical="top" wrapText="1"/>
    </xf>
    <xf numFmtId="0" fontId="17" fillId="0" borderId="0" xfId="0" applyFont="1" applyAlignment="1">
      <alignment horizontal="center" vertical="center" wrapText="1"/>
    </xf>
    <xf numFmtId="0" fontId="22" fillId="0" borderId="1" xfId="0" applyFont="1" applyBorder="1" applyAlignment="1">
      <alignment horizontal="justify" vertical="top" wrapText="1"/>
    </xf>
    <xf numFmtId="0" fontId="22" fillId="0" borderId="1" xfId="0" applyFont="1" applyBorder="1" applyAlignment="1">
      <alignment horizontal="center" vertical="center" wrapText="1"/>
    </xf>
    <xf numFmtId="0" fontId="20" fillId="0" borderId="0" xfId="0" applyFont="1" applyBorder="1"/>
    <xf numFmtId="164" fontId="22" fillId="0" borderId="1" xfId="0" applyNumberFormat="1" applyFont="1" applyBorder="1" applyAlignment="1">
      <alignment horizontal="center" vertical="center" wrapText="1"/>
    </xf>
    <xf numFmtId="0" fontId="22" fillId="0" borderId="1" xfId="0" applyFont="1" applyBorder="1" applyAlignment="1">
      <alignment horizontal="justify" vertical="top"/>
    </xf>
    <xf numFmtId="0" fontId="22" fillId="0" borderId="1" xfId="0" applyFont="1" applyBorder="1" applyAlignment="1">
      <alignment horizontal="center" vertical="top"/>
    </xf>
    <xf numFmtId="164" fontId="22" fillId="0" borderId="1" xfId="0" applyNumberFormat="1" applyFont="1" applyBorder="1" applyAlignment="1">
      <alignment horizontal="center" vertical="center"/>
    </xf>
    <xf numFmtId="0" fontId="19" fillId="0" borderId="1" xfId="0" applyFont="1" applyBorder="1" applyAlignment="1">
      <alignment horizontal="center"/>
    </xf>
    <xf numFmtId="164" fontId="19" fillId="0" borderId="1" xfId="0" applyNumberFormat="1" applyFont="1" applyBorder="1"/>
    <xf numFmtId="0" fontId="20" fillId="0" borderId="1" xfId="0" applyFont="1" applyBorder="1" applyAlignment="1">
      <alignment horizontal="justify" vertical="top"/>
    </xf>
    <xf numFmtId="0" fontId="8" fillId="0" borderId="1" xfId="0" applyFont="1" applyFill="1" applyBorder="1" applyAlignment="1">
      <alignment horizontal="justify" vertical="top" wrapText="1"/>
    </xf>
    <xf numFmtId="0" fontId="12" fillId="0" borderId="1" xfId="0" applyFont="1" applyFill="1" applyBorder="1" applyAlignment="1">
      <alignment horizontal="left" vertical="top" wrapText="1"/>
    </xf>
    <xf numFmtId="0" fontId="22" fillId="0" borderId="1" xfId="0" applyFont="1" applyFill="1" applyBorder="1" applyAlignment="1">
      <alignment horizontal="justify" vertical="top"/>
    </xf>
    <xf numFmtId="0" fontId="19" fillId="0" borderId="1" xfId="0" applyFont="1" applyFill="1" applyBorder="1" applyAlignment="1">
      <alignment horizontal="center"/>
    </xf>
    <xf numFmtId="164" fontId="22" fillId="0" borderId="1" xfId="0" applyNumberFormat="1" applyFont="1" applyFill="1" applyBorder="1" applyAlignment="1">
      <alignment horizontal="center" vertical="center"/>
    </xf>
    <xf numFmtId="0" fontId="20" fillId="0" borderId="1" xfId="0" applyFont="1" applyFill="1" applyBorder="1" applyAlignment="1">
      <alignment horizontal="justify" vertical="top"/>
    </xf>
    <xf numFmtId="0" fontId="12" fillId="0" borderId="1" xfId="0" applyFont="1" applyFill="1" applyBorder="1" applyAlignment="1">
      <alignment horizontal="justify" vertical="top" wrapText="1"/>
    </xf>
    <xf numFmtId="164" fontId="19" fillId="0" borderId="1" xfId="0" applyNumberFormat="1" applyFont="1" applyFill="1" applyBorder="1"/>
    <xf numFmtId="0" fontId="20" fillId="0" borderId="0" xfId="0" applyFont="1" applyAlignment="1">
      <alignment horizontal="justify" vertical="top"/>
    </xf>
    <xf numFmtId="164" fontId="23" fillId="0" borderId="1" xfId="0" applyNumberFormat="1" applyFont="1" applyFill="1" applyBorder="1"/>
    <xf numFmtId="2" fontId="20" fillId="0" borderId="2" xfId="0" applyNumberFormat="1" applyFont="1" applyFill="1" applyBorder="1" applyAlignment="1">
      <alignment horizontal="justify" vertical="top"/>
    </xf>
    <xf numFmtId="2" fontId="19" fillId="0" borderId="2" xfId="0" applyNumberFormat="1" applyFont="1" applyFill="1" applyBorder="1" applyAlignment="1">
      <alignment horizontal="justify" vertical="top" wrapText="1"/>
    </xf>
    <xf numFmtId="164" fontId="22" fillId="0" borderId="2" xfId="0" applyNumberFormat="1" applyFont="1" applyFill="1" applyBorder="1" applyAlignment="1">
      <alignment horizontal="right" vertical="top"/>
    </xf>
    <xf numFmtId="164" fontId="19" fillId="0" borderId="2" xfId="0" applyNumberFormat="1" applyFont="1" applyFill="1" applyBorder="1" applyAlignment="1">
      <alignment horizontal="justify" vertical="top" wrapText="1"/>
    </xf>
    <xf numFmtId="164" fontId="19" fillId="0" borderId="2" xfId="0" applyNumberFormat="1" applyFont="1" applyFill="1" applyBorder="1" applyAlignment="1">
      <alignment horizontal="right" vertical="top"/>
    </xf>
    <xf numFmtId="0" fontId="3" fillId="0" borderId="0" xfId="0" applyFont="1" applyFill="1" applyAlignment="1">
      <alignment vertical="center"/>
    </xf>
    <xf numFmtId="0" fontId="18" fillId="0" borderId="0" xfId="0" applyFont="1" applyFill="1" applyAlignment="1">
      <alignment horizontal="center" vertical="center" wrapText="1"/>
    </xf>
    <xf numFmtId="0" fontId="17" fillId="0" borderId="0" xfId="0" applyFont="1" applyFill="1"/>
    <xf numFmtId="164" fontId="3" fillId="3" borderId="1"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wrapText="1"/>
    </xf>
    <xf numFmtId="0" fontId="18" fillId="3" borderId="0" xfId="0" applyFont="1" applyFill="1" applyBorder="1"/>
    <xf numFmtId="164" fontId="1" fillId="5"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7" fillId="0" borderId="0" xfId="0" applyFont="1" applyFill="1"/>
    <xf numFmtId="0" fontId="5" fillId="3" borderId="0" xfId="0" applyFont="1" applyFill="1" applyAlignment="1">
      <alignment horizontal="center" vertical="center" wrapText="1"/>
    </xf>
    <xf numFmtId="0" fontId="7" fillId="3" borderId="0" xfId="0" applyFont="1" applyFill="1" applyAlignment="1">
      <alignment horizontal="center" vertical="top"/>
    </xf>
    <xf numFmtId="0" fontId="7" fillId="3" borderId="0" xfId="0" applyFont="1" applyFill="1"/>
    <xf numFmtId="0" fontId="3" fillId="3" borderId="4" xfId="0" applyFont="1" applyFill="1" applyBorder="1" applyAlignment="1">
      <alignment horizontal="center" vertical="top" wrapText="1"/>
    </xf>
    <xf numFmtId="0" fontId="3" fillId="3" borderId="5" xfId="0" applyFont="1" applyFill="1" applyBorder="1" applyAlignment="1">
      <alignment horizontal="center" vertical="top" wrapText="1"/>
    </xf>
    <xf numFmtId="164" fontId="2" fillId="3" borderId="1" xfId="0" applyNumberFormat="1" applyFont="1" applyFill="1" applyBorder="1" applyAlignment="1">
      <alignment horizontal="center" vertical="center"/>
    </xf>
    <xf numFmtId="3" fontId="2"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0" xfId="0" applyFont="1"/>
    <xf numFmtId="0" fontId="7" fillId="0" borderId="0" xfId="0" applyFont="1" applyAlignment="1">
      <alignment horizontal="left"/>
    </xf>
    <xf numFmtId="14" fontId="14"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13" fillId="3" borderId="1" xfId="0" applyNumberFormat="1" applyFont="1" applyFill="1" applyBorder="1" applyAlignment="1">
      <alignment vertical="top" wrapText="1"/>
    </xf>
    <xf numFmtId="1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3" fillId="3" borderId="1" xfId="0" applyFont="1" applyFill="1" applyBorder="1" applyAlignment="1">
      <alignment horizontal="center" vertical="top"/>
    </xf>
    <xf numFmtId="0" fontId="20" fillId="3" borderId="1" xfId="0" applyFont="1" applyFill="1" applyBorder="1" applyAlignment="1">
      <alignment horizontal="center" vertical="center" wrapText="1"/>
    </xf>
    <xf numFmtId="164" fontId="20" fillId="3" borderId="1" xfId="0" applyNumberFormat="1" applyFont="1" applyFill="1" applyBorder="1" applyAlignment="1">
      <alignment horizontal="center" vertical="center"/>
    </xf>
    <xf numFmtId="0" fontId="20" fillId="3" borderId="1" xfId="0" applyFont="1" applyFill="1" applyBorder="1" applyAlignment="1">
      <alignment vertical="top" wrapText="1"/>
    </xf>
    <xf numFmtId="0" fontId="20"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0"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20" fillId="3" borderId="1" xfId="0" applyFont="1" applyFill="1" applyBorder="1"/>
    <xf numFmtId="0" fontId="20" fillId="3" borderId="1" xfId="0" applyFont="1" applyFill="1" applyBorder="1" applyAlignment="1">
      <alignment vertical="center"/>
    </xf>
    <xf numFmtId="0" fontId="20" fillId="3" borderId="2" xfId="0" applyFont="1" applyFill="1" applyBorder="1" applyAlignment="1">
      <alignment vertical="top" wrapText="1"/>
    </xf>
    <xf numFmtId="0" fontId="20" fillId="3" borderId="6" xfId="0" applyFont="1" applyFill="1" applyBorder="1" applyAlignment="1">
      <alignment vertical="top" wrapText="1"/>
    </xf>
    <xf numFmtId="0" fontId="20" fillId="3" borderId="3" xfId="0" applyFont="1" applyFill="1" applyBorder="1" applyAlignment="1">
      <alignment vertical="top" wrapText="1"/>
    </xf>
    <xf numFmtId="0" fontId="20" fillId="3" borderId="3" xfId="0" applyFont="1" applyFill="1" applyBorder="1" applyAlignment="1">
      <alignment horizontal="center" vertical="top" wrapText="1"/>
    </xf>
    <xf numFmtId="164" fontId="0" fillId="3" borderId="0" xfId="0" applyNumberFormat="1" applyFill="1"/>
    <xf numFmtId="0" fontId="20" fillId="3" borderId="2" xfId="0" applyFont="1" applyFill="1" applyBorder="1" applyAlignment="1">
      <alignment wrapText="1"/>
    </xf>
    <xf numFmtId="0" fontId="20" fillId="3" borderId="2" xfId="0" applyFont="1" applyFill="1" applyBorder="1" applyAlignment="1">
      <alignment horizontal="center" vertical="center" wrapText="1"/>
    </xf>
    <xf numFmtId="164" fontId="20" fillId="3" borderId="2" xfId="0" applyNumberFormat="1" applyFont="1" applyFill="1" applyBorder="1" applyAlignment="1">
      <alignment horizontal="center" vertical="center"/>
    </xf>
    <xf numFmtId="0" fontId="20" fillId="3" borderId="0" xfId="0" applyFont="1" applyFill="1" applyBorder="1"/>
    <xf numFmtId="0" fontId="20" fillId="3" borderId="0" xfId="0" applyFont="1" applyFill="1" applyBorder="1" applyAlignment="1">
      <alignment wrapText="1"/>
    </xf>
    <xf numFmtId="164" fontId="25" fillId="3" borderId="0" xfId="0" applyNumberFormat="1" applyFont="1" applyFill="1" applyBorder="1" applyAlignment="1">
      <alignment horizontal="center" vertical="center"/>
    </xf>
    <xf numFmtId="164" fontId="20" fillId="3" borderId="0" xfId="0" applyNumberFormat="1" applyFont="1" applyFill="1" applyBorder="1" applyAlignment="1">
      <alignment horizontal="center" vertical="center"/>
    </xf>
    <xf numFmtId="0" fontId="0" fillId="3" borderId="0" xfId="0" applyFill="1" applyBorder="1"/>
    <xf numFmtId="49" fontId="2" fillId="3"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0" fillId="0" borderId="0" xfId="0" applyFill="1"/>
    <xf numFmtId="14" fontId="13" fillId="3" borderId="1"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2" fillId="3" borderId="0" xfId="0" applyFont="1" applyFill="1"/>
    <xf numFmtId="0" fontId="1" fillId="3" borderId="0" xfId="0" applyFont="1" applyFill="1"/>
    <xf numFmtId="0" fontId="2" fillId="0" borderId="0" xfId="0" applyFont="1"/>
    <xf numFmtId="0" fontId="27" fillId="0" borderId="0" xfId="0" applyFont="1"/>
    <xf numFmtId="0" fontId="2" fillId="3" borderId="0" xfId="0" applyFont="1" applyFill="1" applyAlignment="1">
      <alignment horizontal="center"/>
    </xf>
    <xf numFmtId="0" fontId="1" fillId="3" borderId="0" xfId="0" applyFont="1" applyFill="1" applyAlignment="1">
      <alignment horizontal="center"/>
    </xf>
    <xf numFmtId="0" fontId="2" fillId="0" borderId="0" xfId="0" applyFont="1" applyAlignment="1">
      <alignment horizontal="center"/>
    </xf>
    <xf numFmtId="0" fontId="20" fillId="0" borderId="0" xfId="0" applyFont="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vertical="top"/>
    </xf>
    <xf numFmtId="0" fontId="28" fillId="2" borderId="1" xfId="0" applyFont="1" applyFill="1" applyBorder="1"/>
    <xf numFmtId="0" fontId="28" fillId="2" borderId="1" xfId="0" applyFont="1" applyFill="1" applyBorder="1" applyAlignment="1">
      <alignment horizontal="center" vertical="center"/>
    </xf>
    <xf numFmtId="0" fontId="27" fillId="0" borderId="1" xfId="0" applyFont="1" applyBorder="1"/>
    <xf numFmtId="0" fontId="20" fillId="3" borderId="0" xfId="0" applyFont="1" applyFill="1"/>
    <xf numFmtId="0" fontId="20" fillId="0" borderId="1" xfId="0" applyFont="1" applyBorder="1"/>
    <xf numFmtId="4" fontId="1" fillId="0" borderId="1" xfId="0" applyNumberFormat="1" applyFont="1" applyFill="1" applyBorder="1" applyAlignment="1">
      <alignment horizontal="center" vertical="center" wrapText="1"/>
    </xf>
    <xf numFmtId="0" fontId="2" fillId="0" borderId="1" xfId="0" applyFont="1" applyBorder="1"/>
    <xf numFmtId="4" fontId="1" fillId="3" borderId="1" xfId="0" applyNumberFormat="1" applyFont="1" applyFill="1" applyBorder="1" applyAlignment="1">
      <alignment horizontal="center" vertical="center"/>
    </xf>
    <xf numFmtId="0" fontId="1" fillId="5"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0" xfId="0" applyFont="1"/>
    <xf numFmtId="0" fontId="26" fillId="0" borderId="0" xfId="0" applyFont="1"/>
    <xf numFmtId="0" fontId="1" fillId="0" borderId="1" xfId="0" applyFont="1" applyFill="1" applyBorder="1" applyAlignment="1">
      <alignment horizontal="center" vertical="top"/>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0" fillId="0" borderId="1" xfId="0" applyFont="1" applyBorder="1" applyAlignment="1">
      <alignment horizontal="center"/>
    </xf>
    <xf numFmtId="0" fontId="7"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horizontal="left"/>
    </xf>
    <xf numFmtId="0" fontId="17" fillId="3" borderId="0" xfId="0" applyFont="1" applyFill="1" applyBorder="1"/>
    <xf numFmtId="4" fontId="17" fillId="3" borderId="0" xfId="0" applyNumberFormat="1" applyFont="1" applyFill="1" applyBorder="1" applyAlignment="1">
      <alignment horizontal="center"/>
    </xf>
    <xf numFmtId="4" fontId="17" fillId="3" borderId="0" xfId="0" applyNumberFormat="1" applyFont="1" applyFill="1"/>
    <xf numFmtId="164" fontId="17" fillId="3" borderId="0" xfId="0" applyNumberFormat="1" applyFont="1" applyFill="1" applyBorder="1" applyAlignment="1">
      <alignment horizontal="center"/>
    </xf>
    <xf numFmtId="164" fontId="17" fillId="3" borderId="0" xfId="0" applyNumberFormat="1" applyFont="1" applyFill="1"/>
    <xf numFmtId="0" fontId="2" fillId="3" borderId="1" xfId="0" applyFont="1" applyFill="1" applyBorder="1" applyAlignment="1">
      <alignment horizontal="center"/>
    </xf>
    <xf numFmtId="164" fontId="1" fillId="0"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24" fillId="0" borderId="0" xfId="0" applyFont="1" applyFill="1" applyAlignment="1">
      <alignment vertical="center"/>
    </xf>
    <xf numFmtId="0" fontId="3" fillId="0" borderId="0" xfId="0" applyFont="1" applyFill="1" applyBorder="1" applyAlignment="1"/>
    <xf numFmtId="0" fontId="3"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xf>
    <xf numFmtId="0" fontId="20" fillId="0" borderId="1" xfId="0" applyFont="1" applyBorder="1" applyAlignment="1">
      <alignment horizontal="center"/>
    </xf>
    <xf numFmtId="4" fontId="1" fillId="3"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3" borderId="1" xfId="0" applyFont="1" applyFill="1" applyBorder="1" applyAlignment="1">
      <alignment horizontal="center"/>
    </xf>
    <xf numFmtId="164" fontId="1"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1" fillId="6" borderId="1" xfId="0" applyFont="1" applyFill="1" applyBorder="1" applyAlignment="1">
      <alignment horizontal="center" vertical="center" wrapText="1"/>
    </xf>
    <xf numFmtId="0" fontId="14" fillId="4" borderId="1" xfId="0" applyFont="1" applyFill="1" applyBorder="1" applyAlignment="1">
      <alignment horizontal="center" vertical="center"/>
    </xf>
    <xf numFmtId="165" fontId="28" fillId="2" borderId="1" xfId="0" applyNumberFormat="1" applyFont="1" applyFill="1" applyBorder="1" applyAlignment="1">
      <alignment horizontal="center" vertical="center"/>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xf>
    <xf numFmtId="3" fontId="1" fillId="6" borderId="1" xfId="0" applyNumberFormat="1" applyFont="1" applyFill="1" applyBorder="1" applyAlignment="1">
      <alignment horizontal="center" vertical="top" wrapText="1"/>
    </xf>
    <xf numFmtId="3" fontId="15" fillId="6" borderId="1" xfId="0" applyNumberFormat="1" applyFont="1" applyFill="1" applyBorder="1" applyAlignment="1">
      <alignment horizontal="center" vertical="top" wrapText="1"/>
    </xf>
    <xf numFmtId="4" fontId="2" fillId="7" borderId="1"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0" fontId="2" fillId="7" borderId="1" xfId="0" applyFont="1" applyFill="1" applyBorder="1" applyAlignment="1">
      <alignment horizontal="center"/>
    </xf>
    <xf numFmtId="0" fontId="20" fillId="7" borderId="1" xfId="0" applyFont="1" applyFill="1" applyBorder="1" applyAlignment="1">
      <alignment horizontal="center"/>
    </xf>
    <xf numFmtId="0" fontId="0" fillId="0" borderId="1" xfId="0" applyBorder="1"/>
    <xf numFmtId="14"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top"/>
    </xf>
    <xf numFmtId="0" fontId="2" fillId="4" borderId="1" xfId="0" applyFont="1" applyFill="1" applyBorder="1" applyAlignment="1">
      <alignment horizontal="center" vertical="top"/>
    </xf>
    <xf numFmtId="14" fontId="14" fillId="4" borderId="1" xfId="0" applyNumberFormat="1" applyFont="1" applyFill="1" applyBorder="1" applyAlignment="1">
      <alignment horizontal="center" vertical="center"/>
    </xf>
    <xf numFmtId="0" fontId="29" fillId="4" borderId="1" xfId="0" applyFont="1" applyFill="1" applyBorder="1"/>
    <xf numFmtId="0" fontId="0" fillId="0" borderId="0" xfId="0" applyAlignment="1">
      <alignment vertical="center"/>
    </xf>
    <xf numFmtId="0" fontId="3"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7" fillId="0" borderId="0" xfId="0" applyFont="1" applyFill="1" applyAlignment="1">
      <alignment vertical="center" wrapText="1"/>
    </xf>
    <xf numFmtId="0" fontId="3" fillId="0" borderId="0" xfId="0" applyFont="1" applyFill="1" applyAlignment="1">
      <alignment vertical="center" wrapText="1"/>
    </xf>
    <xf numFmtId="0" fontId="7" fillId="3" borderId="0" xfId="0" applyFont="1" applyFill="1" applyBorder="1" applyAlignment="1">
      <alignment horizontal="center" vertical="top"/>
    </xf>
    <xf numFmtId="0" fontId="7" fillId="3" borderId="0" xfId="0" applyFont="1" applyFill="1" applyBorder="1"/>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 xfId="0" applyFont="1" applyFill="1" applyBorder="1" applyAlignment="1">
      <alignment horizontal="center" vertical="center" wrapText="1"/>
    </xf>
    <xf numFmtId="0" fontId="30" fillId="0" borderId="0" xfId="0" applyFont="1" applyAlignment="1">
      <alignment horizontal="left" wrapText="1"/>
    </xf>
    <xf numFmtId="0" fontId="30" fillId="0" borderId="1" xfId="0" applyFont="1" applyBorder="1" applyAlignment="1">
      <alignment horizontal="left"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1" fillId="0" borderId="0" xfId="0" applyFont="1" applyBorder="1" applyAlignment="1">
      <alignment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xf>
    <xf numFmtId="0" fontId="20" fillId="0" borderId="1" xfId="0" applyFont="1" applyBorder="1" applyAlignment="1">
      <alignment horizontal="center" wrapText="1"/>
    </xf>
    <xf numFmtId="0" fontId="32" fillId="0" borderId="0" xfId="0" applyFont="1"/>
    <xf numFmtId="0" fontId="32" fillId="0" borderId="1" xfId="0" applyFont="1" applyBorder="1"/>
    <xf numFmtId="0" fontId="2"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2" fillId="0" borderId="0" xfId="0" applyFont="1" applyBorder="1" applyAlignment="1">
      <alignment horizontal="center"/>
    </xf>
    <xf numFmtId="0" fontId="4" fillId="0" borderId="0"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3" xfId="0" applyFont="1" applyFill="1" applyBorder="1" applyAlignment="1">
      <alignment horizontal="center" vertical="center"/>
    </xf>
    <xf numFmtId="0" fontId="33" fillId="0" borderId="1" xfId="0" applyFont="1" applyBorder="1" applyAlignment="1">
      <alignment horizontal="left" wrapText="1"/>
    </xf>
    <xf numFmtId="4" fontId="13" fillId="0"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left" vertical="center" wrapText="1"/>
    </xf>
    <xf numFmtId="0" fontId="34" fillId="3" borderId="1" xfId="0" applyFont="1" applyFill="1" applyBorder="1" applyAlignment="1">
      <alignment vertical="top" wrapText="1"/>
    </xf>
    <xf numFmtId="0" fontId="34" fillId="3" borderId="1" xfId="0" applyFont="1" applyFill="1" applyBorder="1" applyAlignment="1">
      <alignment horizontal="left" vertical="top" wrapText="1"/>
    </xf>
    <xf numFmtId="0" fontId="34" fillId="3" borderId="2" xfId="0" applyFont="1" applyFill="1" applyBorder="1" applyAlignment="1">
      <alignment horizontal="left" vertical="top" wrapText="1"/>
    </xf>
    <xf numFmtId="164" fontId="34" fillId="3" borderId="1" xfId="0" applyNumberFormat="1" applyFont="1" applyFill="1" applyBorder="1" applyAlignment="1">
      <alignment horizontal="center" vertical="center" wrapText="1"/>
    </xf>
    <xf numFmtId="0" fontId="34" fillId="3"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4" fontId="28" fillId="2"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xf>
    <xf numFmtId="4" fontId="34" fillId="3" borderId="1" xfId="0" applyNumberFormat="1" applyFont="1" applyFill="1" applyBorder="1" applyAlignment="1">
      <alignment horizontal="center" vertical="center" wrapText="1"/>
    </xf>
    <xf numFmtId="0" fontId="20" fillId="0" borderId="0" xfId="0" applyFont="1" applyAlignment="1">
      <alignment horizontal="center"/>
    </xf>
    <xf numFmtId="0" fontId="14" fillId="3" borderId="1"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Alignment="1">
      <alignment horizontal="left" vertical="top" wrapText="1"/>
    </xf>
    <xf numFmtId="0" fontId="2" fillId="3" borderId="0" xfId="0" applyFont="1" applyFill="1" applyBorder="1" applyAlignment="1">
      <alignment horizontal="center" vertical="center"/>
    </xf>
    <xf numFmtId="0" fontId="3" fillId="0" borderId="0" xfId="0" applyFont="1" applyFill="1" applyAlignment="1">
      <alignment vertical="top" wrapText="1"/>
    </xf>
    <xf numFmtId="16" fontId="17" fillId="0" borderId="0" xfId="0" applyNumberFormat="1" applyFont="1" applyFill="1"/>
    <xf numFmtId="0" fontId="18" fillId="0" borderId="0" xfId="0" applyFont="1" applyFill="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vertical="center" wrapText="1"/>
    </xf>
    <xf numFmtId="0" fontId="3" fillId="3" borderId="0" xfId="0" applyFont="1" applyFill="1" applyAlignment="1">
      <alignment vertical="center" wrapText="1"/>
    </xf>
    <xf numFmtId="0" fontId="7" fillId="3" borderId="0" xfId="0" applyFont="1" applyFill="1" applyAlignment="1">
      <alignment horizontal="right" wrapText="1"/>
    </xf>
    <xf numFmtId="0" fontId="3" fillId="3" borderId="0" xfId="0" applyFont="1" applyFill="1" applyBorder="1" applyAlignment="1"/>
    <xf numFmtId="0" fontId="41" fillId="3" borderId="2"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0" fillId="3" borderId="3" xfId="0" applyFont="1" applyFill="1" applyBorder="1" applyAlignment="1">
      <alignment horizontal="center" vertical="center"/>
    </xf>
    <xf numFmtId="49" fontId="41" fillId="3" borderId="3" xfId="0" applyNumberFormat="1"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1" xfId="0" applyFont="1" applyFill="1" applyBorder="1" applyAlignment="1">
      <alignment vertical="top" wrapText="1"/>
    </xf>
    <xf numFmtId="49" fontId="41" fillId="3" borderId="1" xfId="0" applyNumberFormat="1" applyFont="1" applyFill="1" applyBorder="1" applyAlignment="1">
      <alignment horizontal="center" vertical="center" wrapText="1"/>
    </xf>
    <xf numFmtId="0" fontId="32" fillId="3" borderId="0" xfId="0" applyFont="1" applyFill="1" applyAlignment="1">
      <alignment vertical="center" wrapText="1"/>
    </xf>
    <xf numFmtId="49" fontId="41" fillId="3" borderId="5" xfId="0" applyNumberFormat="1" applyFont="1" applyFill="1" applyBorder="1" applyAlignment="1">
      <alignment horizontal="center" vertical="center" wrapText="1"/>
    </xf>
    <xf numFmtId="49" fontId="41" fillId="3" borderId="1" xfId="0" applyNumberFormat="1" applyFont="1" applyFill="1" applyBorder="1" applyAlignment="1">
      <alignment horizontal="left" vertical="top" wrapText="1"/>
    </xf>
    <xf numFmtId="49" fontId="41" fillId="3" borderId="13" xfId="0" applyNumberFormat="1" applyFont="1" applyFill="1" applyBorder="1" applyAlignment="1">
      <alignment horizontal="center" vertical="center" wrapText="1"/>
    </xf>
    <xf numFmtId="0" fontId="32" fillId="3" borderId="0" xfId="0" applyFont="1" applyFill="1" applyAlignment="1">
      <alignment horizontal="left" vertical="center" wrapText="1"/>
    </xf>
    <xf numFmtId="0" fontId="41" fillId="3" borderId="1" xfId="0" applyFont="1" applyFill="1" applyBorder="1" applyAlignment="1">
      <alignment horizontal="center" vertical="center"/>
    </xf>
    <xf numFmtId="0" fontId="32" fillId="3" borderId="1" xfId="0" applyFont="1" applyFill="1" applyBorder="1" applyAlignment="1">
      <alignment vertical="center" wrapText="1"/>
    </xf>
    <xf numFmtId="0" fontId="41" fillId="3" borderId="2" xfId="0" applyFont="1" applyFill="1" applyBorder="1" applyAlignment="1">
      <alignment horizontal="center" vertical="center"/>
    </xf>
    <xf numFmtId="0" fontId="32" fillId="3" borderId="0" xfId="0" applyFont="1" applyFill="1" applyAlignment="1">
      <alignment horizontal="left" vertical="center"/>
    </xf>
    <xf numFmtId="0" fontId="32" fillId="3" borderId="0" xfId="0" applyFont="1" applyFill="1" applyAlignment="1">
      <alignment wrapText="1"/>
    </xf>
    <xf numFmtId="0" fontId="41" fillId="3" borderId="5" xfId="0" applyFont="1" applyFill="1" applyBorder="1" applyAlignment="1">
      <alignment horizontal="center" vertical="center"/>
    </xf>
    <xf numFmtId="0" fontId="41" fillId="3" borderId="7" xfId="0" applyFont="1" applyFill="1" applyBorder="1" applyAlignment="1">
      <alignment horizontal="center" vertical="center"/>
    </xf>
    <xf numFmtId="0" fontId="42" fillId="3" borderId="0" xfId="2" applyFont="1" applyFill="1" applyAlignment="1">
      <alignment horizontal="center" vertical="center"/>
    </xf>
    <xf numFmtId="0" fontId="42" fillId="3" borderId="0" xfId="2" applyFont="1" applyFill="1"/>
    <xf numFmtId="0" fontId="42" fillId="3" borderId="0" xfId="2" applyFont="1" applyFill="1" applyAlignment="1"/>
    <xf numFmtId="0" fontId="42" fillId="3" borderId="0" xfId="2" applyFont="1" applyFill="1" applyAlignment="1">
      <alignment horizontal="left" vertical="center"/>
    </xf>
    <xf numFmtId="0" fontId="43" fillId="3" borderId="0" xfId="3" applyFont="1" applyFill="1" applyAlignment="1">
      <alignment horizontal="right" wrapText="1"/>
    </xf>
    <xf numFmtId="0" fontId="45" fillId="3" borderId="0" xfId="2" applyFont="1" applyFill="1"/>
    <xf numFmtId="0" fontId="42" fillId="3" borderId="3" xfId="2" applyFont="1" applyFill="1" applyBorder="1" applyAlignment="1">
      <alignment vertical="center" wrapText="1"/>
    </xf>
    <xf numFmtId="0" fontId="43" fillId="3" borderId="3" xfId="2" applyFont="1" applyFill="1" applyBorder="1" applyAlignment="1">
      <alignment vertical="center" wrapText="1"/>
    </xf>
    <xf numFmtId="49" fontId="43" fillId="3" borderId="1" xfId="2" applyNumberFormat="1" applyFont="1" applyFill="1" applyBorder="1" applyAlignment="1">
      <alignment horizontal="center" vertical="center" wrapText="1"/>
    </xf>
    <xf numFmtId="0" fontId="46" fillId="3" borderId="1" xfId="3" applyFont="1" applyFill="1" applyBorder="1" applyAlignment="1">
      <alignment vertical="top" wrapText="1"/>
    </xf>
    <xf numFmtId="0" fontId="43" fillId="3" borderId="1" xfId="2" applyFont="1" applyFill="1" applyBorder="1" applyAlignment="1">
      <alignment vertical="center" wrapText="1"/>
    </xf>
    <xf numFmtId="0" fontId="46" fillId="3" borderId="1" xfId="2" applyFont="1" applyFill="1" applyBorder="1" applyAlignment="1">
      <alignment vertical="center" wrapText="1"/>
    </xf>
    <xf numFmtId="49" fontId="42" fillId="3" borderId="1" xfId="2" applyNumberFormat="1" applyFont="1" applyFill="1" applyBorder="1" applyAlignment="1">
      <alignment horizontal="center" vertical="center" wrapText="1"/>
    </xf>
    <xf numFmtId="0" fontId="42" fillId="3" borderId="1" xfId="2" applyFont="1" applyFill="1" applyBorder="1" applyAlignment="1">
      <alignment vertical="center" wrapText="1"/>
    </xf>
    <xf numFmtId="49" fontId="43" fillId="3" borderId="5" xfId="2" applyNumberFormat="1" applyFont="1" applyFill="1" applyBorder="1" applyAlignment="1">
      <alignment horizontal="center" vertical="center" wrapText="1"/>
    </xf>
    <xf numFmtId="0" fontId="43" fillId="3" borderId="7" xfId="2" applyFont="1" applyFill="1" applyBorder="1" applyAlignment="1">
      <alignment horizontal="left" vertical="center" wrapText="1"/>
    </xf>
    <xf numFmtId="0" fontId="43" fillId="3" borderId="2" xfId="2" applyFont="1" applyFill="1" applyBorder="1" applyAlignment="1">
      <alignment vertical="center" wrapText="1"/>
    </xf>
    <xf numFmtId="0" fontId="46" fillId="3" borderId="3" xfId="2" applyFont="1" applyFill="1" applyBorder="1" applyAlignment="1">
      <alignment vertical="center" wrapText="1"/>
    </xf>
    <xf numFmtId="0" fontId="3"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center" vertical="top" wrapText="1"/>
    </xf>
    <xf numFmtId="0" fontId="7" fillId="3" borderId="0" xfId="0" applyFont="1" applyFill="1" applyAlignment="1">
      <alignment horizontal="center" vertical="top" wrapText="1"/>
    </xf>
    <xf numFmtId="164" fontId="37" fillId="3" borderId="1" xfId="0" applyNumberFormat="1" applyFont="1" applyFill="1" applyBorder="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41" fillId="3" borderId="3" xfId="0" applyFont="1" applyFill="1" applyBorder="1" applyAlignment="1">
      <alignment horizontal="center" vertical="center" wrapText="1"/>
    </xf>
    <xf numFmtId="0" fontId="46" fillId="3" borderId="1" xfId="2" applyFont="1" applyFill="1" applyBorder="1" applyAlignment="1">
      <alignment horizontal="left" vertical="center" wrapText="1"/>
    </xf>
    <xf numFmtId="0" fontId="32" fillId="3" borderId="0" xfId="0" applyNumberFormat="1" applyFont="1" applyFill="1" applyAlignment="1">
      <alignment vertical="center" wrapText="1"/>
    </xf>
    <xf numFmtId="0" fontId="46" fillId="3" borderId="3" xfId="3" applyFont="1" applyFill="1" applyBorder="1" applyAlignment="1">
      <alignment vertical="center" wrapText="1"/>
    </xf>
    <xf numFmtId="0" fontId="41"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6" fillId="3" borderId="1" xfId="0" applyFont="1" applyFill="1" applyBorder="1" applyAlignment="1">
      <alignment horizontal="center" vertical="center" wrapText="1"/>
    </xf>
    <xf numFmtId="0" fontId="43" fillId="3" borderId="1" xfId="2" applyFont="1" applyFill="1" applyBorder="1" applyAlignment="1">
      <alignment horizontal="center" vertical="center"/>
    </xf>
    <xf numFmtId="0" fontId="41" fillId="3" borderId="1"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1" xfId="0" applyFont="1" applyFill="1" applyBorder="1" applyAlignment="1">
      <alignment horizontal="center" vertical="center"/>
    </xf>
    <xf numFmtId="14" fontId="42" fillId="3" borderId="1" xfId="2"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1" fillId="3" borderId="3" xfId="0" applyFont="1" applyFill="1" applyBorder="1" applyAlignment="1">
      <alignment horizontal="left" vertical="center" wrapText="1"/>
    </xf>
    <xf numFmtId="0" fontId="41" fillId="3" borderId="1" xfId="0" applyFont="1" applyFill="1" applyBorder="1" applyAlignment="1">
      <alignment horizontal="left" vertical="center" wrapText="1"/>
    </xf>
    <xf numFmtId="0" fontId="41" fillId="0" borderId="0" xfId="0" applyFont="1" applyAlignment="1">
      <alignment vertical="center" wrapText="1"/>
    </xf>
    <xf numFmtId="3" fontId="41" fillId="3" borderId="13" xfId="0" applyNumberFormat="1" applyFont="1" applyFill="1" applyBorder="1" applyAlignment="1">
      <alignment horizontal="left" vertical="center" wrapText="1"/>
    </xf>
    <xf numFmtId="49" fontId="43" fillId="3" borderId="1" xfId="2" applyNumberFormat="1" applyFont="1" applyFill="1" applyBorder="1" applyAlignment="1">
      <alignment horizontal="left" vertical="center" wrapText="1"/>
    </xf>
    <xf numFmtId="49" fontId="43" fillId="3" borderId="2" xfId="2" applyNumberFormat="1" applyFont="1" applyFill="1" applyBorder="1" applyAlignment="1">
      <alignment vertical="center" wrapText="1"/>
    </xf>
    <xf numFmtId="0" fontId="44" fillId="3" borderId="1" xfId="2" applyFont="1" applyFill="1" applyBorder="1" applyAlignment="1">
      <alignment vertical="center" wrapText="1"/>
    </xf>
    <xf numFmtId="0" fontId="46" fillId="3" borderId="1" xfId="3" applyFont="1" applyFill="1" applyBorder="1" applyAlignment="1">
      <alignment vertical="center" wrapText="1"/>
    </xf>
    <xf numFmtId="0" fontId="36" fillId="3" borderId="3" xfId="0" applyFont="1" applyFill="1" applyBorder="1" applyAlignment="1">
      <alignment horizontal="center" vertical="center" wrapText="1"/>
    </xf>
    <xf numFmtId="3" fontId="32" fillId="3" borderId="1" xfId="0" applyNumberFormat="1" applyFont="1" applyFill="1" applyBorder="1" applyAlignment="1">
      <alignment horizontal="center" vertical="center"/>
    </xf>
    <xf numFmtId="166" fontId="41" fillId="3" borderId="1" xfId="5" applyNumberFormat="1" applyFont="1" applyFill="1" applyBorder="1" applyAlignment="1">
      <alignment horizontal="center" vertical="center"/>
    </xf>
    <xf numFmtId="4" fontId="41" fillId="3" borderId="1" xfId="0" applyNumberFormat="1" applyFont="1" applyFill="1" applyBorder="1" applyAlignment="1">
      <alignment horizontal="center" vertical="center" wrapText="1"/>
    </xf>
    <xf numFmtId="4" fontId="41" fillId="3"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wrapText="1"/>
    </xf>
    <xf numFmtId="3" fontId="41" fillId="3" borderId="1" xfId="0" applyNumberFormat="1" applyFont="1" applyFill="1" applyBorder="1" applyAlignment="1">
      <alignment horizontal="center" vertical="center"/>
    </xf>
    <xf numFmtId="165" fontId="41" fillId="3" borderId="1" xfId="0" applyNumberFormat="1" applyFont="1" applyFill="1" applyBorder="1" applyAlignment="1">
      <alignment horizontal="center" vertical="center"/>
    </xf>
    <xf numFmtId="0" fontId="36" fillId="3" borderId="1" xfId="0" applyFont="1" applyFill="1" applyBorder="1" applyAlignment="1">
      <alignment horizontal="center" vertical="center"/>
    </xf>
    <xf numFmtId="0" fontId="41" fillId="3" borderId="1" xfId="0" applyFont="1" applyFill="1" applyBorder="1"/>
    <xf numFmtId="0" fontId="41" fillId="3" borderId="2" xfId="0" applyFont="1" applyFill="1" applyBorder="1"/>
    <xf numFmtId="0" fontId="41" fillId="3" borderId="1" xfId="0" applyFont="1" applyFill="1" applyBorder="1" applyAlignment="1">
      <alignment vertical="center"/>
    </xf>
    <xf numFmtId="0" fontId="43" fillId="3" borderId="2" xfId="2" applyFont="1" applyFill="1" applyBorder="1" applyAlignment="1">
      <alignment horizontal="left" vertical="center" wrapText="1"/>
    </xf>
    <xf numFmtId="0" fontId="43" fillId="3" borderId="3" xfId="2" applyFont="1" applyFill="1" applyBorder="1" applyAlignment="1">
      <alignment horizontal="left" vertical="center" wrapText="1"/>
    </xf>
    <xf numFmtId="49" fontId="43" fillId="3" borderId="2" xfId="2" applyNumberFormat="1" applyFont="1" applyFill="1" applyBorder="1" applyAlignment="1">
      <alignment horizontal="center" vertical="center" wrapText="1"/>
    </xf>
    <xf numFmtId="49" fontId="43" fillId="3" borderId="3" xfId="2" applyNumberFormat="1" applyFont="1" applyFill="1" applyBorder="1" applyAlignment="1">
      <alignment horizontal="center" vertical="center" wrapText="1"/>
    </xf>
    <xf numFmtId="0" fontId="43" fillId="3" borderId="2" xfId="2" applyFont="1" applyFill="1" applyBorder="1" applyAlignment="1">
      <alignment horizontal="center" vertical="center"/>
    </xf>
    <xf numFmtId="0" fontId="43" fillId="3" borderId="3" xfId="2" applyFont="1" applyFill="1" applyBorder="1" applyAlignment="1">
      <alignment horizontal="center" vertical="center"/>
    </xf>
    <xf numFmtId="0" fontId="43" fillId="3" borderId="2" xfId="2" applyFont="1" applyFill="1" applyBorder="1" applyAlignment="1">
      <alignment horizontal="center" vertical="center" wrapText="1"/>
    </xf>
    <xf numFmtId="49" fontId="43" fillId="3" borderId="2" xfId="2" applyNumberFormat="1" applyFont="1" applyFill="1" applyBorder="1" applyAlignment="1">
      <alignment horizontal="left" vertical="center" wrapText="1"/>
    </xf>
    <xf numFmtId="49" fontId="43" fillId="3" borderId="6" xfId="2" applyNumberFormat="1" applyFont="1" applyFill="1" applyBorder="1" applyAlignment="1">
      <alignment horizontal="center" vertical="center" wrapText="1"/>
    </xf>
    <xf numFmtId="14" fontId="43" fillId="3" borderId="2" xfId="2" applyNumberFormat="1" applyFont="1" applyFill="1" applyBorder="1" applyAlignment="1">
      <alignment horizontal="center" vertical="center" wrapText="1"/>
    </xf>
    <xf numFmtId="14" fontId="43" fillId="3" borderId="3" xfId="2" applyNumberFormat="1" applyFont="1" applyFill="1" applyBorder="1" applyAlignment="1">
      <alignment horizontal="center" vertical="center" wrapText="1"/>
    </xf>
    <xf numFmtId="0" fontId="42" fillId="3" borderId="2" xfId="2" applyFont="1" applyFill="1" applyBorder="1" applyAlignment="1">
      <alignment horizontal="left" vertical="center" wrapText="1"/>
    </xf>
    <xf numFmtId="14" fontId="42" fillId="3" borderId="3" xfId="2" applyNumberFormat="1" applyFont="1" applyFill="1" applyBorder="1" applyAlignment="1">
      <alignment horizontal="center" vertical="center" wrapText="1"/>
    </xf>
    <xf numFmtId="49" fontId="42" fillId="3" borderId="6" xfId="2" applyNumberFormat="1" applyFont="1" applyFill="1" applyBorder="1" applyAlignment="1">
      <alignment horizontal="center" vertical="center" wrapText="1"/>
    </xf>
    <xf numFmtId="0" fontId="42" fillId="3" borderId="2" xfId="2" applyFont="1" applyFill="1" applyBorder="1" applyAlignment="1">
      <alignment horizontal="center" vertical="center" wrapText="1"/>
    </xf>
    <xf numFmtId="0" fontId="42" fillId="3" borderId="1" xfId="2" applyFont="1" applyFill="1" applyBorder="1" applyAlignment="1">
      <alignment horizontal="center" vertical="center" wrapText="1"/>
    </xf>
    <xf numFmtId="0" fontId="42" fillId="3" borderId="1" xfId="2" applyFont="1" applyFill="1" applyBorder="1" applyAlignment="1">
      <alignment horizontal="left" vertical="center" wrapText="1"/>
    </xf>
    <xf numFmtId="14" fontId="43" fillId="3" borderId="1" xfId="2" applyNumberFormat="1" applyFont="1" applyFill="1" applyBorder="1" applyAlignment="1">
      <alignment horizontal="center" vertical="center" wrapText="1"/>
    </xf>
    <xf numFmtId="0" fontId="43" fillId="3" borderId="1" xfId="2" applyFont="1" applyFill="1" applyBorder="1" applyAlignment="1">
      <alignment horizontal="left" vertical="center" wrapText="1"/>
    </xf>
    <xf numFmtId="164" fontId="37" fillId="3" borderId="2" xfId="0" applyNumberFormat="1" applyFont="1" applyFill="1" applyBorder="1" applyAlignment="1">
      <alignment horizontal="center" vertical="center" wrapText="1"/>
    </xf>
    <xf numFmtId="164" fontId="37" fillId="3" borderId="1" xfId="0" applyNumberFormat="1" applyFont="1" applyFill="1" applyBorder="1" applyAlignment="1">
      <alignment horizontal="left" vertical="center" wrapText="1"/>
    </xf>
    <xf numFmtId="164" fontId="34" fillId="3" borderId="1" xfId="0" applyNumberFormat="1" applyFont="1" applyFill="1" applyBorder="1" applyAlignment="1">
      <alignment horizontal="left" vertical="center" wrapText="1"/>
    </xf>
    <xf numFmtId="164" fontId="34" fillId="3" borderId="1" xfId="0" applyNumberFormat="1" applyFont="1" applyFill="1" applyBorder="1" applyAlignment="1">
      <alignment horizontal="center" vertical="center" wrapText="1"/>
    </xf>
    <xf numFmtId="164" fontId="37" fillId="3" borderId="1" xfId="0" applyNumberFormat="1" applyFont="1" applyFill="1" applyBorder="1" applyAlignment="1">
      <alignment horizontal="center" vertical="center" wrapText="1"/>
    </xf>
    <xf numFmtId="164" fontId="34" fillId="3" borderId="2" xfId="0" applyNumberFormat="1" applyFont="1" applyFill="1" applyBorder="1" applyAlignment="1">
      <alignment horizontal="left" vertical="center" wrapText="1"/>
    </xf>
    <xf numFmtId="164" fontId="37" fillId="3" borderId="3" xfId="0" applyNumberFormat="1" applyFont="1" applyFill="1" applyBorder="1" applyAlignment="1">
      <alignment horizontal="center" vertical="center" wrapText="1"/>
    </xf>
    <xf numFmtId="164" fontId="37" fillId="3" borderId="3" xfId="0" applyNumberFormat="1" applyFont="1" applyFill="1" applyBorder="1" applyAlignment="1">
      <alignment horizontal="left" vertical="center" wrapText="1"/>
    </xf>
    <xf numFmtId="0" fontId="48" fillId="9" borderId="1" xfId="6" applyFont="1" applyFill="1" applyBorder="1" applyAlignment="1">
      <alignment vertical="top" wrapText="1"/>
    </xf>
    <xf numFmtId="0" fontId="48" fillId="0" borderId="1" xfId="6" applyFont="1" applyFill="1" applyBorder="1" applyAlignment="1">
      <alignment horizontal="center" vertical="top" wrapText="1"/>
    </xf>
    <xf numFmtId="0" fontId="48" fillId="9" borderId="1" xfId="6" applyFont="1" applyFill="1" applyBorder="1" applyAlignment="1">
      <alignment horizontal="center" vertical="top" wrapText="1"/>
    </xf>
    <xf numFmtId="10" fontId="48" fillId="9" borderId="1" xfId="6" applyNumberFormat="1" applyFont="1" applyFill="1" applyBorder="1" applyAlignment="1">
      <alignment horizontal="center" vertical="top" wrapText="1"/>
    </xf>
    <xf numFmtId="0" fontId="42" fillId="3" borderId="1" xfId="0" applyFont="1" applyFill="1" applyBorder="1" applyAlignment="1">
      <alignment vertical="center" wrapText="1"/>
    </xf>
    <xf numFmtId="0" fontId="42" fillId="3" borderId="1" xfId="0" applyFont="1" applyFill="1" applyBorder="1" applyAlignment="1">
      <alignment horizontal="left" vertical="top" wrapText="1"/>
    </xf>
    <xf numFmtId="14" fontId="43" fillId="3" borderId="1" xfId="2" applyNumberFormat="1" applyFont="1" applyFill="1" applyBorder="1" applyAlignment="1">
      <alignment vertical="center" wrapText="1"/>
    </xf>
    <xf numFmtId="0" fontId="43" fillId="3" borderId="1" xfId="2" applyFont="1" applyFill="1" applyBorder="1" applyAlignment="1">
      <alignment horizontal="center" vertical="center" wrapText="1"/>
    </xf>
    <xf numFmtId="0" fontId="43" fillId="3" borderId="1" xfId="0" applyFont="1" applyFill="1" applyBorder="1" applyAlignment="1">
      <alignment vertical="center" wrapText="1"/>
    </xf>
    <xf numFmtId="49" fontId="43" fillId="3" borderId="1" xfId="2" applyNumberFormat="1" applyFont="1" applyFill="1" applyBorder="1" applyAlignment="1">
      <alignment vertical="center" wrapText="1"/>
    </xf>
    <xf numFmtId="0" fontId="49" fillId="0" borderId="0" xfId="6" applyFont="1"/>
    <xf numFmtId="0" fontId="49" fillId="0" borderId="0" xfId="6" applyFont="1" applyAlignment="1">
      <alignment horizontal="right" wrapText="1"/>
    </xf>
    <xf numFmtId="0" fontId="48" fillId="0" borderId="0" xfId="6" applyFont="1" applyAlignment="1">
      <alignment horizontal="right"/>
    </xf>
    <xf numFmtId="0" fontId="48" fillId="0" borderId="0" xfId="6" applyFont="1" applyAlignment="1">
      <alignment horizontal="center" vertical="top"/>
    </xf>
    <xf numFmtId="0" fontId="49" fillId="0" borderId="1" xfId="6" applyFont="1" applyBorder="1" applyAlignment="1">
      <alignment horizontal="center" vertical="center" wrapText="1"/>
    </xf>
    <xf numFmtId="0" fontId="49" fillId="8" borderId="1" xfId="6" applyFont="1" applyFill="1" applyBorder="1" applyAlignment="1">
      <alignment horizontal="center" vertical="center" wrapText="1"/>
    </xf>
    <xf numFmtId="165" fontId="48" fillId="9" borderId="1" xfId="6" applyNumberFormat="1" applyFont="1" applyFill="1" applyBorder="1" applyAlignment="1">
      <alignment vertical="top" wrapText="1"/>
    </xf>
    <xf numFmtId="0" fontId="48" fillId="0" borderId="1" xfId="6" applyFont="1" applyBorder="1" applyAlignment="1">
      <alignment vertical="top" wrapText="1"/>
    </xf>
    <xf numFmtId="0" fontId="50" fillId="0" borderId="1" xfId="6" applyFont="1" applyBorder="1" applyAlignment="1">
      <alignment vertical="top" wrapText="1"/>
    </xf>
    <xf numFmtId="0" fontId="50" fillId="8" borderId="1" xfId="6" applyFont="1" applyFill="1" applyBorder="1" applyAlignment="1">
      <alignment horizontal="center" vertical="top" wrapText="1"/>
    </xf>
    <xf numFmtId="1" fontId="50" fillId="0" borderId="1" xfId="6" applyNumberFormat="1" applyFont="1" applyBorder="1" applyAlignment="1">
      <alignment horizontal="center" vertical="top" wrapText="1"/>
    </xf>
    <xf numFmtId="10" fontId="50" fillId="0" borderId="1" xfId="6" applyNumberFormat="1" applyFont="1" applyBorder="1" applyAlignment="1">
      <alignment horizontal="center" vertical="top" wrapText="1"/>
    </xf>
    <xf numFmtId="16" fontId="49" fillId="0" borderId="1" xfId="6" applyNumberFormat="1" applyFont="1" applyBorder="1" applyAlignment="1">
      <alignment horizontal="center" vertical="top" wrapText="1"/>
    </xf>
    <xf numFmtId="0" fontId="49" fillId="0" borderId="1" xfId="6" applyFont="1" applyBorder="1" applyAlignment="1">
      <alignment horizontal="justify" vertical="top" wrapText="1"/>
    </xf>
    <xf numFmtId="9" fontId="49" fillId="0" borderId="1" xfId="6" applyNumberFormat="1" applyFont="1" applyBorder="1" applyAlignment="1">
      <alignment horizontal="center" vertical="top" wrapText="1"/>
    </xf>
    <xf numFmtId="49" fontId="49" fillId="10" borderId="1" xfId="6" applyNumberFormat="1" applyFont="1" applyFill="1" applyBorder="1" applyAlignment="1">
      <alignment horizontal="center" vertical="top" wrapText="1"/>
    </xf>
    <xf numFmtId="1" fontId="48" fillId="0" borderId="1" xfId="6" applyNumberFormat="1" applyFont="1" applyBorder="1" applyAlignment="1">
      <alignment horizontal="center" vertical="top" wrapText="1"/>
    </xf>
    <xf numFmtId="10" fontId="48" fillId="0" borderId="1" xfId="6" applyNumberFormat="1" applyFont="1" applyBorder="1" applyAlignment="1">
      <alignment horizontal="center" vertical="top"/>
    </xf>
    <xf numFmtId="0" fontId="49" fillId="0" borderId="1" xfId="6" applyFont="1" applyBorder="1" applyAlignment="1">
      <alignment horizontal="center" vertical="top" wrapText="1"/>
    </xf>
    <xf numFmtId="0" fontId="49" fillId="0" borderId="1" xfId="6" applyFont="1" applyFill="1" applyBorder="1" applyAlignment="1">
      <alignment horizontal="justify" vertical="top" wrapText="1"/>
    </xf>
    <xf numFmtId="0" fontId="49" fillId="0" borderId="3" xfId="6" applyFont="1" applyFill="1" applyBorder="1" applyAlignment="1">
      <alignment horizontal="justify" vertical="top" wrapText="1"/>
    </xf>
    <xf numFmtId="9" fontId="49" fillId="0" borderId="3" xfId="6" applyNumberFormat="1" applyFont="1" applyFill="1" applyBorder="1" applyAlignment="1">
      <alignment horizontal="center" vertical="top" wrapText="1"/>
    </xf>
    <xf numFmtId="0" fontId="49" fillId="10" borderId="1" xfId="6" applyFont="1" applyFill="1" applyBorder="1" applyAlignment="1">
      <alignment horizontal="center" vertical="top" wrapText="1"/>
    </xf>
    <xf numFmtId="0" fontId="49" fillId="0" borderId="2" xfId="6" applyFont="1" applyBorder="1" applyAlignment="1">
      <alignment horizontal="center" vertical="top" wrapText="1"/>
    </xf>
    <xf numFmtId="0" fontId="49" fillId="0" borderId="2" xfId="6" applyFont="1" applyBorder="1" applyAlignment="1">
      <alignment horizontal="justify" vertical="top" wrapText="1"/>
    </xf>
    <xf numFmtId="0" fontId="49" fillId="0" borderId="2" xfId="6" applyFont="1" applyFill="1" applyBorder="1" applyAlignment="1">
      <alignment horizontal="justify" vertical="top" wrapText="1"/>
    </xf>
    <xf numFmtId="0" fontId="49" fillId="10" borderId="2" xfId="6" applyFont="1" applyFill="1" applyBorder="1" applyAlignment="1">
      <alignment horizontal="center" vertical="top" wrapText="1"/>
    </xf>
    <xf numFmtId="0" fontId="50" fillId="0" borderId="2" xfId="6" applyFont="1" applyBorder="1" applyAlignment="1">
      <alignment vertical="top" wrapText="1"/>
    </xf>
    <xf numFmtId="0" fontId="50" fillId="0" borderId="2" xfId="6" applyFont="1" applyFill="1" applyBorder="1" applyAlignment="1">
      <alignment horizontal="center" vertical="top" wrapText="1"/>
    </xf>
    <xf numFmtId="9" fontId="49" fillId="0" borderId="1" xfId="6" applyNumberFormat="1" applyFont="1" applyFill="1" applyBorder="1" applyAlignment="1">
      <alignment horizontal="center" vertical="top" wrapText="1"/>
    </xf>
    <xf numFmtId="0" fontId="49" fillId="0" borderId="0" xfId="6" applyFont="1" applyAlignment="1">
      <alignment vertical="top" wrapText="1"/>
    </xf>
    <xf numFmtId="0" fontId="48" fillId="0" borderId="2" xfId="6" applyFont="1" applyBorder="1" applyAlignment="1">
      <alignment vertical="top" wrapText="1"/>
    </xf>
    <xf numFmtId="0" fontId="50" fillId="0" borderId="1" xfId="6" applyFont="1" applyFill="1" applyBorder="1" applyAlignment="1">
      <alignment horizontal="center" vertical="top" wrapText="1"/>
    </xf>
    <xf numFmtId="1" fontId="50" fillId="0" borderId="2" xfId="6" applyNumberFormat="1" applyFont="1" applyBorder="1" applyAlignment="1">
      <alignment horizontal="center" vertical="top" wrapText="1"/>
    </xf>
    <xf numFmtId="10" fontId="50" fillId="0" borderId="2" xfId="6" applyNumberFormat="1" applyFont="1" applyBorder="1" applyAlignment="1">
      <alignment horizontal="center" vertical="top" wrapText="1"/>
    </xf>
    <xf numFmtId="10" fontId="48" fillId="3" borderId="1" xfId="6" applyNumberFormat="1" applyFont="1" applyFill="1" applyBorder="1" applyAlignment="1">
      <alignment horizontal="center" vertical="top"/>
    </xf>
    <xf numFmtId="0" fontId="49" fillId="3" borderId="3" xfId="6" applyFont="1" applyFill="1" applyBorder="1" applyAlignment="1">
      <alignment horizontal="center" vertical="top" wrapText="1"/>
    </xf>
    <xf numFmtId="0" fontId="49" fillId="10" borderId="3" xfId="6" applyFont="1" applyFill="1" applyBorder="1" applyAlignment="1">
      <alignment horizontal="center" vertical="top" wrapText="1"/>
    </xf>
    <xf numFmtId="0" fontId="49" fillId="0" borderId="1" xfId="6" applyFont="1" applyBorder="1" applyAlignment="1">
      <alignment vertical="top" wrapText="1"/>
    </xf>
    <xf numFmtId="0" fontId="50" fillId="0" borderId="1" xfId="6" applyFont="1" applyFill="1" applyBorder="1" applyAlignment="1">
      <alignment vertical="top" wrapText="1"/>
    </xf>
    <xf numFmtId="0" fontId="48" fillId="0" borderId="1" xfId="6" applyFont="1" applyFill="1" applyBorder="1" applyAlignment="1">
      <alignment vertical="top" wrapText="1"/>
    </xf>
    <xf numFmtId="4" fontId="50" fillId="0" borderId="1" xfId="6" applyNumberFormat="1" applyFont="1" applyBorder="1" applyAlignment="1">
      <alignment horizontal="center" vertical="top" wrapText="1"/>
    </xf>
    <xf numFmtId="4" fontId="49" fillId="10" borderId="1" xfId="6" applyNumberFormat="1" applyFont="1" applyFill="1" applyBorder="1" applyAlignment="1">
      <alignment horizontal="center" vertical="top" wrapText="1"/>
    </xf>
    <xf numFmtId="4" fontId="49" fillId="0" borderId="1" xfId="6" applyNumberFormat="1" applyFont="1" applyBorder="1" applyAlignment="1">
      <alignment horizontal="center" vertical="top" wrapText="1"/>
    </xf>
    <xf numFmtId="10" fontId="49" fillId="0" borderId="1" xfId="6" applyNumberFormat="1" applyFont="1" applyBorder="1" applyAlignment="1">
      <alignment horizontal="center" vertical="top" wrapText="1"/>
    </xf>
    <xf numFmtId="0" fontId="49" fillId="3" borderId="1" xfId="6" applyFont="1" applyFill="1" applyBorder="1" applyAlignment="1">
      <alignment horizontal="justify" vertical="top" wrapText="1"/>
    </xf>
    <xf numFmtId="9" fontId="49" fillId="3" borderId="1" xfId="6" applyNumberFormat="1" applyFont="1" applyFill="1" applyBorder="1" applyAlignment="1">
      <alignment horizontal="center" vertical="top" wrapText="1"/>
    </xf>
    <xf numFmtId="0" fontId="49" fillId="0" borderId="1" xfId="6" applyFont="1" applyBorder="1"/>
    <xf numFmtId="0" fontId="48" fillId="0" borderId="1" xfId="6" applyFont="1" applyBorder="1"/>
    <xf numFmtId="4" fontId="50" fillId="8" borderId="1" xfId="6" applyNumberFormat="1" applyFont="1" applyFill="1" applyBorder="1" applyAlignment="1">
      <alignment horizontal="center" vertical="top" wrapText="1"/>
    </xf>
    <xf numFmtId="2" fontId="48" fillId="0" borderId="1" xfId="6" applyNumberFormat="1" applyFont="1" applyBorder="1" applyAlignment="1">
      <alignment horizontal="center"/>
    </xf>
    <xf numFmtId="10" fontId="48" fillId="0" borderId="1" xfId="6" applyNumberFormat="1" applyFont="1" applyBorder="1" applyAlignment="1">
      <alignment horizontal="center"/>
    </xf>
    <xf numFmtId="0" fontId="49" fillId="0" borderId="0" xfId="6" applyFont="1" applyBorder="1"/>
    <xf numFmtId="0" fontId="48" fillId="0" borderId="0" xfId="6" applyFont="1" applyBorder="1"/>
    <xf numFmtId="0" fontId="49" fillId="0" borderId="0" xfId="6" applyFont="1" applyBorder="1" applyAlignment="1">
      <alignment horizontal="center"/>
    </xf>
    <xf numFmtId="4" fontId="48" fillId="0" borderId="0" xfId="6" applyNumberFormat="1" applyFont="1" applyBorder="1" applyAlignment="1">
      <alignment horizontal="center"/>
    </xf>
    <xf numFmtId="10" fontId="48" fillId="0" borderId="0" xfId="6" applyNumberFormat="1" applyFont="1" applyBorder="1" applyAlignment="1">
      <alignment horizontal="center"/>
    </xf>
    <xf numFmtId="0" fontId="48" fillId="0" borderId="4" xfId="6" applyFont="1" applyBorder="1" applyAlignment="1">
      <alignment horizontal="left" vertical="top" wrapText="1"/>
    </xf>
    <xf numFmtId="0" fontId="34" fillId="3" borderId="0" xfId="0" applyFont="1" applyFill="1" applyBorder="1" applyAlignment="1">
      <alignment horizontal="center" vertical="top" wrapText="1"/>
    </xf>
    <xf numFmtId="164" fontId="34" fillId="3" borderId="5" xfId="0" applyNumberFormat="1" applyFont="1" applyFill="1" applyBorder="1" applyAlignment="1">
      <alignment horizontal="left" vertical="center" wrapText="1"/>
    </xf>
    <xf numFmtId="164" fontId="34" fillId="3" borderId="4" xfId="0" applyNumberFormat="1" applyFont="1" applyFill="1" applyBorder="1" applyAlignment="1">
      <alignment horizontal="left" vertical="center" wrapText="1"/>
    </xf>
    <xf numFmtId="164" fontId="34" fillId="3" borderId="7" xfId="0" applyNumberFormat="1"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3" borderId="8"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 fillId="3" borderId="0" xfId="0" applyFont="1" applyFill="1" applyAlignment="1">
      <alignment horizontal="center" vertical="top" wrapText="1"/>
    </xf>
    <xf numFmtId="0" fontId="2" fillId="3" borderId="0" xfId="0" applyFont="1" applyFill="1" applyAlignment="1">
      <alignment horizontal="center" vertical="center" wrapText="1"/>
    </xf>
    <xf numFmtId="0" fontId="34" fillId="3" borderId="2" xfId="0" applyFont="1" applyFill="1" applyBorder="1" applyAlignment="1">
      <alignment horizontal="left" vertical="center" wrapText="1"/>
    </xf>
    <xf numFmtId="0" fontId="34" fillId="3" borderId="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1" xfId="0" applyFont="1" applyFill="1" applyBorder="1" applyAlignment="1">
      <alignment horizontal="left" vertical="center" wrapText="1"/>
    </xf>
    <xf numFmtId="0" fontId="12" fillId="3" borderId="0" xfId="0" applyFont="1" applyFill="1" applyBorder="1" applyAlignment="1">
      <alignment horizontal="center" vertical="top" wrapText="1"/>
    </xf>
    <xf numFmtId="0" fontId="3" fillId="0" borderId="0" xfId="0"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Fill="1" applyAlignment="1">
      <alignment horizontal="center" vertical="center" wrapText="1"/>
    </xf>
    <xf numFmtId="0" fontId="32" fillId="3" borderId="11"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0" fontId="41"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32" fillId="3" borderId="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7" xfId="0" applyFont="1" applyFill="1" applyBorder="1" applyAlignment="1">
      <alignment horizontal="center" vertical="center"/>
    </xf>
    <xf numFmtId="49" fontId="41" fillId="3" borderId="1" xfId="0" applyNumberFormat="1" applyFont="1" applyFill="1" applyBorder="1" applyAlignment="1">
      <alignment horizontal="center"/>
    </xf>
    <xf numFmtId="0" fontId="41" fillId="3" borderId="5"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7"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1"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4"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3" fillId="3" borderId="0" xfId="0" applyFont="1" applyFill="1" applyAlignment="1">
      <alignment horizontal="center" vertical="center" wrapText="1"/>
    </xf>
    <xf numFmtId="0" fontId="41" fillId="3" borderId="1" xfId="0" applyFont="1" applyFill="1" applyBorder="1" applyAlignment="1">
      <alignment horizontal="center" vertical="top" wrapText="1"/>
    </xf>
    <xf numFmtId="0" fontId="3" fillId="3" borderId="0" xfId="0" applyFont="1" applyFill="1" applyBorder="1" applyAlignment="1">
      <alignment horizontal="center"/>
    </xf>
    <xf numFmtId="0" fontId="37" fillId="3" borderId="0" xfId="0" applyFont="1" applyFill="1" applyAlignment="1">
      <alignment horizontal="center" vertical="center" wrapText="1"/>
    </xf>
    <xf numFmtId="0" fontId="41" fillId="3" borderId="5" xfId="0" applyFont="1" applyFill="1" applyBorder="1" applyAlignment="1">
      <alignment horizontal="center" wrapText="1"/>
    </xf>
    <xf numFmtId="0" fontId="41" fillId="3" borderId="4" xfId="0" applyFont="1" applyFill="1" applyBorder="1" applyAlignment="1">
      <alignment horizontal="center" wrapText="1"/>
    </xf>
    <xf numFmtId="0" fontId="41" fillId="3" borderId="10" xfId="0" applyFont="1" applyFill="1" applyBorder="1" applyAlignment="1">
      <alignment horizontal="center" wrapText="1"/>
    </xf>
    <xf numFmtId="0" fontId="41" fillId="3" borderId="2" xfId="0" applyFont="1" applyFill="1" applyBorder="1" applyAlignment="1">
      <alignment horizontal="center" vertical="center" wrapText="1"/>
    </xf>
    <xf numFmtId="0" fontId="0" fillId="3" borderId="3" xfId="0" applyFont="1" applyFill="1" applyBorder="1" applyAlignment="1">
      <alignment horizontal="center" wrapText="1"/>
    </xf>
    <xf numFmtId="0" fontId="41" fillId="3" borderId="6"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7" xfId="0" applyFont="1" applyFill="1" applyBorder="1" applyAlignment="1">
      <alignment horizontal="center" vertical="center" wrapText="1"/>
    </xf>
    <xf numFmtId="49" fontId="41" fillId="3" borderId="5" xfId="0" applyNumberFormat="1" applyFont="1" applyFill="1" applyBorder="1" applyAlignment="1">
      <alignment horizontal="center" vertical="center" wrapText="1"/>
    </xf>
    <xf numFmtId="49" fontId="41" fillId="3" borderId="4" xfId="0" applyNumberFormat="1" applyFont="1" applyFill="1" applyBorder="1" applyAlignment="1">
      <alignment horizontal="center" vertical="center" wrapText="1"/>
    </xf>
    <xf numFmtId="49" fontId="41" fillId="3" borderId="7" xfId="0" applyNumberFormat="1" applyFont="1" applyFill="1" applyBorder="1" applyAlignment="1">
      <alignment horizontal="center" vertical="center" wrapText="1"/>
    </xf>
    <xf numFmtId="0" fontId="32" fillId="3" borderId="1" xfId="0" applyFont="1" applyFill="1" applyBorder="1" applyAlignment="1">
      <alignment horizontal="center" vertical="center"/>
    </xf>
    <xf numFmtId="0" fontId="43" fillId="3" borderId="2" xfId="2" applyFont="1" applyFill="1" applyBorder="1" applyAlignment="1">
      <alignment horizontal="left" vertical="center" wrapText="1"/>
    </xf>
    <xf numFmtId="0" fontId="43" fillId="3" borderId="3" xfId="2" applyFont="1" applyFill="1" applyBorder="1" applyAlignment="1">
      <alignment horizontal="left" vertical="center" wrapText="1"/>
    </xf>
    <xf numFmtId="49" fontId="43" fillId="3" borderId="2" xfId="2" applyNumberFormat="1" applyFont="1" applyFill="1" applyBorder="1" applyAlignment="1">
      <alignment horizontal="center" vertical="center" wrapText="1"/>
    </xf>
    <xf numFmtId="49" fontId="43" fillId="3" borderId="3" xfId="2" applyNumberFormat="1" applyFont="1" applyFill="1" applyBorder="1" applyAlignment="1">
      <alignment horizontal="center" vertical="center" wrapText="1"/>
    </xf>
    <xf numFmtId="0" fontId="43" fillId="3" borderId="6" xfId="2" applyFont="1" applyFill="1" applyBorder="1" applyAlignment="1">
      <alignment horizontal="left" vertical="center" wrapText="1"/>
    </xf>
    <xf numFmtId="0" fontId="43" fillId="3" borderId="2" xfId="2" applyFont="1" applyFill="1" applyBorder="1" applyAlignment="1">
      <alignment horizontal="center" vertical="center" wrapText="1"/>
    </xf>
    <xf numFmtId="0" fontId="43" fillId="3" borderId="6" xfId="2" applyFont="1" applyFill="1" applyBorder="1" applyAlignment="1">
      <alignment horizontal="center" vertical="center" wrapText="1"/>
    </xf>
    <xf numFmtId="0" fontId="43" fillId="3" borderId="3" xfId="2" applyFont="1" applyFill="1" applyBorder="1" applyAlignment="1">
      <alignment horizontal="center" vertical="center" wrapText="1"/>
    </xf>
    <xf numFmtId="14" fontId="43" fillId="3" borderId="2" xfId="2" applyNumberFormat="1" applyFont="1" applyFill="1" applyBorder="1" applyAlignment="1">
      <alignment horizontal="center" vertical="center" wrapText="1"/>
    </xf>
    <xf numFmtId="14" fontId="43" fillId="3" borderId="3" xfId="2" applyNumberFormat="1" applyFont="1" applyFill="1" applyBorder="1" applyAlignment="1">
      <alignment horizontal="center" vertical="center" wrapText="1"/>
    </xf>
    <xf numFmtId="14" fontId="42" fillId="3" borderId="2" xfId="2" applyNumberFormat="1" applyFont="1" applyFill="1" applyBorder="1" applyAlignment="1">
      <alignment horizontal="center" vertical="center" wrapText="1"/>
    </xf>
    <xf numFmtId="14" fontId="42" fillId="3" borderId="3" xfId="2" applyNumberFormat="1" applyFont="1" applyFill="1" applyBorder="1" applyAlignment="1">
      <alignment horizontal="center" vertical="center" wrapText="1"/>
    </xf>
    <xf numFmtId="49" fontId="46" fillId="3" borderId="5" xfId="2" applyNumberFormat="1" applyFont="1" applyFill="1" applyBorder="1" applyAlignment="1">
      <alignment horizontal="center" vertical="center" wrapText="1"/>
    </xf>
    <xf numFmtId="49" fontId="46" fillId="3" borderId="4" xfId="2" applyNumberFormat="1" applyFont="1" applyFill="1" applyBorder="1" applyAlignment="1">
      <alignment horizontal="center" vertical="center" wrapText="1"/>
    </xf>
    <xf numFmtId="49" fontId="46" fillId="3" borderId="7" xfId="2" applyNumberFormat="1" applyFont="1" applyFill="1" applyBorder="1" applyAlignment="1">
      <alignment horizontal="center" vertical="center" wrapText="1"/>
    </xf>
    <xf numFmtId="0" fontId="43" fillId="3" borderId="1" xfId="2" applyFont="1" applyFill="1" applyBorder="1" applyAlignment="1">
      <alignment horizontal="left" vertical="center" wrapText="1"/>
    </xf>
    <xf numFmtId="0" fontId="46" fillId="3" borderId="2" xfId="2" applyFont="1" applyFill="1" applyBorder="1" applyAlignment="1">
      <alignment horizontal="left" vertical="center" wrapText="1"/>
    </xf>
    <xf numFmtId="0" fontId="46" fillId="3" borderId="3" xfId="2" applyFont="1" applyFill="1" applyBorder="1" applyAlignment="1">
      <alignment horizontal="left" vertical="center" wrapText="1"/>
    </xf>
    <xf numFmtId="0" fontId="42" fillId="3" borderId="2" xfId="2" applyFont="1" applyFill="1" applyBorder="1" applyAlignment="1">
      <alignment horizontal="left" vertical="center" wrapText="1"/>
    </xf>
    <xf numFmtId="0" fontId="42" fillId="3" borderId="3" xfId="2" applyFont="1" applyFill="1" applyBorder="1" applyAlignment="1">
      <alignment horizontal="left" vertical="center" wrapText="1"/>
    </xf>
    <xf numFmtId="0" fontId="43" fillId="3" borderId="2" xfId="2" applyFont="1" applyFill="1" applyBorder="1" applyAlignment="1">
      <alignment horizontal="center" vertical="center"/>
    </xf>
    <xf numFmtId="0" fontId="43" fillId="3" borderId="3" xfId="2" applyFont="1" applyFill="1" applyBorder="1" applyAlignment="1">
      <alignment horizontal="center" vertical="center"/>
    </xf>
    <xf numFmtId="0" fontId="43" fillId="3" borderId="6" xfId="2" applyFont="1" applyFill="1" applyBorder="1" applyAlignment="1">
      <alignment horizontal="center" vertical="center"/>
    </xf>
    <xf numFmtId="49" fontId="43" fillId="3" borderId="6" xfId="2" applyNumberFormat="1" applyFont="1" applyFill="1" applyBorder="1" applyAlignment="1">
      <alignment horizontal="center" vertical="center" wrapText="1"/>
    </xf>
    <xf numFmtId="0" fontId="42" fillId="3" borderId="2" xfId="2" applyFont="1" applyFill="1" applyBorder="1" applyAlignment="1">
      <alignment horizontal="center" vertical="center" wrapText="1"/>
    </xf>
    <xf numFmtId="0" fontId="42" fillId="3" borderId="6" xfId="2" applyFont="1" applyFill="1" applyBorder="1" applyAlignment="1">
      <alignment horizontal="center" vertical="center" wrapText="1"/>
    </xf>
    <xf numFmtId="0" fontId="42" fillId="3" borderId="3" xfId="2" applyFont="1" applyFill="1" applyBorder="1" applyAlignment="1">
      <alignment horizontal="center" vertical="center" wrapText="1"/>
    </xf>
    <xf numFmtId="49" fontId="42" fillId="3" borderId="6" xfId="2" applyNumberFormat="1" applyFont="1" applyFill="1" applyBorder="1" applyAlignment="1">
      <alignment horizontal="center" vertical="center" wrapText="1"/>
    </xf>
    <xf numFmtId="49" fontId="42" fillId="3" borderId="3" xfId="2" applyNumberFormat="1" applyFont="1" applyFill="1" applyBorder="1" applyAlignment="1">
      <alignment horizontal="center" vertical="center" wrapText="1"/>
    </xf>
    <xf numFmtId="0" fontId="44" fillId="3" borderId="5" xfId="2" applyFont="1" applyFill="1" applyBorder="1" applyAlignment="1">
      <alignment horizontal="center" vertical="center"/>
    </xf>
    <xf numFmtId="0" fontId="44" fillId="3" borderId="4" xfId="2" applyFont="1" applyFill="1" applyBorder="1" applyAlignment="1">
      <alignment horizontal="center" vertical="center"/>
    </xf>
    <xf numFmtId="0" fontId="44" fillId="3" borderId="7" xfId="2" applyFont="1" applyFill="1" applyBorder="1" applyAlignment="1">
      <alignment horizontal="center" vertical="center"/>
    </xf>
    <xf numFmtId="49" fontId="44" fillId="3" borderId="5" xfId="2" applyNumberFormat="1" applyFont="1" applyFill="1" applyBorder="1" applyAlignment="1">
      <alignment horizontal="center" vertical="center" wrapText="1"/>
    </xf>
    <xf numFmtId="49" fontId="44" fillId="3" borderId="4" xfId="2" applyNumberFormat="1" applyFont="1" applyFill="1" applyBorder="1" applyAlignment="1">
      <alignment horizontal="center" vertical="center" wrapText="1"/>
    </xf>
    <xf numFmtId="49" fontId="44" fillId="3" borderId="7" xfId="2" applyNumberFormat="1" applyFont="1" applyFill="1" applyBorder="1" applyAlignment="1">
      <alignment horizontal="center" vertical="center" wrapText="1"/>
    </xf>
    <xf numFmtId="0" fontId="42" fillId="3" borderId="6" xfId="2" applyFont="1" applyFill="1" applyBorder="1" applyAlignment="1">
      <alignment horizontal="left" vertical="center" wrapText="1"/>
    </xf>
    <xf numFmtId="14" fontId="42" fillId="3" borderId="6" xfId="2" applyNumberFormat="1" applyFont="1" applyFill="1" applyBorder="1" applyAlignment="1">
      <alignment horizontal="center" vertical="center" wrapText="1"/>
    </xf>
    <xf numFmtId="14" fontId="43" fillId="3" borderId="6" xfId="2" applyNumberFormat="1" applyFont="1" applyFill="1" applyBorder="1" applyAlignment="1">
      <alignment horizontal="center" vertical="center" wrapText="1"/>
    </xf>
    <xf numFmtId="0" fontId="44" fillId="3" borderId="0" xfId="2" applyFont="1" applyFill="1" applyAlignment="1">
      <alignment horizontal="center" vertical="center"/>
    </xf>
    <xf numFmtId="0" fontId="44" fillId="3" borderId="12" xfId="2" applyFont="1" applyFill="1" applyBorder="1" applyAlignment="1">
      <alignment horizontal="center" vertical="center"/>
    </xf>
    <xf numFmtId="0" fontId="42" fillId="3" borderId="1" xfId="2" applyFont="1" applyFill="1" applyBorder="1" applyAlignment="1">
      <alignment horizontal="center" vertical="center" wrapText="1"/>
    </xf>
    <xf numFmtId="0" fontId="42" fillId="3" borderId="7" xfId="2" applyFont="1" applyFill="1" applyBorder="1" applyAlignment="1">
      <alignment horizontal="center" vertical="center" wrapText="1"/>
    </xf>
    <xf numFmtId="0" fontId="42" fillId="3" borderId="5" xfId="2" applyFont="1" applyFill="1" applyBorder="1" applyAlignment="1">
      <alignment horizontal="center" vertical="center" wrapText="1"/>
    </xf>
    <xf numFmtId="0" fontId="42" fillId="3" borderId="1" xfId="2" applyFont="1" applyFill="1" applyBorder="1" applyAlignment="1">
      <alignment horizontal="left" vertical="center" wrapText="1"/>
    </xf>
    <xf numFmtId="14" fontId="43" fillId="3" borderId="1" xfId="2" applyNumberFormat="1" applyFont="1" applyFill="1" applyBorder="1" applyAlignment="1">
      <alignment horizontal="center" vertical="center" wrapText="1"/>
    </xf>
    <xf numFmtId="49" fontId="43" fillId="3" borderId="6" xfId="2" applyNumberFormat="1" applyFont="1" applyFill="1" applyBorder="1" applyAlignment="1">
      <alignment horizontal="left" vertical="center" wrapText="1"/>
    </xf>
    <xf numFmtId="49" fontId="43" fillId="3" borderId="3" xfId="2" applyNumberFormat="1" applyFont="1" applyFill="1" applyBorder="1" applyAlignment="1">
      <alignment horizontal="left" vertical="center" wrapText="1"/>
    </xf>
    <xf numFmtId="49" fontId="43" fillId="3" borderId="2" xfId="2" applyNumberFormat="1" applyFont="1" applyFill="1" applyBorder="1" applyAlignment="1">
      <alignment horizontal="left" vertical="center" wrapText="1"/>
    </xf>
    <xf numFmtId="0" fontId="43" fillId="3" borderId="2" xfId="0" applyFont="1" applyFill="1" applyBorder="1" applyAlignment="1">
      <alignment horizontal="left" vertical="center" wrapText="1"/>
    </xf>
    <xf numFmtId="0" fontId="43" fillId="3" borderId="3" xfId="0" applyFont="1" applyFill="1" applyBorder="1" applyAlignment="1">
      <alignment horizontal="left" vertical="center" wrapText="1"/>
    </xf>
    <xf numFmtId="0" fontId="46" fillId="3" borderId="6" xfId="2" applyFont="1" applyFill="1" applyBorder="1" applyAlignment="1">
      <alignment horizontal="left" vertical="center" wrapText="1"/>
    </xf>
    <xf numFmtId="164" fontId="37" fillId="3" borderId="2" xfId="0" applyNumberFormat="1" applyFont="1" applyFill="1" applyBorder="1" applyAlignment="1">
      <alignment horizontal="center" vertical="center" wrapText="1"/>
    </xf>
    <xf numFmtId="164" fontId="37" fillId="3" borderId="6" xfId="0" applyNumberFormat="1" applyFont="1" applyFill="1" applyBorder="1" applyAlignment="1">
      <alignment horizontal="center" vertical="center" wrapText="1"/>
    </xf>
    <xf numFmtId="164" fontId="37" fillId="3" borderId="1" xfId="0" applyNumberFormat="1" applyFont="1" applyFill="1" applyBorder="1" applyAlignment="1">
      <alignment horizontal="left" vertical="center" wrapText="1"/>
    </xf>
    <xf numFmtId="164" fontId="37" fillId="3" borderId="2" xfId="0" applyNumberFormat="1" applyFont="1" applyFill="1" applyBorder="1" applyAlignment="1">
      <alignment horizontal="left" vertical="center" wrapText="1"/>
    </xf>
    <xf numFmtId="164" fontId="37" fillId="3" borderId="6" xfId="0" applyNumberFormat="1" applyFont="1" applyFill="1" applyBorder="1" applyAlignment="1">
      <alignment horizontal="left" vertical="center" wrapText="1"/>
    </xf>
    <xf numFmtId="164" fontId="34" fillId="3" borderId="2" xfId="0" applyNumberFormat="1" applyFont="1" applyFill="1" applyBorder="1" applyAlignment="1">
      <alignment horizontal="center" vertical="center" wrapText="1"/>
    </xf>
    <xf numFmtId="164" fontId="34" fillId="3" borderId="6" xfId="0" applyNumberFormat="1" applyFont="1" applyFill="1" applyBorder="1" applyAlignment="1">
      <alignment horizontal="center" vertical="center" wrapText="1"/>
    </xf>
    <xf numFmtId="164" fontId="34" fillId="3" borderId="1" xfId="0" applyNumberFormat="1"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164" fontId="34" fillId="3" borderId="1" xfId="0" applyNumberFormat="1" applyFont="1" applyFill="1" applyBorder="1" applyAlignment="1">
      <alignment horizontal="center" vertical="center" wrapText="1"/>
    </xf>
    <xf numFmtId="164" fontId="34" fillId="3" borderId="2" xfId="0" applyNumberFormat="1" applyFont="1" applyFill="1" applyBorder="1" applyAlignment="1">
      <alignment horizontal="center" vertical="top" wrapText="1"/>
    </xf>
    <xf numFmtId="164" fontId="34" fillId="3" borderId="6" xfId="0" applyNumberFormat="1" applyFont="1" applyFill="1" applyBorder="1" applyAlignment="1">
      <alignment horizontal="center" vertical="top" wrapText="1"/>
    </xf>
    <xf numFmtId="164" fontId="34" fillId="3" borderId="1" xfId="0" applyNumberFormat="1" applyFont="1" applyFill="1" applyBorder="1" applyAlignment="1">
      <alignment horizontal="left" vertical="top" wrapText="1"/>
    </xf>
    <xf numFmtId="0" fontId="34" fillId="3" borderId="6" xfId="0" applyFont="1" applyFill="1" applyBorder="1" applyAlignment="1">
      <alignment horizontal="center" vertical="center" wrapText="1"/>
    </xf>
    <xf numFmtId="0" fontId="34" fillId="3" borderId="6"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47" fillId="3" borderId="2" xfId="0" applyFont="1" applyFill="1" applyBorder="1" applyAlignment="1">
      <alignment horizontal="left" vertical="center" wrapText="1"/>
    </xf>
    <xf numFmtId="0" fontId="47" fillId="3" borderId="6" xfId="0" applyFont="1" applyFill="1" applyBorder="1" applyAlignment="1">
      <alignment horizontal="left" vertical="center" wrapText="1"/>
    </xf>
    <xf numFmtId="164" fontId="34" fillId="3" borderId="2" xfId="0" applyNumberFormat="1" applyFont="1" applyFill="1" applyBorder="1" applyAlignment="1">
      <alignment horizontal="left" vertical="center" wrapText="1"/>
    </xf>
    <xf numFmtId="164" fontId="34" fillId="3" borderId="6" xfId="0" applyNumberFormat="1" applyFont="1" applyFill="1" applyBorder="1" applyAlignment="1">
      <alignment horizontal="left" vertical="center" wrapText="1"/>
    </xf>
    <xf numFmtId="164" fontId="34" fillId="3" borderId="3" xfId="0" applyNumberFormat="1" applyFont="1" applyFill="1" applyBorder="1" applyAlignment="1">
      <alignment horizontal="left" vertical="center" wrapText="1"/>
    </xf>
    <xf numFmtId="164" fontId="37" fillId="3" borderId="1" xfId="0" applyNumberFormat="1" applyFont="1" applyFill="1" applyBorder="1" applyAlignment="1">
      <alignment horizontal="center" vertical="center" wrapText="1"/>
    </xf>
    <xf numFmtId="0" fontId="47" fillId="3" borderId="2" xfId="2" applyFont="1" applyFill="1" applyBorder="1" applyAlignment="1">
      <alignment horizontal="left" vertical="center" wrapText="1"/>
    </xf>
    <xf numFmtId="0" fontId="47" fillId="3" borderId="6" xfId="2" applyFont="1" applyFill="1" applyBorder="1" applyAlignment="1">
      <alignment horizontal="left" vertical="center" wrapText="1"/>
    </xf>
    <xf numFmtId="0" fontId="47" fillId="3" borderId="3" xfId="2" applyFont="1" applyFill="1" applyBorder="1" applyAlignment="1">
      <alignment horizontal="left" vertical="center" wrapText="1"/>
    </xf>
    <xf numFmtId="164" fontId="37" fillId="3" borderId="3" xfId="0" applyNumberFormat="1" applyFont="1" applyFill="1" applyBorder="1" applyAlignment="1">
      <alignment horizontal="center" vertical="center" wrapText="1"/>
    </xf>
    <xf numFmtId="164" fontId="37" fillId="3" borderId="3" xfId="0" applyNumberFormat="1" applyFont="1" applyFill="1" applyBorder="1" applyAlignment="1">
      <alignment horizontal="left" vertical="center" wrapText="1"/>
    </xf>
    <xf numFmtId="164" fontId="34" fillId="3" borderId="3" xfId="0" applyNumberFormat="1" applyFont="1" applyFill="1" applyBorder="1" applyAlignment="1">
      <alignment horizontal="center"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center" vertical="top"/>
    </xf>
    <xf numFmtId="0" fontId="48" fillId="0" borderId="5" xfId="6" applyFont="1" applyBorder="1" applyAlignment="1">
      <alignment horizontal="left" vertical="top" wrapText="1"/>
    </xf>
    <xf numFmtId="0" fontId="48" fillId="0" borderId="4" xfId="6" applyFont="1" applyBorder="1" applyAlignment="1">
      <alignment horizontal="left" vertical="top" wrapText="1"/>
    </xf>
    <xf numFmtId="0" fontId="48" fillId="0" borderId="7" xfId="6" applyFont="1" applyBorder="1" applyAlignment="1">
      <alignment horizontal="left" vertical="top" wrapText="1"/>
    </xf>
    <xf numFmtId="167" fontId="48" fillId="0" borderId="4" xfId="6" applyNumberFormat="1" applyFont="1" applyFill="1" applyBorder="1" applyAlignment="1">
      <alignment horizontal="center" vertical="center"/>
    </xf>
    <xf numFmtId="167" fontId="48" fillId="0" borderId="7" xfId="6" applyNumberFormat="1" applyFont="1" applyFill="1" applyBorder="1" applyAlignment="1">
      <alignment horizontal="center" vertical="center"/>
    </xf>
    <xf numFmtId="0" fontId="48" fillId="0" borderId="0" xfId="6" applyFont="1" applyAlignment="1">
      <alignment horizontal="right"/>
    </xf>
    <xf numFmtId="0" fontId="51" fillId="0" borderId="0" xfId="6" applyFont="1" applyAlignment="1">
      <alignment horizontal="center" vertical="top" wrapText="1"/>
    </xf>
    <xf numFmtId="0" fontId="49" fillId="0" borderId="2" xfId="6" applyFont="1" applyBorder="1" applyAlignment="1">
      <alignment horizontal="center" vertical="top" wrapText="1"/>
    </xf>
    <xf numFmtId="0" fontId="49" fillId="0" borderId="6" xfId="6" applyFont="1" applyBorder="1" applyAlignment="1">
      <alignment horizontal="center" vertical="top" wrapText="1"/>
    </xf>
    <xf numFmtId="0" fontId="49" fillId="0" borderId="3" xfId="6" applyFont="1" applyBorder="1" applyAlignment="1">
      <alignment horizontal="center" vertical="top" wrapText="1"/>
    </xf>
    <xf numFmtId="0" fontId="49" fillId="0" borderId="2" xfId="6" applyFont="1" applyFill="1" applyBorder="1" applyAlignment="1">
      <alignment horizontal="center" vertical="top" wrapText="1"/>
    </xf>
    <xf numFmtId="0" fontId="49" fillId="0" borderId="6" xfId="6" applyFont="1" applyFill="1" applyBorder="1" applyAlignment="1">
      <alignment horizontal="center" vertical="top" wrapText="1"/>
    </xf>
    <xf numFmtId="0" fontId="49" fillId="0" borderId="3" xfId="6" applyFont="1" applyFill="1" applyBorder="1" applyAlignment="1">
      <alignment horizontal="center" vertical="top" wrapText="1"/>
    </xf>
    <xf numFmtId="0" fontId="49" fillId="0" borderId="0" xfId="6" applyFont="1" applyFill="1" applyBorder="1" applyAlignment="1">
      <alignment horizontal="justify" vertical="top" wrapText="1"/>
    </xf>
    <xf numFmtId="0" fontId="49" fillId="0" borderId="12" xfId="6" applyFont="1" applyFill="1" applyBorder="1" applyAlignment="1">
      <alignment horizontal="justify" vertical="top" wrapText="1"/>
    </xf>
    <xf numFmtId="0" fontId="3" fillId="0" borderId="0" xfId="0" applyFont="1" applyFill="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3" borderId="0" xfId="0" applyFont="1" applyFill="1" applyAlignment="1">
      <alignment horizont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0" xfId="0" applyFont="1" applyAlignment="1">
      <alignment horizontal="center" vertical="top" wrapText="1"/>
    </xf>
    <xf numFmtId="0" fontId="1" fillId="5"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xf>
    <xf numFmtId="4" fontId="2" fillId="7"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20" fillId="0" borderId="1"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0" xfId="0" applyFont="1" applyAlignment="1">
      <alignment horizontal="center" vertical="center" wrapText="1"/>
    </xf>
    <xf numFmtId="0" fontId="20" fillId="0" borderId="1" xfId="0" applyFont="1" applyBorder="1" applyAlignment="1">
      <alignment horizontal="center"/>
    </xf>
    <xf numFmtId="0" fontId="20" fillId="0" borderId="0" xfId="0" applyFont="1" applyAlignment="1">
      <alignment horizontal="center"/>
    </xf>
    <xf numFmtId="4" fontId="2" fillId="0" borderId="1" xfId="0" applyNumberFormat="1" applyFont="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0" xfId="0" applyFont="1" applyFill="1" applyAlignment="1">
      <alignment horizontal="left" vertical="top" wrapText="1"/>
    </xf>
    <xf numFmtId="0" fontId="32" fillId="0" borderId="12" xfId="0" applyFont="1" applyBorder="1" applyAlignment="1">
      <alignment horizontal="center"/>
    </xf>
    <xf numFmtId="4" fontId="32" fillId="0" borderId="1" xfId="0" applyNumberFormat="1" applyFont="1" applyBorder="1" applyAlignment="1">
      <alignment horizontal="center"/>
    </xf>
    <xf numFmtId="0" fontId="32" fillId="0" borderId="1" xfId="0" applyFont="1" applyBorder="1" applyAlignment="1">
      <alignment horizontal="center"/>
    </xf>
    <xf numFmtId="0" fontId="20" fillId="0" borderId="2" xfId="0" applyFont="1" applyBorder="1" applyAlignment="1">
      <alignment horizontal="center"/>
    </xf>
    <xf numFmtId="0" fontId="20" fillId="0" borderId="6" xfId="0" applyFont="1" applyBorder="1" applyAlignment="1">
      <alignment horizontal="center"/>
    </xf>
    <xf numFmtId="0" fontId="20" fillId="0" borderId="3" xfId="0" applyFont="1" applyBorder="1" applyAlignment="1">
      <alignment horizontal="center"/>
    </xf>
    <xf numFmtId="0" fontId="20" fillId="0" borderId="2" xfId="0" applyFont="1" applyBorder="1" applyAlignment="1">
      <alignment horizontal="center" wrapText="1"/>
    </xf>
    <xf numFmtId="0" fontId="20" fillId="0" borderId="6" xfId="0" applyFont="1" applyBorder="1" applyAlignment="1">
      <alignment horizontal="center" wrapText="1"/>
    </xf>
    <xf numFmtId="0" fontId="20" fillId="0" borderId="3" xfId="0" applyFont="1" applyBorder="1" applyAlignment="1">
      <alignment horizontal="center" wrapText="1"/>
    </xf>
    <xf numFmtId="0" fontId="20" fillId="0" borderId="8" xfId="0" applyFont="1" applyBorder="1" applyAlignment="1">
      <alignment horizontal="center" wrapText="1"/>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3" borderId="2"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0" fillId="3" borderId="2" xfId="0" applyFont="1" applyFill="1" applyBorder="1" applyAlignment="1">
      <alignment horizontal="center" wrapText="1"/>
    </xf>
    <xf numFmtId="0" fontId="20" fillId="3" borderId="6" xfId="0" applyFont="1" applyFill="1" applyBorder="1" applyAlignment="1">
      <alignment horizontal="center" wrapText="1"/>
    </xf>
    <xf numFmtId="0" fontId="20" fillId="3" borderId="3" xfId="0" applyFont="1" applyFill="1" applyBorder="1" applyAlignment="1">
      <alignment horizontal="center" wrapText="1"/>
    </xf>
    <xf numFmtId="0" fontId="20" fillId="3" borderId="1" xfId="0" applyFont="1" applyFill="1" applyBorder="1" applyAlignment="1">
      <alignment horizontal="center"/>
    </xf>
    <xf numFmtId="0" fontId="0" fillId="3" borderId="1" xfId="0" applyFill="1" applyBorder="1" applyAlignment="1">
      <alignment horizontal="center"/>
    </xf>
  </cellXfs>
  <cellStyles count="7">
    <cellStyle name="ex63" xfId="4"/>
    <cellStyle name="Обычный" xfId="0" builtinId="0"/>
    <cellStyle name="Обычный 2" xfId="1"/>
    <cellStyle name="Обычный 2 2" xfId="2"/>
    <cellStyle name="Обычный 3" xfId="3"/>
    <cellStyle name="Обычный 3 2" xfId="6"/>
    <cellStyle name="Финансовый" xfId="5" builtinId="3"/>
  </cellStyles>
  <dxfs count="50">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164" formatCode="#,##0.0"/>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7"/>
        <color theme="1"/>
        <name val="Times New Roman"/>
        <scheme val="none"/>
      </font>
      <numFmt numFmtId="2"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imes New Roman"/>
        <scheme val="none"/>
      </font>
      <numFmt numFmtId="2" formatCode="0.00"/>
      <fill>
        <patternFill patternType="none">
          <fgColor indexed="64"/>
          <bgColor indexed="65"/>
        </patternFill>
      </fill>
      <alignment horizontal="justify"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Times New Roman"/>
        <scheme val="none"/>
      </font>
      <numFmt numFmtId="2" formatCode="0.00"/>
      <fill>
        <patternFill patternType="none">
          <fgColor indexed="64"/>
          <bgColor indexed="65"/>
        </patternFill>
      </fill>
      <alignment horizontal="justify"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8"/>
        <color auto="1"/>
        <name val="Times New Roman"/>
        <scheme val="none"/>
      </font>
      <numFmt numFmtId="2" formatCode="0.00"/>
      <fill>
        <patternFill patternType="none">
          <fgColor indexed="64"/>
          <bgColor indexed="65"/>
        </patternFill>
      </fill>
      <alignment horizontal="justify" vertical="top" textRotation="0" wrapText="1" indent="0" justifyLastLine="0" shrinkToFit="0" readingOrder="0"/>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44;&#1086;&#1082;&#1091;&#1084;&#1077;&#1085;&#1090;&#1099;/&#1052;&#1059;&#1053;&#1055;&#1056;&#1054;&#1043;&#1056;&#1040;&#1052;&#1052;&#1067;/2021%20&#1075;&#1086;&#1076;/&#1054;&#1058;&#1063;&#1045;&#1058;&#1067;/&#1043;&#1086;&#1076;&#1086;&#1074;&#1086;&#1081;%20&#1086;&#1090;&#1095;&#1077;&#1090;%20&#1056;&#1072;&#1079;&#1074;&#1080;&#1090;&#1080;&#1077;%20&#1092;&#1080;&#1079;&#1080;&#1095;&#1077;&#1089;&#1082;&#1086;&#1081;%20&#1082;&#1091;&#1083;&#1100;&#1090;&#1091;&#1088;&#1099;%20&#1080;%20&#1089;&#1087;&#1086;&#1088;&#1090;&#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дикаторы прил 2"/>
      <sheetName val="сведения о степ. вып-я таб 6"/>
      <sheetName val="рес обеспеч таб 7"/>
      <sheetName val="Анкета для оценки эф-ти"/>
      <sheetName val="Соответствие баллов"/>
    </sheetNames>
    <sheetDataSet>
      <sheetData sheetId="0"/>
      <sheetData sheetId="1"/>
      <sheetData sheetId="2"/>
      <sheetData sheetId="3"/>
      <sheetData sheetId="4">
        <row r="7">
          <cell r="B7" t="str">
            <v>Эффективна</v>
          </cell>
        </row>
        <row r="8">
          <cell r="B8" t="str">
            <v>Умеренно эффективна</v>
          </cell>
        </row>
        <row r="9">
          <cell r="B9" t="str">
            <v>Адекватна</v>
          </cell>
        </row>
        <row r="10">
          <cell r="B10" t="str">
            <v>Неэффективна</v>
          </cell>
        </row>
      </sheetData>
    </sheetDataSet>
  </externalBook>
</externalLink>
</file>

<file path=xl/tables/table1.xml><?xml version="1.0" encoding="utf-8"?>
<table xmlns="http://schemas.openxmlformats.org/spreadsheetml/2006/main" id="1" name="Таблица3" displayName="Таблица3" ref="A2:W118" totalsRowCount="1" headerRowDxfId="49" dataDxfId="48" totalsRowDxfId="47" totalsRowBorderDxfId="46">
  <autoFilter ref="A2:W117">
    <filterColumn colId="6">
      <filters>
        <filter val="2.2 подпрограмма &quot;Энергосбережение и повышение энергетической эффективности на территории муниципального образования городского округа &quot;Усинск&quot; на 2014-2016 годы и на период до 2020 года&quot;"/>
      </filters>
    </filterColumn>
    <filterColumn colId="10">
      <filters>
        <filter val="923"/>
      </filters>
    </filterColumn>
    <filterColumn colId="12">
      <filters>
        <filter val="МБ"/>
      </filters>
    </filterColumn>
  </autoFilter>
  <tableColumns count="23">
    <tableColumn id="1" name="Столбец1" dataDxfId="45" totalsRowDxfId="44"/>
    <tableColumn id="2" name="КВСР" dataDxfId="43" totalsRowDxfId="42"/>
    <tableColumn id="3" name="КФСР" dataDxfId="41" totalsRowDxfId="40"/>
    <tableColumn id="4" name="наименование МП (согласно постановлению от 19.08.2014 г. № 1699" dataDxfId="39" totalsRowDxfId="38"/>
    <tableColumn id="5" name="КЦСР(1-2 знаки)" dataDxfId="37" totalsRowDxfId="36"/>
    <tableColumn id="6" name="КЦСР (3 знак)" dataDxfId="35" totalsRowDxfId="34"/>
    <tableColumn id="7" name="наименование подпрограммы" dataDxfId="33" totalsRowDxfId="32"/>
    <tableColumn id="8" name="КЦСР (4-7 знаки)" dataDxfId="31" totalsRowDxfId="30"/>
    <tableColumn id="9" name="наименование основного мероприятия или направления непрограммных расходов" dataDxfId="29" totalsRowDxfId="28"/>
    <tableColumn id="10" name="наименование мероприятия" dataDxfId="27" totalsRowDxfId="26"/>
    <tableColumn id="11" name="ГРБС" dataDxfId="25" totalsRowDxfId="24"/>
    <tableColumn id="12" name="ПБС" dataDxfId="23" totalsRowDxfId="22"/>
    <tableColumn id="13" name="источник финансирования" dataDxfId="21" totalsRowDxfId="20"/>
    <tableColumn id="14" name="КВР" dataDxfId="19" totalsRowDxfId="18"/>
    <tableColumn id="15" name="Группа КВР" dataDxfId="17" totalsRowDxfId="16"/>
    <tableColumn id="16" name="Доп.КР" dataDxfId="15" totalsRowDxfId="14"/>
    <tableColumn id="17" name="КОСГУ" dataDxfId="13" totalsRowDxfId="12"/>
    <tableColumn id="18" name="2015 год" totalsRowFunction="sum" dataDxfId="11" totalsRowDxfId="10"/>
    <tableColumn id="19" name="2016 год" totalsRowFunction="sum" dataDxfId="9" totalsRowDxfId="8"/>
    <tableColumn id="20" name="2017 год" totalsRowFunction="sum" dataDxfId="7" totalsRowDxfId="6"/>
    <tableColumn id="21" name="контрольное событие 2015 г." dataDxfId="5" totalsRowDxfId="4"/>
    <tableColumn id="22" name="контрольное событие 2016 г." dataDxfId="3" totalsRowDxfId="2"/>
    <tableColumn id="23" name="контрольное событие 2017 г." dataDxfId="1" totalsRow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topLeftCell="A13" zoomScale="60" zoomScaleNormal="80" workbookViewId="0">
      <selection activeCell="C21" sqref="C21"/>
    </sheetView>
  </sheetViews>
  <sheetFormatPr defaultColWidth="8.85546875" defaultRowHeight="15.75" x14ac:dyDescent="0.25"/>
  <cols>
    <col min="1" max="1" width="45" style="159" customWidth="1"/>
    <col min="2" max="2" width="13.28515625" style="160" customWidth="1"/>
    <col min="3" max="7" width="13.28515625" style="161" customWidth="1"/>
    <col min="8" max="8" width="19.28515625" style="12" customWidth="1"/>
    <col min="9" max="9" width="25" style="12" customWidth="1"/>
    <col min="10" max="10" width="9" style="12" customWidth="1"/>
    <col min="11" max="16384" width="8.85546875" style="12"/>
  </cols>
  <sheetData>
    <row r="1" spans="1:11" x14ac:dyDescent="0.25">
      <c r="E1" s="456" t="s">
        <v>501</v>
      </c>
      <c r="F1" s="456"/>
      <c r="G1" s="456"/>
    </row>
    <row r="2" spans="1:11" x14ac:dyDescent="0.25">
      <c r="E2" s="456" t="s">
        <v>502</v>
      </c>
      <c r="F2" s="456"/>
      <c r="G2" s="456"/>
    </row>
    <row r="3" spans="1:11" x14ac:dyDescent="0.25">
      <c r="E3" s="456" t="s">
        <v>503</v>
      </c>
      <c r="F3" s="456"/>
      <c r="G3" s="456"/>
    </row>
    <row r="4" spans="1:11" x14ac:dyDescent="0.25">
      <c r="E4" s="456" t="s">
        <v>504</v>
      </c>
      <c r="F4" s="456"/>
      <c r="G4" s="456"/>
    </row>
    <row r="5" spans="1:11" x14ac:dyDescent="0.25">
      <c r="B5" s="243"/>
      <c r="C5" s="243"/>
      <c r="D5" s="243"/>
      <c r="E5" s="457" t="s">
        <v>505</v>
      </c>
      <c r="F5" s="457"/>
      <c r="G5" s="457"/>
      <c r="K5" s="12" t="s">
        <v>20</v>
      </c>
    </row>
    <row r="6" spans="1:11" ht="46.5" customHeight="1" x14ac:dyDescent="0.25">
      <c r="A6" s="446" t="s">
        <v>526</v>
      </c>
      <c r="B6" s="446"/>
      <c r="C6" s="446"/>
      <c r="D6" s="446"/>
      <c r="E6" s="446"/>
      <c r="F6" s="446"/>
      <c r="G6" s="446"/>
    </row>
    <row r="7" spans="1:11" x14ac:dyDescent="0.25">
      <c r="A7" s="446"/>
      <c r="B7" s="446"/>
      <c r="C7" s="446"/>
      <c r="D7" s="446"/>
      <c r="E7" s="446"/>
      <c r="F7" s="446"/>
      <c r="G7" s="446"/>
    </row>
    <row r="8" spans="1:11" ht="18.75" x14ac:dyDescent="0.25">
      <c r="A8" s="245"/>
      <c r="B8" s="459"/>
      <c r="C8" s="460"/>
      <c r="D8" s="460"/>
      <c r="E8" s="460"/>
      <c r="F8" s="460"/>
      <c r="G8" s="461"/>
    </row>
    <row r="9" spans="1:11" ht="57.75" customHeight="1" x14ac:dyDescent="0.25">
      <c r="A9" s="246" t="s">
        <v>506</v>
      </c>
      <c r="B9" s="450" t="s">
        <v>507</v>
      </c>
      <c r="C9" s="451"/>
      <c r="D9" s="451"/>
      <c r="E9" s="451"/>
      <c r="F9" s="451"/>
      <c r="G9" s="452"/>
    </row>
    <row r="10" spans="1:11" ht="37.5" x14ac:dyDescent="0.25">
      <c r="A10" s="246" t="s">
        <v>508</v>
      </c>
      <c r="B10" s="450" t="s">
        <v>509</v>
      </c>
      <c r="C10" s="451"/>
      <c r="D10" s="451"/>
      <c r="E10" s="451"/>
      <c r="F10" s="451"/>
      <c r="G10" s="452"/>
    </row>
    <row r="11" spans="1:11" ht="37.5" x14ac:dyDescent="0.25">
      <c r="A11" s="246" t="s">
        <v>510</v>
      </c>
      <c r="B11" s="459" t="s">
        <v>511</v>
      </c>
      <c r="C11" s="460"/>
      <c r="D11" s="460"/>
      <c r="E11" s="460"/>
      <c r="F11" s="460"/>
      <c r="G11" s="461"/>
    </row>
    <row r="12" spans="1:11" ht="37.5" x14ac:dyDescent="0.25">
      <c r="A12" s="246" t="s">
        <v>512</v>
      </c>
      <c r="B12" s="459" t="s">
        <v>511</v>
      </c>
      <c r="C12" s="460"/>
      <c r="D12" s="460"/>
      <c r="E12" s="460"/>
      <c r="F12" s="460"/>
      <c r="G12" s="461"/>
    </row>
    <row r="13" spans="1:11" ht="56.25" customHeight="1" x14ac:dyDescent="0.25">
      <c r="A13" s="247" t="s">
        <v>513</v>
      </c>
      <c r="B13" s="458" t="s">
        <v>514</v>
      </c>
      <c r="C13" s="458"/>
      <c r="D13" s="458"/>
      <c r="E13" s="458"/>
      <c r="F13" s="458"/>
      <c r="G13" s="458"/>
    </row>
    <row r="14" spans="1:11" ht="193.5" customHeight="1" x14ac:dyDescent="0.25">
      <c r="A14" s="247" t="s">
        <v>515</v>
      </c>
      <c r="B14" s="453" t="s">
        <v>527</v>
      </c>
      <c r="C14" s="454"/>
      <c r="D14" s="454"/>
      <c r="E14" s="454"/>
      <c r="F14" s="454"/>
      <c r="G14" s="455"/>
    </row>
    <row r="15" spans="1:11" ht="204.75" customHeight="1" x14ac:dyDescent="0.25">
      <c r="A15" s="246" t="s">
        <v>516</v>
      </c>
      <c r="B15" s="450" t="s">
        <v>528</v>
      </c>
      <c r="C15" s="451"/>
      <c r="D15" s="451"/>
      <c r="E15" s="451"/>
      <c r="F15" s="451"/>
      <c r="G15" s="452"/>
      <c r="H15" s="162"/>
    </row>
    <row r="16" spans="1:11" ht="42" customHeight="1" x14ac:dyDescent="0.25">
      <c r="A16" s="246" t="s">
        <v>517</v>
      </c>
      <c r="B16" s="447" t="s">
        <v>518</v>
      </c>
      <c r="C16" s="448"/>
      <c r="D16" s="448"/>
      <c r="E16" s="448"/>
      <c r="F16" s="448"/>
      <c r="G16" s="449"/>
      <c r="H16" s="163"/>
      <c r="I16" s="163"/>
    </row>
    <row r="17" spans="1:10" ht="61.5" customHeight="1" x14ac:dyDescent="0.25">
      <c r="A17" s="246" t="s">
        <v>519</v>
      </c>
      <c r="B17" s="248" t="s">
        <v>42</v>
      </c>
      <c r="C17" s="248" t="s">
        <v>12</v>
      </c>
      <c r="D17" s="248" t="s">
        <v>11</v>
      </c>
      <c r="E17" s="248" t="s">
        <v>10</v>
      </c>
      <c r="F17" s="248" t="s">
        <v>520</v>
      </c>
      <c r="G17" s="248" t="s">
        <v>521</v>
      </c>
      <c r="H17" s="163"/>
      <c r="I17" s="164" t="s">
        <v>20</v>
      </c>
    </row>
    <row r="18" spans="1:10" ht="20.100000000000001" customHeight="1" x14ac:dyDescent="0.25">
      <c r="A18" s="246" t="s">
        <v>529</v>
      </c>
      <c r="B18" s="254" t="e">
        <f>SUM(C18:G18)</f>
        <v>#REF!</v>
      </c>
      <c r="C18" s="254" t="e">
        <f>SUM(C19:C22)</f>
        <v>#REF!</v>
      </c>
      <c r="D18" s="254" t="e">
        <f t="shared" ref="D18:G18" si="0">SUM(D20:D22)</f>
        <v>#REF!</v>
      </c>
      <c r="E18" s="254" t="e">
        <f t="shared" si="0"/>
        <v>#REF!</v>
      </c>
      <c r="F18" s="254" t="e">
        <f t="shared" si="0"/>
        <v>#REF!</v>
      </c>
      <c r="G18" s="254" t="e">
        <f t="shared" si="0"/>
        <v>#REF!</v>
      </c>
      <c r="H18" s="165"/>
    </row>
    <row r="19" spans="1:10" ht="20.100000000000001" customHeight="1" x14ac:dyDescent="0.25">
      <c r="A19" s="246" t="s">
        <v>533</v>
      </c>
      <c r="B19" s="254" t="e">
        <f t="shared" ref="B19:B22" si="1">SUM(C19:G19)</f>
        <v>#REF!</v>
      </c>
      <c r="C19" s="254" t="e">
        <f>#REF!</f>
        <v>#REF!</v>
      </c>
      <c r="D19" s="254" t="e">
        <f>#REF!</f>
        <v>#REF!</v>
      </c>
      <c r="E19" s="254" t="e">
        <f>#REF!</f>
        <v>#REF!</v>
      </c>
      <c r="F19" s="254" t="e">
        <f>#REF!</f>
        <v>#REF!</v>
      </c>
      <c r="G19" s="254" t="e">
        <f>#REF!</f>
        <v>#REF!</v>
      </c>
      <c r="H19" s="165"/>
    </row>
    <row r="20" spans="1:10" ht="20.100000000000001" customHeight="1" x14ac:dyDescent="0.25">
      <c r="A20" s="246" t="s">
        <v>44</v>
      </c>
      <c r="B20" s="254" t="e">
        <f t="shared" si="1"/>
        <v>#REF!</v>
      </c>
      <c r="C20" s="254" t="e">
        <f>#REF!</f>
        <v>#REF!</v>
      </c>
      <c r="D20" s="254" t="e">
        <f>#REF!</f>
        <v>#REF!</v>
      </c>
      <c r="E20" s="254" t="e">
        <f>#REF!</f>
        <v>#REF!</v>
      </c>
      <c r="F20" s="254" t="e">
        <f>#REF!</f>
        <v>#REF!</v>
      </c>
      <c r="G20" s="254" t="e">
        <f>#REF!</f>
        <v>#REF!</v>
      </c>
      <c r="H20" s="166"/>
      <c r="I20" s="164" t="s">
        <v>20</v>
      </c>
    </row>
    <row r="21" spans="1:10" ht="20.100000000000001" customHeight="1" x14ac:dyDescent="0.25">
      <c r="A21" s="246" t="s">
        <v>522</v>
      </c>
      <c r="B21" s="254" t="e">
        <f t="shared" si="1"/>
        <v>#REF!</v>
      </c>
      <c r="C21" s="254" t="e">
        <f>#REF!</f>
        <v>#REF!</v>
      </c>
      <c r="D21" s="254" t="e">
        <f>#REF!</f>
        <v>#REF!</v>
      </c>
      <c r="E21" s="254" t="e">
        <f>#REF!</f>
        <v>#REF!</v>
      </c>
      <c r="F21" s="254" t="e">
        <f>#REF!</f>
        <v>#REF!</v>
      </c>
      <c r="G21" s="254" t="e">
        <f>#REF!</f>
        <v>#REF!</v>
      </c>
      <c r="H21" s="164"/>
      <c r="I21" s="166" t="s">
        <v>20</v>
      </c>
      <c r="J21" s="164"/>
    </row>
    <row r="22" spans="1:10" ht="60.75" customHeight="1" x14ac:dyDescent="0.25">
      <c r="A22" s="245" t="s">
        <v>523</v>
      </c>
      <c r="B22" s="254" t="e">
        <f t="shared" si="1"/>
        <v>#REF!</v>
      </c>
      <c r="C22" s="254" t="e">
        <f>#REF!</f>
        <v>#REF!</v>
      </c>
      <c r="D22" s="254" t="e">
        <f>#REF!</f>
        <v>#REF!</v>
      </c>
      <c r="E22" s="254" t="e">
        <f>#REF!</f>
        <v>#REF!</v>
      </c>
      <c r="F22" s="254" t="e">
        <f>#REF!</f>
        <v>#REF!</v>
      </c>
      <c r="G22" s="254" t="e">
        <f>#REF!</f>
        <v>#REF!</v>
      </c>
    </row>
    <row r="23" spans="1:10" ht="57.75" customHeight="1" x14ac:dyDescent="0.25">
      <c r="A23" s="249" t="s">
        <v>524</v>
      </c>
      <c r="B23" s="462" t="s">
        <v>525</v>
      </c>
      <c r="C23" s="462"/>
      <c r="D23" s="462"/>
      <c r="E23" s="462"/>
      <c r="F23" s="462"/>
      <c r="G23" s="462"/>
    </row>
    <row r="24" spans="1:10" ht="57.75" customHeight="1" x14ac:dyDescent="0.25">
      <c r="A24" s="244"/>
      <c r="B24" s="244"/>
      <c r="C24" s="244"/>
      <c r="D24" s="244"/>
      <c r="E24" s="244"/>
      <c r="F24" s="244"/>
      <c r="G24" s="244"/>
    </row>
    <row r="25" spans="1:10" ht="46.15" customHeight="1" x14ac:dyDescent="0.25">
      <c r="A25" s="463" t="s">
        <v>530</v>
      </c>
      <c r="B25" s="463"/>
      <c r="C25" s="463"/>
      <c r="D25" s="463"/>
      <c r="E25" s="463"/>
      <c r="F25" s="463"/>
      <c r="G25" s="463"/>
    </row>
  </sheetData>
  <mergeCells count="17">
    <mergeCell ref="B23:G23"/>
    <mergeCell ref="A25:G25"/>
    <mergeCell ref="B11:G11"/>
    <mergeCell ref="B10:G10"/>
    <mergeCell ref="B9:G9"/>
    <mergeCell ref="A6:G7"/>
    <mergeCell ref="B16:G16"/>
    <mergeCell ref="B15:G15"/>
    <mergeCell ref="B14:G14"/>
    <mergeCell ref="E1:G1"/>
    <mergeCell ref="E5:G5"/>
    <mergeCell ref="E4:G4"/>
    <mergeCell ref="E3:G3"/>
    <mergeCell ref="E2:G2"/>
    <mergeCell ref="B13:G13"/>
    <mergeCell ref="B12:G12"/>
    <mergeCell ref="B8:G8"/>
  </mergeCells>
  <pageMargins left="0.70866141732283472" right="0.15748031496062992" top="0.74803149606299213" bottom="0.74803149606299213"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9"/>
  <sheetViews>
    <sheetView zoomScale="90" zoomScaleNormal="90" workbookViewId="0">
      <selection activeCell="A6" sqref="A6:E6"/>
    </sheetView>
  </sheetViews>
  <sheetFormatPr defaultColWidth="8.85546875" defaultRowHeight="15.75" x14ac:dyDescent="0.25"/>
  <cols>
    <col min="1" max="1" width="5.7109375" style="89" customWidth="1"/>
    <col min="2" max="2" width="26.7109375" style="89" customWidth="1"/>
    <col min="3" max="3" width="31.28515625" style="89" customWidth="1"/>
    <col min="4" max="4" width="26.7109375" style="89" customWidth="1"/>
    <col min="5" max="5" width="25.42578125" style="90" customWidth="1"/>
    <col min="6" max="6" width="15.7109375" style="1" customWidth="1"/>
    <col min="7" max="16384" width="8.85546875" style="1"/>
  </cols>
  <sheetData>
    <row r="2" spans="1:9" x14ac:dyDescent="0.25">
      <c r="D2" s="468" t="s">
        <v>532</v>
      </c>
      <c r="E2" s="610"/>
      <c r="F2" s="70"/>
      <c r="G2" s="70"/>
      <c r="H2" s="70"/>
    </row>
    <row r="3" spans="1:9" x14ac:dyDescent="0.25">
      <c r="D3" s="610"/>
      <c r="E3" s="610"/>
      <c r="F3" s="70"/>
      <c r="G3" s="70"/>
      <c r="H3" s="70"/>
    </row>
    <row r="4" spans="1:9" ht="44.25" customHeight="1" x14ac:dyDescent="0.25">
      <c r="D4" s="610"/>
      <c r="E4" s="610"/>
    </row>
    <row r="6" spans="1:9" ht="69.75" customHeight="1" x14ac:dyDescent="0.25">
      <c r="A6" s="617" t="s">
        <v>495</v>
      </c>
      <c r="B6" s="617"/>
      <c r="C6" s="617"/>
      <c r="D6" s="617"/>
      <c r="E6" s="617"/>
    </row>
    <row r="8" spans="1:9" s="2" customFormat="1" ht="47.45" customHeight="1" x14ac:dyDescent="0.25">
      <c r="A8" s="87" t="s">
        <v>0</v>
      </c>
      <c r="B8" s="87" t="s">
        <v>2</v>
      </c>
      <c r="C8" s="87" t="s">
        <v>4</v>
      </c>
      <c r="D8" s="87" t="s">
        <v>5</v>
      </c>
      <c r="E8" s="88" t="s">
        <v>3</v>
      </c>
    </row>
    <row r="9" spans="1:9" ht="158.25" customHeight="1" x14ac:dyDescent="0.25">
      <c r="A9" s="87">
        <v>1</v>
      </c>
      <c r="B9" s="187" t="s">
        <v>494</v>
      </c>
      <c r="C9" s="179" t="s">
        <v>496</v>
      </c>
      <c r="D9" s="187" t="s">
        <v>465</v>
      </c>
      <c r="E9" s="187" t="s">
        <v>45</v>
      </c>
      <c r="F9" s="10"/>
      <c r="G9" s="10"/>
      <c r="H9" s="10"/>
      <c r="I9" s="10"/>
    </row>
  </sheetData>
  <mergeCells count="2">
    <mergeCell ref="D2:E4"/>
    <mergeCell ref="A6:E6"/>
  </mergeCells>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A4" zoomScale="80" zoomScaleNormal="80" zoomScaleSheetLayoutView="100" workbookViewId="0">
      <selection activeCell="O1" sqref="O1:AG2"/>
    </sheetView>
  </sheetViews>
  <sheetFormatPr defaultRowHeight="15" x14ac:dyDescent="0.25"/>
  <cols>
    <col min="1" max="1" width="27.7109375" style="131" customWidth="1"/>
    <col min="2" max="2" width="39.85546875" style="132" customWidth="1"/>
    <col min="3" max="3" width="17.7109375" style="131" customWidth="1"/>
    <col min="4" max="4" width="26.7109375" style="131" customWidth="1"/>
    <col min="5" max="5" width="11" style="131" customWidth="1"/>
    <col min="6" max="6" width="11.5703125" style="131" customWidth="1"/>
    <col min="7" max="7" width="9.140625" style="133" customWidth="1"/>
    <col min="8" max="8" width="14.85546875" style="134" customWidth="1"/>
    <col min="9" max="9" width="14.5703125" style="133" customWidth="1"/>
    <col min="10" max="11" width="12.42578125" style="133" customWidth="1"/>
    <col min="12" max="13" width="12.42578125" style="133" hidden="1" customWidth="1"/>
    <col min="14" max="14" width="3.7109375" style="133" customWidth="1"/>
    <col min="15" max="15" width="3.42578125" style="133" customWidth="1"/>
    <col min="16" max="17" width="3.7109375" style="133" customWidth="1"/>
    <col min="18" max="19" width="3.7109375" style="146" customWidth="1"/>
    <col min="20" max="20" width="3.85546875" style="146" customWidth="1"/>
    <col min="21" max="24" width="3.7109375" style="146" customWidth="1"/>
    <col min="25" max="25" width="3.85546875" style="146" customWidth="1"/>
    <col min="26" max="28" width="3.7109375" style="146" hidden="1" customWidth="1"/>
    <col min="29" max="29" width="3.85546875" style="146" hidden="1" customWidth="1"/>
    <col min="30" max="32" width="3.7109375" style="146" hidden="1" customWidth="1"/>
    <col min="33" max="33" width="3.85546875" style="146" hidden="1" customWidth="1"/>
  </cols>
  <sheetData>
    <row r="1" spans="1:33" ht="15" customHeight="1" x14ac:dyDescent="0.25">
      <c r="N1" s="135"/>
      <c r="O1" s="625" t="s">
        <v>537</v>
      </c>
      <c r="P1" s="625"/>
      <c r="Q1" s="625"/>
      <c r="R1" s="625"/>
      <c r="S1" s="625"/>
      <c r="T1" s="625"/>
      <c r="U1" s="625"/>
      <c r="V1" s="625"/>
      <c r="W1" s="625"/>
      <c r="X1" s="625"/>
      <c r="Y1" s="625"/>
      <c r="Z1" s="625"/>
      <c r="AA1" s="625"/>
      <c r="AB1" s="625"/>
      <c r="AC1" s="625"/>
      <c r="AD1" s="625"/>
      <c r="AE1" s="625"/>
      <c r="AF1" s="625"/>
      <c r="AG1" s="625"/>
    </row>
    <row r="2" spans="1:33" ht="68.25" customHeight="1" x14ac:dyDescent="0.25">
      <c r="N2" s="135"/>
      <c r="O2" s="625"/>
      <c r="P2" s="625"/>
      <c r="Q2" s="625"/>
      <c r="R2" s="625"/>
      <c r="S2" s="625"/>
      <c r="T2" s="625"/>
      <c r="U2" s="625"/>
      <c r="V2" s="625"/>
      <c r="W2" s="625"/>
      <c r="X2" s="625"/>
      <c r="Y2" s="625"/>
      <c r="Z2" s="625"/>
      <c r="AA2" s="625"/>
      <c r="AB2" s="625"/>
      <c r="AC2" s="625"/>
      <c r="AD2" s="625"/>
      <c r="AE2" s="625"/>
      <c r="AF2" s="625"/>
      <c r="AG2" s="625"/>
    </row>
    <row r="3" spans="1:33" ht="116.25" customHeight="1" x14ac:dyDescent="0.25">
      <c r="A3" s="258" t="s">
        <v>535</v>
      </c>
      <c r="B3" s="258" t="s">
        <v>538</v>
      </c>
      <c r="C3" s="631" t="s">
        <v>539</v>
      </c>
      <c r="D3" s="631"/>
      <c r="N3" s="135"/>
      <c r="O3" s="624" t="s">
        <v>536</v>
      </c>
      <c r="P3" s="624"/>
      <c r="Q3" s="624"/>
      <c r="R3" s="624"/>
      <c r="S3" s="624"/>
      <c r="T3" s="624"/>
      <c r="U3" s="624"/>
      <c r="V3" s="624"/>
      <c r="W3" s="624"/>
      <c r="X3" s="624"/>
      <c r="Y3" s="27"/>
      <c r="Z3" s="27"/>
      <c r="AA3" s="136"/>
      <c r="AB3" s="27"/>
      <c r="AC3" s="27"/>
      <c r="AD3" s="136"/>
      <c r="AE3" s="136"/>
      <c r="AF3" s="27"/>
      <c r="AG3" s="27"/>
    </row>
    <row r="4" spans="1:33" x14ac:dyDescent="0.25">
      <c r="N4" s="135"/>
      <c r="O4" s="135"/>
      <c r="P4" s="135"/>
      <c r="Q4" s="135"/>
      <c r="R4" s="27"/>
      <c r="S4" s="27"/>
      <c r="T4" s="255"/>
      <c r="U4" s="255"/>
      <c r="V4" s="255"/>
      <c r="W4" s="255"/>
      <c r="X4" s="27"/>
      <c r="Y4" s="27"/>
      <c r="Z4" s="27"/>
      <c r="AA4" s="136"/>
      <c r="AB4" s="27"/>
      <c r="AC4" s="27"/>
      <c r="AD4" s="136"/>
      <c r="AE4" s="136"/>
      <c r="AF4" s="27"/>
      <c r="AG4" s="27"/>
    </row>
    <row r="5" spans="1:33" x14ac:dyDescent="0.25">
      <c r="N5" s="135"/>
      <c r="O5" s="135"/>
      <c r="P5" s="135"/>
      <c r="Q5" s="135"/>
      <c r="R5" s="27"/>
      <c r="S5" s="27"/>
      <c r="T5" s="255"/>
      <c r="U5" s="255"/>
      <c r="V5" s="255"/>
      <c r="W5" s="255"/>
      <c r="X5" s="27"/>
      <c r="Y5" s="27"/>
      <c r="Z5" s="27"/>
      <c r="AA5" s="136"/>
      <c r="AB5" s="27"/>
      <c r="AC5" s="27"/>
      <c r="AD5" s="136"/>
      <c r="AE5" s="136"/>
      <c r="AF5" s="27"/>
      <c r="AG5" s="27"/>
    </row>
    <row r="6" spans="1:33" x14ac:dyDescent="0.25">
      <c r="N6" s="135"/>
      <c r="O6" s="135"/>
      <c r="P6" s="135"/>
      <c r="Q6" s="135"/>
      <c r="R6" s="27"/>
      <c r="S6" s="27"/>
      <c r="T6" s="255"/>
      <c r="U6" s="255"/>
      <c r="V6" s="255"/>
      <c r="W6" s="255"/>
      <c r="X6" s="27"/>
      <c r="Y6" s="27"/>
      <c r="Z6" s="27"/>
      <c r="AA6" s="136"/>
      <c r="AB6" s="27"/>
      <c r="AC6" s="27"/>
      <c r="AD6" s="136"/>
      <c r="AE6" s="136"/>
      <c r="AF6" s="27"/>
      <c r="AG6" s="27"/>
    </row>
    <row r="7" spans="1:33" x14ac:dyDescent="0.25">
      <c r="N7" s="135"/>
      <c r="O7" s="135"/>
      <c r="P7" s="135"/>
      <c r="Q7" s="135"/>
      <c r="R7" s="27"/>
      <c r="S7" s="27"/>
      <c r="T7" s="255"/>
      <c r="U7" s="255"/>
      <c r="V7" s="255"/>
      <c r="W7" s="255"/>
      <c r="X7" s="27"/>
      <c r="Y7" s="27"/>
      <c r="Z7" s="27"/>
      <c r="AA7" s="136"/>
      <c r="AB7" s="27"/>
      <c r="AC7" s="27"/>
      <c r="AD7" s="136"/>
      <c r="AE7" s="136"/>
      <c r="AF7" s="27"/>
      <c r="AG7" s="27"/>
    </row>
    <row r="8" spans="1:33" x14ac:dyDescent="0.25">
      <c r="A8" s="627" t="s">
        <v>36</v>
      </c>
      <c r="B8" s="627"/>
      <c r="C8" s="627"/>
      <c r="D8" s="627"/>
      <c r="E8" s="627"/>
      <c r="F8" s="627"/>
      <c r="G8" s="627"/>
      <c r="H8" s="627"/>
      <c r="I8" s="627"/>
      <c r="J8" s="627"/>
      <c r="K8" s="627"/>
      <c r="L8" s="627"/>
      <c r="M8" s="627"/>
      <c r="N8" s="627"/>
      <c r="O8" s="627"/>
      <c r="P8" s="627"/>
      <c r="Q8" s="627"/>
      <c r="R8" s="627"/>
      <c r="S8" s="627"/>
      <c r="T8" s="627"/>
      <c r="U8" s="627"/>
      <c r="V8" s="627"/>
      <c r="W8" s="627"/>
      <c r="X8" s="627"/>
      <c r="Y8" s="627"/>
      <c r="Z8" s="27"/>
      <c r="AA8" s="136"/>
      <c r="AB8" s="136"/>
      <c r="AC8" s="136"/>
      <c r="AD8" s="136"/>
      <c r="AE8" s="136"/>
      <c r="AF8" s="136"/>
      <c r="AG8"/>
    </row>
    <row r="9" spans="1:33" x14ac:dyDescent="0.25">
      <c r="A9" s="627" t="s">
        <v>449</v>
      </c>
      <c r="B9" s="627"/>
      <c r="C9" s="627"/>
      <c r="D9" s="627"/>
      <c r="E9" s="627"/>
      <c r="F9" s="627"/>
      <c r="G9" s="627"/>
      <c r="H9" s="627"/>
      <c r="I9" s="627"/>
      <c r="J9" s="627"/>
      <c r="K9" s="627"/>
      <c r="L9" s="627"/>
      <c r="M9" s="627"/>
      <c r="N9" s="627"/>
      <c r="O9" s="627"/>
      <c r="P9" s="627"/>
      <c r="Q9" s="627"/>
      <c r="R9" s="627"/>
      <c r="S9" s="627"/>
      <c r="T9" s="627"/>
      <c r="U9" s="627"/>
      <c r="V9" s="627"/>
      <c r="W9" s="627"/>
      <c r="X9" s="627"/>
      <c r="Y9" s="627"/>
      <c r="Z9" s="27"/>
      <c r="AA9" s="136"/>
      <c r="AB9" s="136"/>
      <c r="AC9" s="136"/>
      <c r="AD9" s="136"/>
      <c r="AE9" s="136"/>
      <c r="AF9" s="136"/>
      <c r="AG9"/>
    </row>
    <row r="10" spans="1:33" x14ac:dyDescent="0.25">
      <c r="G10" s="137"/>
      <c r="H10" s="138"/>
      <c r="I10" s="137"/>
      <c r="J10" s="137"/>
      <c r="K10" s="137"/>
      <c r="L10" s="137"/>
      <c r="M10" s="137"/>
      <c r="N10" s="139"/>
      <c r="O10" s="139"/>
      <c r="P10" s="139"/>
      <c r="Q10" s="139"/>
      <c r="R10" s="140"/>
      <c r="S10" s="140"/>
      <c r="T10" s="140"/>
      <c r="U10" s="140"/>
      <c r="V10" s="140"/>
      <c r="W10" s="140"/>
      <c r="X10" s="140"/>
      <c r="Y10" s="27"/>
      <c r="Z10" s="180"/>
      <c r="AA10" s="180"/>
      <c r="AB10" s="180"/>
      <c r="AC10" s="27"/>
      <c r="AD10" s="180"/>
      <c r="AE10" s="180"/>
      <c r="AF10" s="180"/>
      <c r="AG10" s="27"/>
    </row>
    <row r="11" spans="1:33" x14ac:dyDescent="0.25">
      <c r="G11" s="137"/>
      <c r="H11" s="138"/>
      <c r="I11" s="137"/>
      <c r="J11" s="137"/>
      <c r="K11" s="137"/>
      <c r="L11" s="137"/>
      <c r="M11" s="137"/>
      <c r="N11" s="139"/>
      <c r="O11" s="139"/>
      <c r="P11" s="139"/>
      <c r="Q11" s="139"/>
      <c r="R11" s="140"/>
      <c r="S11" s="140"/>
      <c r="T11" s="140"/>
      <c r="U11" s="140"/>
      <c r="V11" s="140"/>
      <c r="W11" s="140"/>
      <c r="X11" s="140"/>
      <c r="Y11" s="27"/>
      <c r="Z11" s="180"/>
      <c r="AA11" s="180"/>
      <c r="AB11" s="180"/>
      <c r="AC11" s="27"/>
      <c r="AD11" s="180"/>
      <c r="AE11" s="180"/>
      <c r="AF11" s="180"/>
      <c r="AG11" s="27"/>
    </row>
    <row r="12" spans="1:33" x14ac:dyDescent="0.25">
      <c r="N12" s="135"/>
      <c r="O12" s="135"/>
      <c r="P12" s="135"/>
      <c r="Q12" s="135"/>
      <c r="R12" s="27"/>
      <c r="S12" s="27"/>
      <c r="T12" s="27"/>
      <c r="U12" s="27"/>
      <c r="V12" s="27"/>
      <c r="W12" s="27"/>
      <c r="X12" s="27"/>
      <c r="Y12" s="27"/>
      <c r="Z12" s="27"/>
      <c r="AA12" s="27"/>
      <c r="AB12" s="27"/>
      <c r="AC12" s="27"/>
      <c r="AD12" s="27"/>
      <c r="AE12" s="27"/>
      <c r="AF12" s="27"/>
      <c r="AG12" s="27"/>
    </row>
    <row r="13" spans="1:33" s="3" customFormat="1" ht="14.45" customHeight="1" x14ac:dyDescent="0.2">
      <c r="A13" s="619" t="s">
        <v>35</v>
      </c>
      <c r="B13" s="619" t="s">
        <v>467</v>
      </c>
      <c r="C13" s="619" t="s">
        <v>37</v>
      </c>
      <c r="D13" s="619" t="s">
        <v>24</v>
      </c>
      <c r="E13" s="619" t="s">
        <v>23</v>
      </c>
      <c r="F13" s="619" t="s">
        <v>34</v>
      </c>
      <c r="G13" s="619" t="s">
        <v>468</v>
      </c>
      <c r="H13" s="620" t="s">
        <v>33</v>
      </c>
      <c r="I13" s="620"/>
      <c r="J13" s="620"/>
      <c r="K13" s="167"/>
      <c r="L13" s="184"/>
      <c r="M13" s="184"/>
      <c r="N13" s="626" t="s">
        <v>28</v>
      </c>
      <c r="O13" s="626"/>
      <c r="P13" s="626"/>
      <c r="Q13" s="626"/>
      <c r="R13" s="626"/>
      <c r="S13" s="626"/>
      <c r="T13" s="626"/>
      <c r="U13" s="626"/>
      <c r="V13" s="626"/>
      <c r="W13" s="626"/>
      <c r="X13" s="626"/>
      <c r="Y13" s="626"/>
      <c r="Z13" s="626"/>
      <c r="AA13" s="626"/>
      <c r="AB13" s="626"/>
      <c r="AC13" s="626"/>
      <c r="AD13" s="626"/>
      <c r="AE13" s="626"/>
      <c r="AF13" s="626"/>
      <c r="AG13" s="626"/>
    </row>
    <row r="14" spans="1:33" s="4" customFormat="1" ht="92.25" customHeight="1" x14ac:dyDescent="0.25">
      <c r="A14" s="619"/>
      <c r="B14" s="619"/>
      <c r="C14" s="619"/>
      <c r="D14" s="619"/>
      <c r="E14" s="619"/>
      <c r="F14" s="619"/>
      <c r="G14" s="619"/>
      <c r="H14" s="622" t="s">
        <v>19</v>
      </c>
      <c r="I14" s="619" t="s">
        <v>207</v>
      </c>
      <c r="J14" s="619" t="s">
        <v>406</v>
      </c>
      <c r="K14" s="629" t="s">
        <v>418</v>
      </c>
      <c r="L14" s="629" t="s">
        <v>419</v>
      </c>
      <c r="M14" s="629" t="s">
        <v>420</v>
      </c>
      <c r="N14" s="628" t="s">
        <v>207</v>
      </c>
      <c r="O14" s="628"/>
      <c r="P14" s="628"/>
      <c r="Q14" s="628"/>
      <c r="R14" s="623" t="s">
        <v>406</v>
      </c>
      <c r="S14" s="623"/>
      <c r="T14" s="623"/>
      <c r="U14" s="623"/>
      <c r="V14" s="623" t="s">
        <v>421</v>
      </c>
      <c r="W14" s="623"/>
      <c r="X14" s="623"/>
      <c r="Y14" s="623"/>
      <c r="Z14" s="623" t="s">
        <v>422</v>
      </c>
      <c r="AA14" s="623"/>
      <c r="AB14" s="623"/>
      <c r="AC14" s="623"/>
      <c r="AD14" s="623" t="s">
        <v>412</v>
      </c>
      <c r="AE14" s="623"/>
      <c r="AF14" s="623"/>
      <c r="AG14" s="623"/>
    </row>
    <row r="15" spans="1:33" ht="1.5" customHeight="1" x14ac:dyDescent="0.25">
      <c r="A15" s="619"/>
      <c r="B15" s="619"/>
      <c r="C15" s="619"/>
      <c r="D15" s="619"/>
      <c r="E15" s="619"/>
      <c r="F15" s="619"/>
      <c r="G15" s="619"/>
      <c r="H15" s="622"/>
      <c r="I15" s="619"/>
      <c r="J15" s="619"/>
      <c r="K15" s="630"/>
      <c r="L15" s="630"/>
      <c r="M15" s="630"/>
      <c r="N15" s="141" t="s">
        <v>29</v>
      </c>
      <c r="O15" s="141" t="s">
        <v>30</v>
      </c>
      <c r="P15" s="141" t="s">
        <v>31</v>
      </c>
      <c r="Q15" s="141" t="s">
        <v>32</v>
      </c>
      <c r="R15" s="158" t="s">
        <v>29</v>
      </c>
      <c r="S15" s="158" t="s">
        <v>30</v>
      </c>
      <c r="T15" s="158" t="s">
        <v>31</v>
      </c>
      <c r="U15" s="158" t="s">
        <v>32</v>
      </c>
      <c r="V15" s="158" t="s">
        <v>29</v>
      </c>
      <c r="W15" s="158" t="s">
        <v>30</v>
      </c>
      <c r="X15" s="158" t="s">
        <v>31</v>
      </c>
      <c r="Y15" s="158" t="s">
        <v>32</v>
      </c>
      <c r="Z15" s="181" t="s">
        <v>29</v>
      </c>
      <c r="AA15" s="181" t="s">
        <v>30</v>
      </c>
      <c r="AB15" s="181" t="s">
        <v>31</v>
      </c>
      <c r="AC15" s="181" t="s">
        <v>32</v>
      </c>
      <c r="AD15" s="181" t="s">
        <v>29</v>
      </c>
      <c r="AE15" s="181" t="s">
        <v>30</v>
      </c>
      <c r="AF15" s="181" t="s">
        <v>31</v>
      </c>
      <c r="AG15" s="181" t="s">
        <v>32</v>
      </c>
    </row>
    <row r="16" spans="1:33" ht="37.5" customHeight="1" x14ac:dyDescent="0.25">
      <c r="A16" s="621" t="s">
        <v>449</v>
      </c>
      <c r="B16" s="621"/>
      <c r="C16" s="621"/>
      <c r="D16" s="621"/>
      <c r="E16" s="621"/>
      <c r="F16" s="195"/>
      <c r="G16" s="195"/>
      <c r="H16" s="251" t="e">
        <f>I16+J16+K16+L16+M16</f>
        <v>#REF!</v>
      </c>
      <c r="I16" s="251" t="e">
        <f>I17+I46+I75</f>
        <v>#REF!</v>
      </c>
      <c r="J16" s="251" t="e">
        <f>J17+J46</f>
        <v>#REF!</v>
      </c>
      <c r="K16" s="251" t="e">
        <f>K17+K46</f>
        <v>#REF!</v>
      </c>
      <c r="L16" s="196" t="e">
        <f t="shared" ref="L16:M16" si="0">L17</f>
        <v>#REF!</v>
      </c>
      <c r="M16" s="196" t="e">
        <f t="shared" si="0"/>
        <v>#REF!</v>
      </c>
      <c r="N16" s="197"/>
      <c r="O16" s="197"/>
      <c r="P16" s="197"/>
      <c r="Q16" s="197"/>
      <c r="R16" s="198"/>
      <c r="S16" s="198"/>
      <c r="T16" s="198"/>
      <c r="U16" s="198"/>
      <c r="V16" s="198"/>
      <c r="W16" s="198"/>
      <c r="X16" s="198"/>
      <c r="Y16" s="198"/>
      <c r="Z16" s="198"/>
      <c r="AA16" s="198"/>
      <c r="AB16" s="198"/>
      <c r="AC16" s="198"/>
      <c r="AD16" s="198"/>
      <c r="AE16" s="198"/>
      <c r="AF16" s="198"/>
      <c r="AG16" s="198"/>
    </row>
    <row r="17" spans="1:34" s="8" customFormat="1" ht="81" customHeight="1" x14ac:dyDescent="0.25">
      <c r="A17" s="188" t="s">
        <v>462</v>
      </c>
      <c r="B17" s="188"/>
      <c r="C17" s="188" t="s">
        <v>38</v>
      </c>
      <c r="D17" s="188" t="s">
        <v>435</v>
      </c>
      <c r="E17" s="191">
        <v>43101</v>
      </c>
      <c r="F17" s="191">
        <v>44196</v>
      </c>
      <c r="G17" s="192"/>
      <c r="H17" s="250" t="e">
        <f>I17+J17+K17+L17+M17</f>
        <v>#REF!</v>
      </c>
      <c r="I17" s="250" t="e">
        <f>I18+I20+I22+I24+I26</f>
        <v>#REF!</v>
      </c>
      <c r="J17" s="250" t="e">
        <f>J18+J20+J22</f>
        <v>#REF!</v>
      </c>
      <c r="K17" s="250" t="e">
        <f t="shared" ref="K17" si="1">K18+K20+K22+K24+K26</f>
        <v>#REF!</v>
      </c>
      <c r="L17" s="185" t="e">
        <f t="shared" ref="L17:M17" si="2">L18+L20+L22+L24+L26</f>
        <v>#REF!</v>
      </c>
      <c r="M17" s="185" t="e">
        <f t="shared" si="2"/>
        <v>#REF!</v>
      </c>
      <c r="N17" s="193"/>
      <c r="O17" s="193"/>
      <c r="P17" s="193"/>
      <c r="Q17" s="193"/>
      <c r="R17" s="194"/>
      <c r="S17" s="194"/>
      <c r="T17" s="194"/>
      <c r="U17" s="194"/>
      <c r="V17" s="194"/>
      <c r="W17" s="194"/>
      <c r="X17" s="194"/>
      <c r="Y17" s="194"/>
      <c r="Z17" s="194"/>
      <c r="AA17" s="194"/>
      <c r="AB17" s="194"/>
      <c r="AC17" s="194"/>
      <c r="AD17" s="194"/>
      <c r="AE17" s="194"/>
      <c r="AF17" s="194"/>
      <c r="AG17" s="194"/>
    </row>
    <row r="18" spans="1:34" ht="81.75" customHeight="1" x14ac:dyDescent="0.25">
      <c r="A18" s="177" t="s">
        <v>413</v>
      </c>
      <c r="B18" s="177">
        <v>0</v>
      </c>
      <c r="C18" s="178" t="s">
        <v>38</v>
      </c>
      <c r="D18" s="177" t="s">
        <v>531</v>
      </c>
      <c r="E18" s="98"/>
      <c r="F18" s="98"/>
      <c r="G18" s="142"/>
      <c r="H18" s="252" t="e">
        <f>I18+J18+K18+L18+M18</f>
        <v>#REF!</v>
      </c>
      <c r="I18" s="252" t="e">
        <f>#REF!</f>
        <v>#REF!</v>
      </c>
      <c r="J18" s="252">
        <v>0</v>
      </c>
      <c r="K18" s="252">
        <v>0</v>
      </c>
      <c r="L18" s="190">
        <v>0</v>
      </c>
      <c r="M18" s="190">
        <v>0</v>
      </c>
      <c r="N18" s="256" t="s">
        <v>46</v>
      </c>
      <c r="O18" s="256" t="s">
        <v>46</v>
      </c>
      <c r="P18" s="256" t="s">
        <v>46</v>
      </c>
      <c r="Q18" s="256" t="s">
        <v>46</v>
      </c>
      <c r="R18" s="256" t="s">
        <v>46</v>
      </c>
      <c r="S18" s="256" t="s">
        <v>46</v>
      </c>
      <c r="T18" s="256" t="s">
        <v>46</v>
      </c>
      <c r="U18" s="256" t="s">
        <v>46</v>
      </c>
      <c r="V18" s="256" t="s">
        <v>46</v>
      </c>
      <c r="W18" s="256" t="s">
        <v>46</v>
      </c>
      <c r="X18" s="256" t="s">
        <v>46</v>
      </c>
      <c r="Y18" s="256" t="s">
        <v>46</v>
      </c>
      <c r="Z18" s="85" t="s">
        <v>39</v>
      </c>
      <c r="AA18" s="85" t="s">
        <v>39</v>
      </c>
      <c r="AB18" s="85" t="s">
        <v>39</v>
      </c>
      <c r="AC18" s="85" t="s">
        <v>39</v>
      </c>
      <c r="AD18" s="85" t="s">
        <v>39</v>
      </c>
      <c r="AE18" s="85" t="s">
        <v>39</v>
      </c>
      <c r="AF18" s="85" t="s">
        <v>39</v>
      </c>
      <c r="AG18" s="85" t="s">
        <v>39</v>
      </c>
      <c r="AH18" s="205"/>
    </row>
    <row r="19" spans="1:34" s="154" customFormat="1" ht="84" customHeight="1" x14ac:dyDescent="0.25">
      <c r="A19" s="169" t="s">
        <v>463</v>
      </c>
      <c r="B19" s="169"/>
      <c r="C19" s="175" t="s">
        <v>38</v>
      </c>
      <c r="D19" s="189" t="s">
        <v>46</v>
      </c>
      <c r="E19" s="200">
        <v>43101</v>
      </c>
      <c r="F19" s="200">
        <v>43465</v>
      </c>
      <c r="G19" s="201"/>
      <c r="H19" s="253" t="s">
        <v>46</v>
      </c>
      <c r="I19" s="253" t="s">
        <v>46</v>
      </c>
      <c r="J19" s="253" t="s">
        <v>46</v>
      </c>
      <c r="K19" s="253" t="s">
        <v>46</v>
      </c>
      <c r="L19" s="189" t="s">
        <v>46</v>
      </c>
      <c r="M19" s="189" t="s">
        <v>46</v>
      </c>
      <c r="N19" s="189"/>
      <c r="O19" s="189" t="s">
        <v>534</v>
      </c>
      <c r="P19" s="189" t="s">
        <v>534</v>
      </c>
      <c r="Q19" s="189"/>
      <c r="R19" s="189"/>
      <c r="S19" s="189"/>
      <c r="T19" s="189"/>
      <c r="U19" s="189"/>
      <c r="V19" s="189"/>
      <c r="W19" s="189"/>
      <c r="X19" s="189"/>
      <c r="Y19" s="189"/>
      <c r="Z19" s="189" t="s">
        <v>46</v>
      </c>
      <c r="AA19" s="189" t="s">
        <v>46</v>
      </c>
      <c r="AB19" s="189" t="s">
        <v>46</v>
      </c>
      <c r="AC19" s="189" t="s">
        <v>46</v>
      </c>
      <c r="AD19" s="189" t="s">
        <v>46</v>
      </c>
      <c r="AE19" s="189" t="s">
        <v>46</v>
      </c>
      <c r="AF19" s="189" t="s">
        <v>46</v>
      </c>
      <c r="AG19" s="189" t="s">
        <v>46</v>
      </c>
    </row>
    <row r="20" spans="1:34" s="153" customFormat="1" ht="82.5" customHeight="1" x14ac:dyDescent="0.25">
      <c r="A20" s="177" t="s">
        <v>414</v>
      </c>
      <c r="B20" s="177"/>
      <c r="C20" s="178" t="s">
        <v>38</v>
      </c>
      <c r="D20" s="177" t="s">
        <v>435</v>
      </c>
      <c r="E20" s="94"/>
      <c r="F20" s="98"/>
      <c r="G20" s="142"/>
      <c r="H20" s="252" t="e">
        <f>I20+J20+K20+L20+M20</f>
        <v>#REF!</v>
      </c>
      <c r="I20" s="252">
        <v>0</v>
      </c>
      <c r="J20" s="252" t="e">
        <f>#REF!</f>
        <v>#REF!</v>
      </c>
      <c r="K20" s="252">
        <v>0</v>
      </c>
      <c r="L20" s="190">
        <v>0</v>
      </c>
      <c r="M20" s="190">
        <v>0</v>
      </c>
      <c r="N20" s="256" t="s">
        <v>46</v>
      </c>
      <c r="O20" s="256" t="s">
        <v>46</v>
      </c>
      <c r="P20" s="256" t="s">
        <v>46</v>
      </c>
      <c r="Q20" s="256" t="s">
        <v>46</v>
      </c>
      <c r="R20" s="256" t="s">
        <v>46</v>
      </c>
      <c r="S20" s="256" t="s">
        <v>46</v>
      </c>
      <c r="T20" s="256" t="s">
        <v>46</v>
      </c>
      <c r="U20" s="256" t="s">
        <v>46</v>
      </c>
      <c r="V20" s="256" t="s">
        <v>46</v>
      </c>
      <c r="W20" s="256" t="s">
        <v>46</v>
      </c>
      <c r="X20" s="256" t="s">
        <v>46</v>
      </c>
      <c r="Y20" s="256" t="s">
        <v>46</v>
      </c>
      <c r="Z20" s="85" t="s">
        <v>39</v>
      </c>
      <c r="AA20" s="85" t="s">
        <v>39</v>
      </c>
      <c r="AB20" s="85" t="s">
        <v>39</v>
      </c>
      <c r="AC20" s="85" t="s">
        <v>39</v>
      </c>
      <c r="AD20" s="85" t="s">
        <v>39</v>
      </c>
      <c r="AE20" s="85" t="s">
        <v>39</v>
      </c>
      <c r="AF20" s="85" t="s">
        <v>39</v>
      </c>
      <c r="AG20" s="85" t="s">
        <v>39</v>
      </c>
    </row>
    <row r="21" spans="1:34" s="153" customFormat="1" ht="83.25" customHeight="1" x14ac:dyDescent="0.25">
      <c r="A21" s="169" t="s">
        <v>463</v>
      </c>
      <c r="B21" s="176"/>
      <c r="C21" s="175" t="s">
        <v>38</v>
      </c>
      <c r="D21" s="176" t="s">
        <v>46</v>
      </c>
      <c r="E21" s="200">
        <v>43466</v>
      </c>
      <c r="F21" s="200">
        <v>43830</v>
      </c>
      <c r="G21" s="202"/>
      <c r="H21" s="253" t="s">
        <v>46</v>
      </c>
      <c r="I21" s="253" t="s">
        <v>46</v>
      </c>
      <c r="J21" s="253" t="s">
        <v>46</v>
      </c>
      <c r="K21" s="253" t="s">
        <v>46</v>
      </c>
      <c r="L21" s="189" t="s">
        <v>46</v>
      </c>
      <c r="M21" s="189" t="s">
        <v>46</v>
      </c>
      <c r="N21" s="189"/>
      <c r="O21" s="189"/>
      <c r="P21" s="189"/>
      <c r="Q21" s="189"/>
      <c r="R21" s="189"/>
      <c r="S21" s="189"/>
      <c r="T21" s="189"/>
      <c r="U21" s="189"/>
      <c r="V21" s="189"/>
      <c r="W21" s="189"/>
      <c r="X21" s="189"/>
      <c r="Y21" s="189"/>
      <c r="Z21" s="189" t="s">
        <v>46</v>
      </c>
      <c r="AA21" s="189" t="s">
        <v>46</v>
      </c>
      <c r="AB21" s="189" t="s">
        <v>46</v>
      </c>
      <c r="AC21" s="189" t="s">
        <v>46</v>
      </c>
      <c r="AD21" s="189" t="s">
        <v>46</v>
      </c>
      <c r="AE21" s="189" t="s">
        <v>46</v>
      </c>
      <c r="AF21" s="189" t="s">
        <v>46</v>
      </c>
      <c r="AG21" s="189" t="s">
        <v>46</v>
      </c>
    </row>
    <row r="22" spans="1:34" s="153" customFormat="1" ht="87" customHeight="1" x14ac:dyDescent="0.25">
      <c r="A22" s="178" t="s">
        <v>415</v>
      </c>
      <c r="B22" s="177"/>
      <c r="C22" s="178" t="s">
        <v>38</v>
      </c>
      <c r="D22" s="177" t="s">
        <v>435</v>
      </c>
      <c r="E22" s="94"/>
      <c r="F22" s="98"/>
      <c r="G22" s="142"/>
      <c r="H22" s="252" t="e">
        <f>I22+J22+K22+L22+M22</f>
        <v>#REF!</v>
      </c>
      <c r="I22" s="252">
        <v>0</v>
      </c>
      <c r="J22" s="252">
        <v>0</v>
      </c>
      <c r="K22" s="252" t="e">
        <f>#REF!</f>
        <v>#REF!</v>
      </c>
      <c r="L22" s="190">
        <v>0</v>
      </c>
      <c r="M22" s="190">
        <v>0</v>
      </c>
      <c r="N22" s="256" t="s">
        <v>46</v>
      </c>
      <c r="O22" s="256" t="s">
        <v>46</v>
      </c>
      <c r="P22" s="256" t="s">
        <v>46</v>
      </c>
      <c r="Q22" s="256" t="s">
        <v>46</v>
      </c>
      <c r="R22" s="256" t="s">
        <v>46</v>
      </c>
      <c r="S22" s="256" t="s">
        <v>46</v>
      </c>
      <c r="T22" s="256" t="s">
        <v>46</v>
      </c>
      <c r="U22" s="256" t="s">
        <v>46</v>
      </c>
      <c r="V22" s="256" t="s">
        <v>46</v>
      </c>
      <c r="W22" s="256" t="s">
        <v>46</v>
      </c>
      <c r="X22" s="256" t="s">
        <v>46</v>
      </c>
      <c r="Y22" s="256" t="s">
        <v>46</v>
      </c>
      <c r="Z22" s="85" t="s">
        <v>39</v>
      </c>
      <c r="AA22" s="85" t="s">
        <v>39</v>
      </c>
      <c r="AB22" s="85" t="s">
        <v>39</v>
      </c>
      <c r="AC22" s="85" t="s">
        <v>39</v>
      </c>
      <c r="AD22" s="85" t="s">
        <v>39</v>
      </c>
      <c r="AE22" s="85" t="s">
        <v>39</v>
      </c>
      <c r="AF22" s="85" t="s">
        <v>39</v>
      </c>
      <c r="AG22" s="85" t="s">
        <v>39</v>
      </c>
    </row>
    <row r="23" spans="1:34" s="154" customFormat="1" ht="97.5" customHeight="1" x14ac:dyDescent="0.25">
      <c r="A23" s="169" t="s">
        <v>463</v>
      </c>
      <c r="B23" s="169"/>
      <c r="C23" s="175" t="s">
        <v>38</v>
      </c>
      <c r="D23" s="189" t="s">
        <v>46</v>
      </c>
      <c r="E23" s="203">
        <v>43831</v>
      </c>
      <c r="F23" s="200">
        <v>44196</v>
      </c>
      <c r="G23" s="204"/>
      <c r="H23" s="253" t="s">
        <v>46</v>
      </c>
      <c r="I23" s="253" t="s">
        <v>46</v>
      </c>
      <c r="J23" s="253" t="s">
        <v>46</v>
      </c>
      <c r="K23" s="253" t="s">
        <v>46</v>
      </c>
      <c r="L23" s="189" t="s">
        <v>46</v>
      </c>
      <c r="M23" s="189" t="s">
        <v>46</v>
      </c>
      <c r="N23" s="189"/>
      <c r="O23" s="189"/>
      <c r="P23" s="189"/>
      <c r="Q23" s="189"/>
      <c r="R23" s="189"/>
      <c r="S23" s="189"/>
      <c r="T23" s="189"/>
      <c r="U23" s="189"/>
      <c r="V23" s="189"/>
      <c r="W23" s="189"/>
      <c r="X23" s="189"/>
      <c r="Y23" s="189"/>
      <c r="Z23" s="189" t="s">
        <v>46</v>
      </c>
      <c r="AA23" s="189" t="s">
        <v>46</v>
      </c>
      <c r="AB23" s="189" t="s">
        <v>46</v>
      </c>
      <c r="AC23" s="189" t="s">
        <v>46</v>
      </c>
      <c r="AD23" s="189" t="s">
        <v>46</v>
      </c>
      <c r="AE23" s="189" t="s">
        <v>46</v>
      </c>
      <c r="AF23" s="189" t="s">
        <v>46</v>
      </c>
      <c r="AG23" s="189" t="s">
        <v>46</v>
      </c>
    </row>
    <row r="24" spans="1:34" s="8" customFormat="1" ht="110.25" hidden="1" customHeight="1" x14ac:dyDescent="0.25">
      <c r="A24" s="178" t="s">
        <v>416</v>
      </c>
      <c r="B24" s="86"/>
      <c r="C24" s="178" t="s">
        <v>38</v>
      </c>
      <c r="D24" s="177" t="s">
        <v>435</v>
      </c>
      <c r="E24" s="100"/>
      <c r="F24" s="96"/>
      <c r="G24" s="155"/>
      <c r="H24" s="144" t="e">
        <f>I24+J24+K24+L24+M24</f>
        <v>#REF!</v>
      </c>
      <c r="I24" s="190">
        <v>0</v>
      </c>
      <c r="J24" s="190">
        <v>0</v>
      </c>
      <c r="K24" s="190">
        <v>0</v>
      </c>
      <c r="L24" s="190" t="e">
        <f>#REF!</f>
        <v>#REF!</v>
      </c>
      <c r="M24" s="190">
        <v>0</v>
      </c>
      <c r="N24" s="85" t="s">
        <v>39</v>
      </c>
      <c r="O24" s="85" t="s">
        <v>39</v>
      </c>
      <c r="P24" s="85" t="s">
        <v>39</v>
      </c>
      <c r="Q24" s="85" t="s">
        <v>39</v>
      </c>
      <c r="R24" s="85" t="s">
        <v>39</v>
      </c>
      <c r="S24" s="85" t="s">
        <v>39</v>
      </c>
      <c r="T24" s="85" t="s">
        <v>39</v>
      </c>
      <c r="U24" s="85" t="s">
        <v>39</v>
      </c>
      <c r="V24" s="85" t="s">
        <v>39</v>
      </c>
      <c r="W24" s="85" t="s">
        <v>39</v>
      </c>
      <c r="X24" s="85" t="s">
        <v>39</v>
      </c>
      <c r="Y24" s="85" t="s">
        <v>39</v>
      </c>
      <c r="Z24" s="85" t="s">
        <v>39</v>
      </c>
      <c r="AA24" s="85" t="s">
        <v>39</v>
      </c>
      <c r="AB24" s="85" t="s">
        <v>39</v>
      </c>
      <c r="AC24" s="85" t="s">
        <v>39</v>
      </c>
      <c r="AD24" s="85" t="s">
        <v>39</v>
      </c>
      <c r="AE24" s="85" t="s">
        <v>39</v>
      </c>
      <c r="AF24" s="85" t="s">
        <v>39</v>
      </c>
      <c r="AG24" s="85" t="s">
        <v>39</v>
      </c>
    </row>
    <row r="25" spans="1:34" s="154" customFormat="1" ht="99" hidden="1" customHeight="1" x14ac:dyDescent="0.25">
      <c r="A25" s="169" t="s">
        <v>463</v>
      </c>
      <c r="B25" s="169"/>
      <c r="C25" s="169" t="s">
        <v>38</v>
      </c>
      <c r="D25" s="189" t="s">
        <v>46</v>
      </c>
      <c r="E25" s="203">
        <v>44197</v>
      </c>
      <c r="F25" s="200">
        <v>44561</v>
      </c>
      <c r="G25" s="201"/>
      <c r="H25" s="189" t="s">
        <v>46</v>
      </c>
      <c r="I25" s="189" t="s">
        <v>46</v>
      </c>
      <c r="J25" s="189" t="s">
        <v>46</v>
      </c>
      <c r="K25" s="189" t="s">
        <v>46</v>
      </c>
      <c r="L25" s="189" t="s">
        <v>46</v>
      </c>
      <c r="M25" s="189" t="s">
        <v>46</v>
      </c>
      <c r="N25" s="189" t="s">
        <v>46</v>
      </c>
      <c r="O25" s="189" t="s">
        <v>46</v>
      </c>
      <c r="P25" s="189" t="s">
        <v>46</v>
      </c>
      <c r="Q25" s="189" t="s">
        <v>46</v>
      </c>
      <c r="R25" s="189" t="s">
        <v>46</v>
      </c>
      <c r="S25" s="189" t="s">
        <v>46</v>
      </c>
      <c r="T25" s="189" t="s">
        <v>46</v>
      </c>
      <c r="U25" s="189" t="s">
        <v>46</v>
      </c>
      <c r="V25" s="189" t="s">
        <v>46</v>
      </c>
      <c r="W25" s="189" t="s">
        <v>46</v>
      </c>
      <c r="X25" s="189" t="s">
        <v>46</v>
      </c>
      <c r="Y25" s="189" t="s">
        <v>46</v>
      </c>
      <c r="Z25" s="189" t="s">
        <v>46</v>
      </c>
      <c r="AA25" s="189" t="s">
        <v>46</v>
      </c>
      <c r="AB25" s="189" t="s">
        <v>46</v>
      </c>
      <c r="AC25" s="189" t="s">
        <v>46</v>
      </c>
      <c r="AD25" s="189" t="s">
        <v>46</v>
      </c>
      <c r="AE25" s="189" t="s">
        <v>46</v>
      </c>
      <c r="AF25" s="189" t="s">
        <v>46</v>
      </c>
      <c r="AG25" s="189" t="s">
        <v>46</v>
      </c>
    </row>
    <row r="26" spans="1:34" s="153" customFormat="1" ht="91.5" hidden="1" customHeight="1" x14ac:dyDescent="0.25">
      <c r="A26" s="178" t="s">
        <v>417</v>
      </c>
      <c r="B26" s="178"/>
      <c r="C26" s="178" t="s">
        <v>38</v>
      </c>
      <c r="D26" s="177" t="s">
        <v>435</v>
      </c>
      <c r="E26" s="130"/>
      <c r="F26" s="130"/>
      <c r="G26" s="143"/>
      <c r="H26" s="144" t="e">
        <f>I26+J26+K26+L26+M26</f>
        <v>#REF!</v>
      </c>
      <c r="I26" s="190">
        <v>0</v>
      </c>
      <c r="J26" s="190">
        <v>0</v>
      </c>
      <c r="K26" s="190">
        <v>0</v>
      </c>
      <c r="L26" s="190">
        <v>0</v>
      </c>
      <c r="M26" s="190" t="e">
        <f>#REF!</f>
        <v>#REF!</v>
      </c>
      <c r="N26" s="85" t="s">
        <v>39</v>
      </c>
      <c r="O26" s="85" t="s">
        <v>39</v>
      </c>
      <c r="P26" s="85" t="s">
        <v>39</v>
      </c>
      <c r="Q26" s="85" t="s">
        <v>39</v>
      </c>
      <c r="R26" s="85" t="s">
        <v>39</v>
      </c>
      <c r="S26" s="85" t="s">
        <v>39</v>
      </c>
      <c r="T26" s="85" t="s">
        <v>39</v>
      </c>
      <c r="U26" s="85" t="s">
        <v>39</v>
      </c>
      <c r="V26" s="85" t="s">
        <v>39</v>
      </c>
      <c r="W26" s="85" t="s">
        <v>39</v>
      </c>
      <c r="X26" s="85" t="s">
        <v>39</v>
      </c>
      <c r="Y26" s="85" t="s">
        <v>39</v>
      </c>
      <c r="Z26" s="85" t="s">
        <v>39</v>
      </c>
      <c r="AA26" s="85" t="s">
        <v>39</v>
      </c>
      <c r="AB26" s="85" t="s">
        <v>39</v>
      </c>
      <c r="AC26" s="85" t="s">
        <v>39</v>
      </c>
      <c r="AD26" s="85" t="s">
        <v>39</v>
      </c>
      <c r="AE26" s="85" t="s">
        <v>39</v>
      </c>
      <c r="AF26" s="85" t="s">
        <v>39</v>
      </c>
      <c r="AG26" s="85" t="s">
        <v>39</v>
      </c>
    </row>
    <row r="27" spans="1:34" ht="87.75" hidden="1" customHeight="1" x14ac:dyDescent="0.25">
      <c r="A27" s="93" t="s">
        <v>394</v>
      </c>
      <c r="B27" s="6"/>
      <c r="C27" s="93"/>
      <c r="D27" s="92"/>
      <c r="E27" s="99"/>
      <c r="F27" s="91"/>
      <c r="G27" s="111"/>
      <c r="H27" s="168" t="e">
        <f>#REF!+I27+J27</f>
        <v>#REF!</v>
      </c>
      <c r="I27" s="128" t="e">
        <f>#REF!</f>
        <v>#REF!</v>
      </c>
      <c r="J27" s="128" t="e">
        <f>#REF!</f>
        <v>#REF!</v>
      </c>
      <c r="K27" s="128"/>
      <c r="L27" s="128"/>
      <c r="M27" s="128"/>
      <c r="N27" s="150"/>
      <c r="O27" s="101"/>
      <c r="P27" s="101"/>
      <c r="Q27" s="101"/>
      <c r="R27" s="101"/>
      <c r="S27" s="101"/>
      <c r="T27" s="149"/>
      <c r="U27" s="149"/>
      <c r="V27" s="149"/>
      <c r="W27" s="149"/>
      <c r="X27" s="149"/>
      <c r="Y27" s="149"/>
      <c r="Z27" s="149"/>
      <c r="AA27" s="149"/>
      <c r="AB27" s="149"/>
      <c r="AC27" s="149"/>
      <c r="AD27" s="149"/>
      <c r="AE27" s="149"/>
      <c r="AF27" s="149"/>
      <c r="AG27" s="149"/>
    </row>
    <row r="28" spans="1:34" ht="81" hidden="1" customHeight="1" x14ac:dyDescent="0.25">
      <c r="A28" s="93" t="s">
        <v>482</v>
      </c>
      <c r="B28" s="6"/>
      <c r="C28" s="93"/>
      <c r="D28" s="92"/>
      <c r="E28" s="99"/>
      <c r="F28" s="91"/>
      <c r="G28" s="111"/>
      <c r="H28" s="168" t="e">
        <f>#REF!+I28+J28</f>
        <v>#REF!</v>
      </c>
      <c r="I28" s="128" t="e">
        <f>#REF!</f>
        <v>#REF!</v>
      </c>
      <c r="J28" s="128" t="e">
        <f>#REF!</f>
        <v>#REF!</v>
      </c>
      <c r="K28" s="128"/>
      <c r="L28" s="128"/>
      <c r="M28" s="128"/>
      <c r="N28" s="150"/>
      <c r="O28" s="101"/>
      <c r="P28" s="101"/>
      <c r="Q28" s="101"/>
      <c r="R28" s="101"/>
      <c r="S28" s="101"/>
      <c r="T28" s="149"/>
      <c r="U28" s="149"/>
      <c r="V28" s="149"/>
      <c r="W28" s="149"/>
      <c r="X28" s="149"/>
      <c r="Y28" s="149"/>
      <c r="Z28" s="149"/>
      <c r="AA28" s="149"/>
      <c r="AB28" s="149"/>
      <c r="AC28" s="149"/>
      <c r="AD28" s="149"/>
      <c r="AE28" s="149"/>
      <c r="AF28" s="149"/>
      <c r="AG28" s="149"/>
    </row>
    <row r="29" spans="1:34" ht="77.25" hidden="1" customHeight="1" x14ac:dyDescent="0.25">
      <c r="A29" s="93" t="s">
        <v>483</v>
      </c>
      <c r="B29" s="6"/>
      <c r="C29" s="93"/>
      <c r="D29" s="92"/>
      <c r="E29" s="99"/>
      <c r="F29" s="91"/>
      <c r="G29" s="111"/>
      <c r="H29" s="168" t="e">
        <f>#REF!+I29+J29</f>
        <v>#REF!</v>
      </c>
      <c r="I29" s="128" t="e">
        <f>#REF!</f>
        <v>#REF!</v>
      </c>
      <c r="J29" s="128" t="e">
        <f>#REF!</f>
        <v>#REF!</v>
      </c>
      <c r="K29" s="128"/>
      <c r="L29" s="128"/>
      <c r="M29" s="128"/>
      <c r="N29" s="150"/>
      <c r="O29" s="101"/>
      <c r="P29" s="101"/>
      <c r="Q29" s="101"/>
      <c r="R29" s="101"/>
      <c r="S29" s="101"/>
      <c r="T29" s="149"/>
      <c r="U29" s="149"/>
      <c r="V29" s="149"/>
      <c r="W29" s="149"/>
      <c r="X29" s="149"/>
      <c r="Y29" s="149"/>
      <c r="Z29" s="149"/>
      <c r="AA29" s="149"/>
      <c r="AB29" s="149"/>
      <c r="AC29" s="149"/>
      <c r="AD29" s="149"/>
      <c r="AE29" s="149"/>
      <c r="AF29" s="149"/>
      <c r="AG29" s="149"/>
    </row>
    <row r="30" spans="1:34" ht="77.25" hidden="1" customHeight="1" x14ac:dyDescent="0.25">
      <c r="A30" s="93" t="s">
        <v>484</v>
      </c>
      <c r="B30" s="6"/>
      <c r="C30" s="93"/>
      <c r="D30" s="92"/>
      <c r="E30" s="99"/>
      <c r="F30" s="91"/>
      <c r="G30" s="111"/>
      <c r="H30" s="168" t="e">
        <f>#REF!+I30+J30</f>
        <v>#REF!</v>
      </c>
      <c r="I30" s="128" t="e">
        <f>#REF!</f>
        <v>#REF!</v>
      </c>
      <c r="J30" s="128" t="e">
        <f>#REF!</f>
        <v>#REF!</v>
      </c>
      <c r="K30" s="128"/>
      <c r="L30" s="128"/>
      <c r="M30" s="128"/>
      <c r="N30" s="150"/>
      <c r="O30" s="101"/>
      <c r="P30" s="101"/>
      <c r="Q30" s="101"/>
      <c r="R30" s="101"/>
      <c r="S30" s="101"/>
      <c r="T30" s="149"/>
      <c r="U30" s="149"/>
      <c r="V30" s="149"/>
      <c r="W30" s="149"/>
      <c r="X30" s="149"/>
      <c r="Y30" s="149"/>
      <c r="Z30" s="149"/>
      <c r="AA30" s="149"/>
      <c r="AB30" s="149"/>
      <c r="AC30" s="149"/>
      <c r="AD30" s="149"/>
      <c r="AE30" s="149"/>
      <c r="AF30" s="149"/>
      <c r="AG30" s="149"/>
    </row>
    <row r="31" spans="1:34" ht="77.25" hidden="1" customHeight="1" x14ac:dyDescent="0.25">
      <c r="A31" s="93" t="s">
        <v>485</v>
      </c>
      <c r="B31" s="6"/>
      <c r="C31" s="93"/>
      <c r="D31" s="92"/>
      <c r="E31" s="99"/>
      <c r="F31" s="91"/>
      <c r="G31" s="111"/>
      <c r="H31" s="168" t="e">
        <f>#REF!+I31+J31</f>
        <v>#REF!</v>
      </c>
      <c r="I31" s="128" t="e">
        <f>#REF!</f>
        <v>#REF!</v>
      </c>
      <c r="J31" s="128" t="e">
        <f>#REF!</f>
        <v>#REF!</v>
      </c>
      <c r="K31" s="128"/>
      <c r="L31" s="128"/>
      <c r="M31" s="128"/>
      <c r="N31" s="150"/>
      <c r="O31" s="101"/>
      <c r="P31" s="101"/>
      <c r="Q31" s="101"/>
      <c r="R31" s="101"/>
      <c r="S31" s="101"/>
      <c r="T31" s="149"/>
      <c r="U31" s="149"/>
      <c r="V31" s="149"/>
      <c r="W31" s="149"/>
      <c r="X31" s="149"/>
      <c r="Y31" s="149"/>
      <c r="Z31" s="149"/>
      <c r="AA31" s="149"/>
      <c r="AB31" s="149"/>
      <c r="AC31" s="149"/>
      <c r="AD31" s="149"/>
      <c r="AE31" s="149"/>
      <c r="AF31" s="149"/>
      <c r="AG31" s="149"/>
    </row>
    <row r="32" spans="1:34" ht="77.25" hidden="1" customHeight="1" x14ac:dyDescent="0.25">
      <c r="A32" s="93" t="s">
        <v>395</v>
      </c>
      <c r="B32" s="6"/>
      <c r="C32" s="93"/>
      <c r="D32" s="92"/>
      <c r="E32" s="99"/>
      <c r="F32" s="91"/>
      <c r="G32" s="111"/>
      <c r="H32" s="168" t="e">
        <f>#REF!+I32+J32</f>
        <v>#REF!</v>
      </c>
      <c r="I32" s="128" t="e">
        <f>#REF!</f>
        <v>#REF!</v>
      </c>
      <c r="J32" s="128" t="e">
        <f>#REF!</f>
        <v>#REF!</v>
      </c>
      <c r="K32" s="128"/>
      <c r="L32" s="128"/>
      <c r="M32" s="128"/>
      <c r="N32" s="150"/>
      <c r="O32" s="101"/>
      <c r="P32" s="101"/>
      <c r="Q32" s="101"/>
      <c r="R32" s="101"/>
      <c r="S32" s="101"/>
      <c r="T32" s="149"/>
      <c r="U32" s="149"/>
      <c r="V32" s="149"/>
      <c r="W32" s="149"/>
      <c r="X32" s="149"/>
      <c r="Y32" s="149"/>
      <c r="Z32" s="149"/>
      <c r="AA32" s="149"/>
      <c r="AB32" s="149"/>
      <c r="AC32" s="149"/>
      <c r="AD32" s="149"/>
      <c r="AE32" s="149"/>
      <c r="AF32" s="149"/>
      <c r="AG32" s="149"/>
    </row>
    <row r="33" spans="1:34" ht="51.75" hidden="1" customHeight="1" x14ac:dyDescent="0.25">
      <c r="A33" s="95" t="s">
        <v>486</v>
      </c>
      <c r="B33" s="6"/>
      <c r="C33" s="93"/>
      <c r="D33" s="92"/>
      <c r="E33" s="99"/>
      <c r="F33" s="91"/>
      <c r="G33" s="111"/>
      <c r="H33" s="148" t="s">
        <v>46</v>
      </c>
      <c r="I33" s="182" t="s">
        <v>46</v>
      </c>
      <c r="J33" s="182" t="s">
        <v>46</v>
      </c>
      <c r="K33" s="182"/>
      <c r="L33" s="182"/>
      <c r="M33" s="182"/>
      <c r="N33" s="150"/>
      <c r="O33" s="101"/>
      <c r="P33" s="101"/>
      <c r="Q33" s="101"/>
      <c r="R33" s="101"/>
      <c r="S33" s="101"/>
      <c r="T33" s="149"/>
      <c r="U33" s="149"/>
      <c r="V33" s="149"/>
      <c r="W33" s="149"/>
      <c r="X33" s="149"/>
      <c r="Y33" s="149"/>
      <c r="Z33" s="149"/>
      <c r="AA33" s="149"/>
      <c r="AB33" s="149"/>
      <c r="AC33" s="149"/>
      <c r="AD33" s="149"/>
      <c r="AE33" s="149"/>
      <c r="AF33" s="149"/>
      <c r="AG33" s="149"/>
    </row>
    <row r="34" spans="1:34" ht="15.75" hidden="1" customHeight="1" x14ac:dyDescent="0.25">
      <c r="A34" s="618" t="s">
        <v>396</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147"/>
      <c r="AB34" s="145"/>
      <c r="AC34" s="145"/>
      <c r="AD34" s="145"/>
      <c r="AE34" s="145"/>
      <c r="AF34" s="145"/>
      <c r="AG34" s="199"/>
    </row>
    <row r="35" spans="1:34" hidden="1" x14ac:dyDescent="0.25">
      <c r="A35" s="183"/>
      <c r="B35" s="183"/>
      <c r="C35" s="183"/>
      <c r="D35" s="183"/>
      <c r="E35" s="183"/>
      <c r="F35" s="183"/>
      <c r="G35" s="183"/>
      <c r="H35" s="151" t="e">
        <f>#REF!+I35+J35</f>
        <v>#REF!</v>
      </c>
      <c r="I35" s="151" t="e">
        <f>I36+I38+I40+I42+I44</f>
        <v>#REF!</v>
      </c>
      <c r="J35" s="151" t="e">
        <f>J36+J38+J40+J42+J44</f>
        <v>#REF!</v>
      </c>
      <c r="K35" s="151"/>
      <c r="L35" s="151"/>
      <c r="M35" s="151"/>
      <c r="N35" s="76"/>
      <c r="O35" s="183"/>
      <c r="P35" s="183"/>
      <c r="Q35" s="183"/>
      <c r="R35" s="183"/>
      <c r="S35" s="183"/>
      <c r="T35" s="183"/>
      <c r="U35" s="183"/>
      <c r="V35" s="183"/>
      <c r="W35" s="183"/>
      <c r="X35" s="183"/>
      <c r="Y35" s="183"/>
      <c r="Z35" s="183"/>
      <c r="AA35" s="183"/>
      <c r="AB35" s="183"/>
      <c r="AC35" s="183"/>
      <c r="AD35" s="183"/>
      <c r="AE35" s="183"/>
      <c r="AF35" s="183"/>
      <c r="AG35" s="183"/>
    </row>
    <row r="36" spans="1:34" s="129" customFormat="1" ht="170.25" hidden="1" customHeight="1" x14ac:dyDescent="0.25">
      <c r="A36" s="86" t="s">
        <v>397</v>
      </c>
      <c r="B36" s="86"/>
      <c r="C36" s="86"/>
      <c r="D36" s="86"/>
      <c r="E36" s="86"/>
      <c r="F36" s="86"/>
      <c r="G36" s="86"/>
      <c r="H36" s="152" t="e">
        <f>#REF!+I36+J36</f>
        <v>#REF!</v>
      </c>
      <c r="I36" s="152" t="e">
        <f>I37</f>
        <v>#REF!</v>
      </c>
      <c r="J36" s="152" t="e">
        <f>J37</f>
        <v>#REF!</v>
      </c>
      <c r="K36" s="152"/>
      <c r="L36" s="152"/>
      <c r="M36" s="152"/>
      <c r="N36" s="168"/>
      <c r="O36" s="86"/>
      <c r="P36" s="86"/>
      <c r="Q36" s="86"/>
      <c r="R36" s="86"/>
      <c r="S36" s="86"/>
      <c r="T36" s="86"/>
      <c r="U36" s="86"/>
      <c r="V36" s="86"/>
      <c r="W36" s="86"/>
      <c r="X36" s="86"/>
      <c r="Y36" s="86"/>
      <c r="Z36" s="86"/>
      <c r="AA36" s="86"/>
      <c r="AB36" s="86"/>
      <c r="AC36" s="86"/>
      <c r="AD36" s="86"/>
      <c r="AE36" s="86"/>
      <c r="AF36" s="86"/>
      <c r="AG36" s="86"/>
    </row>
    <row r="37" spans="1:34" s="129" customFormat="1" ht="162" hidden="1" customHeight="1" x14ac:dyDescent="0.25">
      <c r="A37" s="97" t="s">
        <v>398</v>
      </c>
      <c r="B37" s="86"/>
      <c r="C37" s="86"/>
      <c r="D37" s="86"/>
      <c r="E37" s="86"/>
      <c r="F37" s="86"/>
      <c r="G37" s="86"/>
      <c r="H37" s="152" t="e">
        <f>#REF!+I37+J37</f>
        <v>#REF!</v>
      </c>
      <c r="I37" s="128" t="e">
        <f>#REF!</f>
        <v>#REF!</v>
      </c>
      <c r="J37" s="128" t="e">
        <f>#REF!</f>
        <v>#REF!</v>
      </c>
      <c r="K37" s="128"/>
      <c r="L37" s="128"/>
      <c r="M37" s="128"/>
      <c r="N37" s="168"/>
      <c r="O37" s="86"/>
      <c r="P37" s="86"/>
      <c r="Q37" s="86"/>
      <c r="R37" s="86"/>
      <c r="S37" s="86"/>
      <c r="T37" s="86"/>
      <c r="U37" s="86"/>
      <c r="V37" s="86"/>
      <c r="W37" s="86"/>
      <c r="X37" s="86"/>
      <c r="Y37" s="86"/>
      <c r="Z37" s="86"/>
      <c r="AA37" s="86"/>
      <c r="AB37" s="86"/>
      <c r="AC37" s="86"/>
      <c r="AD37" s="86"/>
      <c r="AE37" s="86"/>
      <c r="AF37" s="86"/>
      <c r="AG37" s="86"/>
    </row>
    <row r="38" spans="1:34" s="129" customFormat="1" ht="117.75" hidden="1" customHeight="1" x14ac:dyDescent="0.25">
      <c r="A38" s="86" t="s">
        <v>399</v>
      </c>
      <c r="B38" s="86"/>
      <c r="C38" s="86"/>
      <c r="D38" s="86"/>
      <c r="E38" s="86"/>
      <c r="F38" s="86"/>
      <c r="G38" s="86"/>
      <c r="H38" s="152" t="e">
        <f>#REF!+I38+J38</f>
        <v>#REF!</v>
      </c>
      <c r="I38" s="152" t="e">
        <f>I39</f>
        <v>#REF!</v>
      </c>
      <c r="J38" s="152" t="e">
        <f>J39</f>
        <v>#REF!</v>
      </c>
      <c r="K38" s="152"/>
      <c r="L38" s="152"/>
      <c r="M38" s="152"/>
      <c r="N38" s="168"/>
      <c r="O38" s="86"/>
      <c r="P38" s="86"/>
      <c r="Q38" s="86"/>
      <c r="R38" s="86"/>
      <c r="S38" s="86"/>
      <c r="T38" s="86"/>
      <c r="U38" s="86"/>
      <c r="V38" s="86"/>
      <c r="W38" s="86"/>
      <c r="X38" s="86"/>
      <c r="Y38" s="86"/>
      <c r="Z38" s="86"/>
      <c r="AA38" s="86"/>
      <c r="AB38" s="86"/>
      <c r="AC38" s="86"/>
      <c r="AD38" s="86"/>
      <c r="AE38" s="86"/>
      <c r="AF38" s="86"/>
      <c r="AG38" s="86"/>
    </row>
    <row r="39" spans="1:34" s="129" customFormat="1" ht="63.75" hidden="1" customHeight="1" x14ac:dyDescent="0.25">
      <c r="A39" s="97" t="s">
        <v>400</v>
      </c>
      <c r="B39" s="86"/>
      <c r="C39" s="86"/>
      <c r="D39" s="86"/>
      <c r="E39" s="86"/>
      <c r="F39" s="86"/>
      <c r="G39" s="86"/>
      <c r="H39" s="152" t="e">
        <f>#REF!+I39+J39</f>
        <v>#REF!</v>
      </c>
      <c r="I39" s="128" t="e">
        <f>#REF!</f>
        <v>#REF!</v>
      </c>
      <c r="J39" s="128" t="e">
        <f>#REF!</f>
        <v>#REF!</v>
      </c>
      <c r="K39" s="128"/>
      <c r="L39" s="128"/>
      <c r="M39" s="128"/>
      <c r="N39" s="168"/>
      <c r="O39" s="86"/>
      <c r="P39" s="86"/>
      <c r="Q39" s="86"/>
      <c r="R39" s="86"/>
      <c r="S39" s="86"/>
      <c r="T39" s="86"/>
      <c r="U39" s="86"/>
      <c r="V39" s="86"/>
      <c r="W39" s="86"/>
      <c r="X39" s="86"/>
      <c r="Y39" s="86"/>
      <c r="Z39" s="86"/>
      <c r="AA39" s="86"/>
      <c r="AB39" s="86"/>
      <c r="AC39" s="86"/>
      <c r="AD39" s="86"/>
      <c r="AE39" s="86"/>
      <c r="AF39" s="86"/>
      <c r="AG39" s="86"/>
    </row>
    <row r="40" spans="1:34" s="129" customFormat="1" ht="246.75" hidden="1" customHeight="1" x14ac:dyDescent="0.25">
      <c r="A40" s="86" t="s">
        <v>401</v>
      </c>
      <c r="B40" s="86"/>
      <c r="C40" s="86"/>
      <c r="D40" s="86"/>
      <c r="E40" s="86"/>
      <c r="F40" s="86"/>
      <c r="G40" s="86"/>
      <c r="H40" s="152" t="e">
        <f>#REF!+I40+J40</f>
        <v>#REF!</v>
      </c>
      <c r="I40" s="152" t="e">
        <f>I41</f>
        <v>#REF!</v>
      </c>
      <c r="J40" s="152" t="e">
        <f>J41</f>
        <v>#REF!</v>
      </c>
      <c r="K40" s="152"/>
      <c r="L40" s="152"/>
      <c r="M40" s="152"/>
      <c r="N40" s="168"/>
      <c r="O40" s="86"/>
      <c r="P40" s="86"/>
      <c r="Q40" s="86"/>
      <c r="R40" s="86"/>
      <c r="S40" s="86"/>
      <c r="T40" s="86"/>
      <c r="U40" s="86"/>
      <c r="V40" s="86"/>
      <c r="W40" s="86"/>
      <c r="X40" s="86"/>
      <c r="Y40" s="86"/>
      <c r="Z40" s="86"/>
      <c r="AA40" s="86"/>
      <c r="AB40" s="86"/>
      <c r="AC40" s="86"/>
      <c r="AD40" s="86"/>
      <c r="AE40" s="86"/>
      <c r="AF40" s="86"/>
      <c r="AG40" s="86"/>
    </row>
    <row r="41" spans="1:34" s="129" customFormat="1" ht="231" hidden="1" customHeight="1" x14ac:dyDescent="0.25">
      <c r="A41" s="97" t="s">
        <v>402</v>
      </c>
      <c r="B41" s="86"/>
      <c r="C41" s="86"/>
      <c r="D41" s="86"/>
      <c r="E41" s="86"/>
      <c r="F41" s="86"/>
      <c r="G41" s="86"/>
      <c r="H41" s="152" t="e">
        <f>#REF!+I41+J41</f>
        <v>#REF!</v>
      </c>
      <c r="I41" s="128" t="e">
        <f>#REF!</f>
        <v>#REF!</v>
      </c>
      <c r="J41" s="128" t="e">
        <f>#REF!</f>
        <v>#REF!</v>
      </c>
      <c r="K41" s="128"/>
      <c r="L41" s="128"/>
      <c r="M41" s="128"/>
      <c r="N41" s="168"/>
      <c r="O41" s="86"/>
      <c r="P41" s="86"/>
      <c r="Q41" s="86"/>
      <c r="R41" s="86"/>
      <c r="S41" s="86"/>
      <c r="T41" s="86"/>
      <c r="U41" s="86"/>
      <c r="V41" s="86"/>
      <c r="W41" s="86"/>
      <c r="X41" s="86"/>
      <c r="Y41" s="86"/>
      <c r="Z41" s="86"/>
      <c r="AA41" s="86"/>
      <c r="AB41" s="86"/>
      <c r="AC41" s="86"/>
      <c r="AD41" s="86"/>
      <c r="AE41" s="86"/>
      <c r="AF41" s="86"/>
      <c r="AG41" s="86"/>
    </row>
    <row r="42" spans="1:34" s="129" customFormat="1" ht="232.5" hidden="1" customHeight="1" x14ac:dyDescent="0.25">
      <c r="A42" s="86" t="s">
        <v>403</v>
      </c>
      <c r="B42" s="86"/>
      <c r="C42" s="86"/>
      <c r="D42" s="86"/>
      <c r="E42" s="86"/>
      <c r="F42" s="86"/>
      <c r="G42" s="86"/>
      <c r="H42" s="152" t="e">
        <f>#REF!+I42+J42</f>
        <v>#REF!</v>
      </c>
      <c r="I42" s="152" t="e">
        <f>I43</f>
        <v>#REF!</v>
      </c>
      <c r="J42" s="152" t="e">
        <f>J43</f>
        <v>#REF!</v>
      </c>
      <c r="K42" s="152"/>
      <c r="L42" s="152"/>
      <c r="M42" s="152"/>
      <c r="N42" s="168"/>
      <c r="O42" s="86"/>
      <c r="P42" s="86"/>
      <c r="Q42" s="86"/>
      <c r="R42" s="86"/>
      <c r="S42" s="86"/>
      <c r="T42" s="86"/>
      <c r="U42" s="86"/>
      <c r="V42" s="86"/>
      <c r="W42" s="86"/>
      <c r="X42" s="86"/>
      <c r="Y42" s="86"/>
      <c r="Z42" s="86"/>
      <c r="AA42" s="86"/>
      <c r="AB42" s="86"/>
      <c r="AC42" s="86"/>
      <c r="AD42" s="86"/>
      <c r="AE42" s="86"/>
      <c r="AF42" s="86"/>
      <c r="AG42" s="86"/>
    </row>
    <row r="43" spans="1:34" s="129" customFormat="1" ht="108.75" hidden="1" customHeight="1" x14ac:dyDescent="0.25">
      <c r="A43" s="97" t="s">
        <v>404</v>
      </c>
      <c r="B43" s="86"/>
      <c r="C43" s="86"/>
      <c r="D43" s="86"/>
      <c r="E43" s="86"/>
      <c r="F43" s="86"/>
      <c r="G43" s="86"/>
      <c r="H43" s="152" t="e">
        <f>#REF!+I43+J43</f>
        <v>#REF!</v>
      </c>
      <c r="I43" s="128" t="e">
        <f>#REF!</f>
        <v>#REF!</v>
      </c>
      <c r="J43" s="128" t="e">
        <f>#REF!</f>
        <v>#REF!</v>
      </c>
      <c r="K43" s="128"/>
      <c r="L43" s="128"/>
      <c r="M43" s="128"/>
      <c r="N43" s="168"/>
      <c r="O43" s="86"/>
      <c r="P43" s="86"/>
      <c r="Q43" s="86"/>
      <c r="R43" s="86"/>
      <c r="S43" s="86"/>
      <c r="T43" s="86"/>
      <c r="U43" s="86"/>
      <c r="V43" s="86"/>
      <c r="W43" s="86"/>
      <c r="X43" s="86"/>
      <c r="Y43" s="86"/>
      <c r="Z43" s="86"/>
      <c r="AA43" s="86"/>
      <c r="AB43" s="86"/>
      <c r="AC43" s="86"/>
      <c r="AD43" s="86"/>
      <c r="AE43" s="86"/>
      <c r="AF43" s="86"/>
      <c r="AG43" s="86"/>
    </row>
    <row r="44" spans="1:34" s="129" customFormat="1" ht="126.75" hidden="1" customHeight="1" x14ac:dyDescent="0.25">
      <c r="A44" s="86" t="s">
        <v>405</v>
      </c>
      <c r="B44" s="86"/>
      <c r="C44" s="86"/>
      <c r="D44" s="86"/>
      <c r="E44" s="86"/>
      <c r="F44" s="86"/>
      <c r="G44" s="86"/>
      <c r="H44" s="152" t="e">
        <f>#REF!+I44+J44</f>
        <v>#REF!</v>
      </c>
      <c r="I44" s="148" t="str">
        <f>I45</f>
        <v>х</v>
      </c>
      <c r="J44" s="148" t="str">
        <f>J45</f>
        <v>х</v>
      </c>
      <c r="K44" s="148"/>
      <c r="L44" s="148"/>
      <c r="M44" s="148"/>
      <c r="N44" s="168"/>
      <c r="O44" s="86"/>
      <c r="P44" s="86"/>
      <c r="Q44" s="86"/>
      <c r="R44" s="86"/>
      <c r="S44" s="86"/>
      <c r="T44" s="86"/>
      <c r="U44" s="86"/>
      <c r="V44" s="86"/>
      <c r="W44" s="86"/>
      <c r="X44" s="86"/>
      <c r="Y44" s="86"/>
      <c r="Z44" s="86"/>
      <c r="AA44" s="86"/>
      <c r="AB44" s="86"/>
      <c r="AC44" s="86"/>
      <c r="AD44" s="86"/>
      <c r="AE44" s="86"/>
      <c r="AF44" s="86"/>
      <c r="AG44" s="86"/>
    </row>
    <row r="45" spans="1:34" s="154" customFormat="1" ht="99" hidden="1" customHeight="1" x14ac:dyDescent="0.25">
      <c r="A45" s="169" t="s">
        <v>463</v>
      </c>
      <c r="B45" s="169"/>
      <c r="C45" s="169" t="s">
        <v>38</v>
      </c>
      <c r="D45" s="189" t="s">
        <v>46</v>
      </c>
      <c r="E45" s="203">
        <v>44562</v>
      </c>
      <c r="F45" s="200">
        <v>44926</v>
      </c>
      <c r="G45" s="201"/>
      <c r="H45" s="189" t="s">
        <v>46</v>
      </c>
      <c r="I45" s="189" t="s">
        <v>46</v>
      </c>
      <c r="J45" s="189" t="s">
        <v>46</v>
      </c>
      <c r="K45" s="189" t="s">
        <v>46</v>
      </c>
      <c r="L45" s="189" t="s">
        <v>46</v>
      </c>
      <c r="M45" s="189" t="s">
        <v>46</v>
      </c>
      <c r="N45" s="189" t="s">
        <v>46</v>
      </c>
      <c r="O45" s="189" t="s">
        <v>46</v>
      </c>
      <c r="P45" s="189" t="s">
        <v>46</v>
      </c>
      <c r="Q45" s="189" t="s">
        <v>46</v>
      </c>
      <c r="R45" s="189" t="s">
        <v>46</v>
      </c>
      <c r="S45" s="189" t="s">
        <v>46</v>
      </c>
      <c r="T45" s="189" t="s">
        <v>46</v>
      </c>
      <c r="U45" s="189" t="s">
        <v>46</v>
      </c>
      <c r="V45" s="189" t="s">
        <v>46</v>
      </c>
      <c r="W45" s="189" t="s">
        <v>46</v>
      </c>
      <c r="X45" s="189" t="s">
        <v>46</v>
      </c>
      <c r="Y45" s="189" t="s">
        <v>46</v>
      </c>
      <c r="Z45" s="189" t="s">
        <v>46</v>
      </c>
      <c r="AA45" s="189" t="s">
        <v>46</v>
      </c>
      <c r="AB45" s="189" t="s">
        <v>46</v>
      </c>
      <c r="AC45" s="189" t="s">
        <v>46</v>
      </c>
      <c r="AD45" s="189" t="s">
        <v>46</v>
      </c>
      <c r="AE45" s="189" t="s">
        <v>46</v>
      </c>
      <c r="AF45" s="189" t="s">
        <v>46</v>
      </c>
      <c r="AG45" s="189" t="s">
        <v>46</v>
      </c>
    </row>
    <row r="46" spans="1:34" s="8" customFormat="1" ht="81" customHeight="1" x14ac:dyDescent="0.25">
      <c r="A46" s="188" t="s">
        <v>430</v>
      </c>
      <c r="B46" s="188"/>
      <c r="C46" s="188" t="s">
        <v>38</v>
      </c>
      <c r="D46" s="188" t="s">
        <v>428</v>
      </c>
      <c r="E46" s="191">
        <v>43101</v>
      </c>
      <c r="F46" s="191">
        <v>44196</v>
      </c>
      <c r="G46" s="192"/>
      <c r="H46" s="250" t="e">
        <f>I46+J46+K46+L46+M46</f>
        <v>#REF!</v>
      </c>
      <c r="I46" s="250" t="e">
        <f>I47+I49+I51+I53+I55</f>
        <v>#REF!</v>
      </c>
      <c r="J46" s="250" t="e">
        <f t="shared" ref="J46:M46" si="3">J47+J49+J51+J53+J55</f>
        <v>#REF!</v>
      </c>
      <c r="K46" s="250" t="e">
        <f t="shared" si="3"/>
        <v>#REF!</v>
      </c>
      <c r="L46" s="185">
        <f t="shared" si="3"/>
        <v>0</v>
      </c>
      <c r="M46" s="185">
        <f t="shared" si="3"/>
        <v>0</v>
      </c>
      <c r="N46" s="193"/>
      <c r="O46" s="193"/>
      <c r="P46" s="193"/>
      <c r="Q46" s="193"/>
      <c r="R46" s="194"/>
      <c r="S46" s="194"/>
      <c r="T46" s="194"/>
      <c r="U46" s="194"/>
      <c r="V46" s="194"/>
      <c r="W46" s="194"/>
      <c r="X46" s="194"/>
      <c r="Y46" s="194"/>
      <c r="Z46" s="194"/>
      <c r="AA46" s="194"/>
      <c r="AB46" s="194"/>
      <c r="AC46" s="194"/>
      <c r="AD46" s="194"/>
      <c r="AE46" s="194"/>
      <c r="AF46" s="194"/>
      <c r="AG46" s="194"/>
    </row>
    <row r="47" spans="1:34" ht="81.75" customHeight="1" x14ac:dyDescent="0.25">
      <c r="A47" s="177" t="s">
        <v>423</v>
      </c>
      <c r="B47" s="177">
        <v>0</v>
      </c>
      <c r="C47" s="178" t="s">
        <v>38</v>
      </c>
      <c r="D47" s="127" t="e">
        <f>#REF!</f>
        <v>#REF!</v>
      </c>
      <c r="E47" s="98"/>
      <c r="F47" s="98"/>
      <c r="G47" s="142"/>
      <c r="H47" s="252" t="e">
        <f>I47+J47+K47+L47+M47</f>
        <v>#REF!</v>
      </c>
      <c r="I47" s="252" t="e">
        <f>#REF!</f>
        <v>#REF!</v>
      </c>
      <c r="J47" s="252">
        <v>0</v>
      </c>
      <c r="K47" s="252">
        <v>0</v>
      </c>
      <c r="L47" s="190">
        <v>0</v>
      </c>
      <c r="M47" s="190">
        <v>0</v>
      </c>
      <c r="N47" s="256" t="s">
        <v>46</v>
      </c>
      <c r="O47" s="256" t="s">
        <v>46</v>
      </c>
      <c r="P47" s="256" t="s">
        <v>46</v>
      </c>
      <c r="Q47" s="256" t="s">
        <v>46</v>
      </c>
      <c r="R47" s="256" t="s">
        <v>46</v>
      </c>
      <c r="S47" s="256" t="s">
        <v>46</v>
      </c>
      <c r="T47" s="256" t="s">
        <v>46</v>
      </c>
      <c r="U47" s="256" t="s">
        <v>46</v>
      </c>
      <c r="V47" s="256" t="s">
        <v>46</v>
      </c>
      <c r="W47" s="256" t="s">
        <v>46</v>
      </c>
      <c r="X47" s="256" t="s">
        <v>46</v>
      </c>
      <c r="Y47" s="256" t="s">
        <v>46</v>
      </c>
      <c r="Z47" s="85" t="s">
        <v>39</v>
      </c>
      <c r="AA47" s="85" t="s">
        <v>39</v>
      </c>
      <c r="AB47" s="85" t="s">
        <v>39</v>
      </c>
      <c r="AC47" s="85" t="s">
        <v>39</v>
      </c>
      <c r="AD47" s="85" t="s">
        <v>39</v>
      </c>
      <c r="AE47" s="85" t="s">
        <v>39</v>
      </c>
      <c r="AF47" s="85" t="s">
        <v>39</v>
      </c>
      <c r="AG47" s="85" t="s">
        <v>39</v>
      </c>
      <c r="AH47" s="205"/>
    </row>
    <row r="48" spans="1:34" s="154" customFormat="1" ht="98.25" customHeight="1" x14ac:dyDescent="0.25">
      <c r="A48" s="169" t="s">
        <v>464</v>
      </c>
      <c r="B48" s="169"/>
      <c r="C48" s="175" t="s">
        <v>38</v>
      </c>
      <c r="D48" s="189" t="s">
        <v>46</v>
      </c>
      <c r="E48" s="200">
        <v>43101</v>
      </c>
      <c r="F48" s="200">
        <v>43465</v>
      </c>
      <c r="G48" s="201"/>
      <c r="H48" s="253" t="s">
        <v>46</v>
      </c>
      <c r="I48" s="253" t="s">
        <v>46</v>
      </c>
      <c r="J48" s="253" t="s">
        <v>46</v>
      </c>
      <c r="K48" s="253" t="s">
        <v>46</v>
      </c>
      <c r="L48" s="189" t="s">
        <v>46</v>
      </c>
      <c r="M48" s="189" t="s">
        <v>46</v>
      </c>
      <c r="N48" s="189"/>
      <c r="O48" s="189" t="s">
        <v>534</v>
      </c>
      <c r="P48" s="189" t="s">
        <v>534</v>
      </c>
      <c r="Q48" s="189"/>
      <c r="R48" s="189"/>
      <c r="S48" s="189"/>
      <c r="T48" s="189"/>
      <c r="U48" s="189"/>
      <c r="V48" s="189"/>
      <c r="W48" s="189"/>
      <c r="X48" s="189"/>
      <c r="Y48" s="189"/>
      <c r="Z48" s="189" t="s">
        <v>46</v>
      </c>
      <c r="AA48" s="189" t="s">
        <v>46</v>
      </c>
      <c r="AB48" s="189" t="s">
        <v>46</v>
      </c>
      <c r="AC48" s="189" t="s">
        <v>46</v>
      </c>
      <c r="AD48" s="189" t="s">
        <v>46</v>
      </c>
      <c r="AE48" s="189" t="s">
        <v>46</v>
      </c>
      <c r="AF48" s="189" t="s">
        <v>46</v>
      </c>
      <c r="AG48" s="189" t="s">
        <v>46</v>
      </c>
    </row>
    <row r="49" spans="1:33" s="153" customFormat="1" ht="82.5" customHeight="1" x14ac:dyDescent="0.25">
      <c r="A49" s="177" t="s">
        <v>424</v>
      </c>
      <c r="B49" s="177"/>
      <c r="C49" s="178" t="s">
        <v>38</v>
      </c>
      <c r="D49" s="127" t="e">
        <f>#REF!</f>
        <v>#REF!</v>
      </c>
      <c r="E49" s="94"/>
      <c r="F49" s="98"/>
      <c r="G49" s="142"/>
      <c r="H49" s="252" t="e">
        <f>I49+J49+K49+L49+M49</f>
        <v>#REF!</v>
      </c>
      <c r="I49" s="252">
        <v>0</v>
      </c>
      <c r="J49" s="252" t="e">
        <f>#REF!</f>
        <v>#REF!</v>
      </c>
      <c r="K49" s="252">
        <v>0</v>
      </c>
      <c r="L49" s="190">
        <v>0</v>
      </c>
      <c r="M49" s="190">
        <v>0</v>
      </c>
      <c r="N49" s="256" t="s">
        <v>46</v>
      </c>
      <c r="O49" s="256" t="s">
        <v>46</v>
      </c>
      <c r="P49" s="256" t="s">
        <v>46</v>
      </c>
      <c r="Q49" s="256" t="s">
        <v>46</v>
      </c>
      <c r="R49" s="256" t="s">
        <v>46</v>
      </c>
      <c r="S49" s="256" t="s">
        <v>46</v>
      </c>
      <c r="T49" s="256" t="s">
        <v>46</v>
      </c>
      <c r="U49" s="256" t="s">
        <v>46</v>
      </c>
      <c r="V49" s="256" t="s">
        <v>46</v>
      </c>
      <c r="W49" s="256" t="s">
        <v>46</v>
      </c>
      <c r="X49" s="256" t="s">
        <v>46</v>
      </c>
      <c r="Y49" s="256" t="s">
        <v>46</v>
      </c>
      <c r="Z49" s="85" t="s">
        <v>39</v>
      </c>
      <c r="AA49" s="85" t="s">
        <v>39</v>
      </c>
      <c r="AB49" s="85" t="s">
        <v>39</v>
      </c>
      <c r="AC49" s="85" t="s">
        <v>39</v>
      </c>
      <c r="AD49" s="85" t="s">
        <v>39</v>
      </c>
      <c r="AE49" s="85" t="s">
        <v>39</v>
      </c>
      <c r="AF49" s="85" t="s">
        <v>39</v>
      </c>
      <c r="AG49" s="85" t="s">
        <v>39</v>
      </c>
    </row>
    <row r="50" spans="1:33" s="153" customFormat="1" ht="67.5" x14ac:dyDescent="0.25">
      <c r="A50" s="169" t="s">
        <v>464</v>
      </c>
      <c r="B50" s="176"/>
      <c r="C50" s="175" t="s">
        <v>38</v>
      </c>
      <c r="D50" s="176" t="s">
        <v>46</v>
      </c>
      <c r="E50" s="200">
        <v>43466</v>
      </c>
      <c r="F50" s="200">
        <v>43830</v>
      </c>
      <c r="G50" s="202"/>
      <c r="H50" s="253" t="s">
        <v>46</v>
      </c>
      <c r="I50" s="253" t="s">
        <v>46</v>
      </c>
      <c r="J50" s="253" t="s">
        <v>46</v>
      </c>
      <c r="K50" s="253" t="s">
        <v>46</v>
      </c>
      <c r="L50" s="189" t="s">
        <v>46</v>
      </c>
      <c r="M50" s="189" t="s">
        <v>46</v>
      </c>
      <c r="N50" s="189"/>
      <c r="O50" s="189"/>
      <c r="P50" s="189"/>
      <c r="Q50" s="189"/>
      <c r="R50" s="189"/>
      <c r="S50" s="189"/>
      <c r="T50" s="189"/>
      <c r="U50" s="189"/>
      <c r="V50" s="189"/>
      <c r="W50" s="189"/>
      <c r="X50" s="189"/>
      <c r="Y50" s="189"/>
      <c r="Z50" s="189" t="s">
        <v>46</v>
      </c>
      <c r="AA50" s="189" t="s">
        <v>46</v>
      </c>
      <c r="AB50" s="189" t="s">
        <v>46</v>
      </c>
      <c r="AC50" s="189" t="s">
        <v>46</v>
      </c>
      <c r="AD50" s="189" t="s">
        <v>46</v>
      </c>
      <c r="AE50" s="189" t="s">
        <v>46</v>
      </c>
      <c r="AF50" s="189" t="s">
        <v>46</v>
      </c>
      <c r="AG50" s="189" t="s">
        <v>46</v>
      </c>
    </row>
    <row r="51" spans="1:33" s="153" customFormat="1" ht="87" customHeight="1" x14ac:dyDescent="0.25">
      <c r="A51" s="178" t="s">
        <v>425</v>
      </c>
      <c r="B51" s="177"/>
      <c r="C51" s="178" t="s">
        <v>38</v>
      </c>
      <c r="D51" s="127" t="e">
        <f>#REF!</f>
        <v>#REF!</v>
      </c>
      <c r="E51" s="94"/>
      <c r="F51" s="98"/>
      <c r="G51" s="142"/>
      <c r="H51" s="252" t="e">
        <f>I51+J51+K51+L51+M51</f>
        <v>#REF!</v>
      </c>
      <c r="I51" s="252">
        <v>0</v>
      </c>
      <c r="J51" s="252">
        <v>0</v>
      </c>
      <c r="K51" s="252" t="e">
        <f>#REF!</f>
        <v>#REF!</v>
      </c>
      <c r="L51" s="190">
        <v>0</v>
      </c>
      <c r="M51" s="190">
        <v>0</v>
      </c>
      <c r="N51" s="256" t="s">
        <v>46</v>
      </c>
      <c r="O51" s="256" t="s">
        <v>46</v>
      </c>
      <c r="P51" s="256" t="s">
        <v>46</v>
      </c>
      <c r="Q51" s="256" t="s">
        <v>46</v>
      </c>
      <c r="R51" s="256" t="s">
        <v>46</v>
      </c>
      <c r="S51" s="256" t="s">
        <v>46</v>
      </c>
      <c r="T51" s="256" t="s">
        <v>46</v>
      </c>
      <c r="U51" s="256" t="s">
        <v>46</v>
      </c>
      <c r="V51" s="256" t="s">
        <v>46</v>
      </c>
      <c r="W51" s="256" t="s">
        <v>46</v>
      </c>
      <c r="X51" s="256" t="s">
        <v>46</v>
      </c>
      <c r="Y51" s="256" t="s">
        <v>46</v>
      </c>
      <c r="Z51" s="85" t="s">
        <v>39</v>
      </c>
      <c r="AA51" s="85" t="s">
        <v>39</v>
      </c>
      <c r="AB51" s="85" t="s">
        <v>39</v>
      </c>
      <c r="AC51" s="85" t="s">
        <v>39</v>
      </c>
      <c r="AD51" s="85" t="s">
        <v>39</v>
      </c>
      <c r="AE51" s="85" t="s">
        <v>39</v>
      </c>
      <c r="AF51" s="85" t="s">
        <v>39</v>
      </c>
      <c r="AG51" s="85" t="s">
        <v>39</v>
      </c>
    </row>
    <row r="52" spans="1:33" s="154" customFormat="1" ht="97.5" customHeight="1" x14ac:dyDescent="0.25">
      <c r="A52" s="169" t="s">
        <v>464</v>
      </c>
      <c r="B52" s="169"/>
      <c r="C52" s="175" t="s">
        <v>38</v>
      </c>
      <c r="D52" s="189" t="s">
        <v>46</v>
      </c>
      <c r="E52" s="203">
        <v>43831</v>
      </c>
      <c r="F52" s="200">
        <v>44196</v>
      </c>
      <c r="G52" s="204"/>
      <c r="H52" s="253" t="s">
        <v>46</v>
      </c>
      <c r="I52" s="253" t="s">
        <v>46</v>
      </c>
      <c r="J52" s="253" t="s">
        <v>46</v>
      </c>
      <c r="K52" s="253" t="s">
        <v>46</v>
      </c>
      <c r="L52" s="189" t="s">
        <v>46</v>
      </c>
      <c r="M52" s="189" t="s">
        <v>46</v>
      </c>
      <c r="N52" s="189"/>
      <c r="O52" s="189"/>
      <c r="P52" s="189"/>
      <c r="Q52" s="189"/>
      <c r="R52" s="189"/>
      <c r="S52" s="189"/>
      <c r="T52" s="189"/>
      <c r="U52" s="189"/>
      <c r="V52" s="189"/>
      <c r="W52" s="189"/>
      <c r="X52" s="189"/>
      <c r="Y52" s="189"/>
      <c r="Z52" s="189" t="s">
        <v>46</v>
      </c>
      <c r="AA52" s="189" t="s">
        <v>46</v>
      </c>
      <c r="AB52" s="189" t="s">
        <v>46</v>
      </c>
      <c r="AC52" s="189" t="s">
        <v>46</v>
      </c>
      <c r="AD52" s="189" t="s">
        <v>46</v>
      </c>
      <c r="AE52" s="189" t="s">
        <v>46</v>
      </c>
      <c r="AF52" s="189" t="s">
        <v>46</v>
      </c>
      <c r="AG52" s="189" t="s">
        <v>46</v>
      </c>
    </row>
    <row r="53" spans="1:33" s="8" customFormat="1" ht="110.25" hidden="1" customHeight="1" x14ac:dyDescent="0.25">
      <c r="A53" s="178" t="s">
        <v>497</v>
      </c>
      <c r="B53" s="86"/>
      <c r="C53" s="178" t="s">
        <v>38</v>
      </c>
      <c r="D53" s="177" t="s">
        <v>428</v>
      </c>
      <c r="E53" s="100"/>
      <c r="F53" s="96"/>
      <c r="G53" s="155"/>
      <c r="H53" s="144">
        <f>I53+J53+K53+L53+M53</f>
        <v>0</v>
      </c>
      <c r="I53" s="190">
        <v>0</v>
      </c>
      <c r="J53" s="190">
        <v>0</v>
      </c>
      <c r="K53" s="190">
        <v>0</v>
      </c>
      <c r="L53" s="190">
        <v>0</v>
      </c>
      <c r="M53" s="190">
        <v>0</v>
      </c>
      <c r="N53" s="85" t="s">
        <v>39</v>
      </c>
      <c r="O53" s="85" t="s">
        <v>39</v>
      </c>
      <c r="P53" s="85" t="s">
        <v>39</v>
      </c>
      <c r="Q53" s="85" t="s">
        <v>39</v>
      </c>
      <c r="R53" s="85" t="s">
        <v>39</v>
      </c>
      <c r="S53" s="85" t="s">
        <v>39</v>
      </c>
      <c r="T53" s="85" t="s">
        <v>39</v>
      </c>
      <c r="U53" s="85" t="s">
        <v>39</v>
      </c>
      <c r="V53" s="85" t="s">
        <v>39</v>
      </c>
      <c r="W53" s="85" t="s">
        <v>39</v>
      </c>
      <c r="X53" s="85" t="s">
        <v>39</v>
      </c>
      <c r="Y53" s="85" t="s">
        <v>39</v>
      </c>
      <c r="Z53" s="85" t="s">
        <v>39</v>
      </c>
      <c r="AA53" s="85" t="s">
        <v>39</v>
      </c>
      <c r="AB53" s="85" t="s">
        <v>39</v>
      </c>
      <c r="AC53" s="85" t="s">
        <v>39</v>
      </c>
      <c r="AD53" s="85" t="s">
        <v>39</v>
      </c>
      <c r="AE53" s="85" t="s">
        <v>39</v>
      </c>
      <c r="AF53" s="85" t="s">
        <v>39</v>
      </c>
      <c r="AG53" s="85" t="s">
        <v>39</v>
      </c>
    </row>
    <row r="54" spans="1:33" s="154" customFormat="1" ht="99" hidden="1" customHeight="1" x14ac:dyDescent="0.25">
      <c r="A54" s="169" t="s">
        <v>464</v>
      </c>
      <c r="B54" s="169"/>
      <c r="C54" s="169" t="s">
        <v>38</v>
      </c>
      <c r="D54" s="189" t="s">
        <v>46</v>
      </c>
      <c r="E54" s="203">
        <v>44197</v>
      </c>
      <c r="F54" s="200">
        <v>44561</v>
      </c>
      <c r="G54" s="201"/>
      <c r="H54" s="189" t="s">
        <v>46</v>
      </c>
      <c r="I54" s="189" t="s">
        <v>46</v>
      </c>
      <c r="J54" s="189" t="s">
        <v>46</v>
      </c>
      <c r="K54" s="189" t="s">
        <v>46</v>
      </c>
      <c r="L54" s="189" t="s">
        <v>46</v>
      </c>
      <c r="M54" s="189" t="s">
        <v>46</v>
      </c>
      <c r="N54" s="189" t="s">
        <v>46</v>
      </c>
      <c r="O54" s="189" t="s">
        <v>46</v>
      </c>
      <c r="P54" s="189" t="s">
        <v>46</v>
      </c>
      <c r="Q54" s="189" t="s">
        <v>46</v>
      </c>
      <c r="R54" s="189" t="s">
        <v>46</v>
      </c>
      <c r="S54" s="189" t="s">
        <v>46</v>
      </c>
      <c r="T54" s="189" t="s">
        <v>46</v>
      </c>
      <c r="U54" s="189" t="s">
        <v>46</v>
      </c>
      <c r="V54" s="189" t="s">
        <v>46</v>
      </c>
      <c r="W54" s="189" t="s">
        <v>46</v>
      </c>
      <c r="X54" s="189" t="s">
        <v>46</v>
      </c>
      <c r="Y54" s="189" t="s">
        <v>46</v>
      </c>
      <c r="Z54" s="189" t="s">
        <v>46</v>
      </c>
      <c r="AA54" s="189" t="s">
        <v>46</v>
      </c>
      <c r="AB54" s="189" t="s">
        <v>46</v>
      </c>
      <c r="AC54" s="189" t="s">
        <v>46</v>
      </c>
      <c r="AD54" s="189" t="s">
        <v>46</v>
      </c>
      <c r="AE54" s="189" t="s">
        <v>46</v>
      </c>
      <c r="AF54" s="189" t="s">
        <v>46</v>
      </c>
      <c r="AG54" s="189" t="s">
        <v>46</v>
      </c>
    </row>
    <row r="55" spans="1:33" s="153" customFormat="1" ht="91.5" hidden="1" customHeight="1" x14ac:dyDescent="0.25">
      <c r="A55" s="178" t="s">
        <v>426</v>
      </c>
      <c r="B55" s="178"/>
      <c r="C55" s="178" t="s">
        <v>38</v>
      </c>
      <c r="D55" s="177" t="s">
        <v>428</v>
      </c>
      <c r="E55" s="130"/>
      <c r="F55" s="130"/>
      <c r="G55" s="143"/>
      <c r="H55" s="144">
        <f>I55+J55+K55+L55+M55</f>
        <v>0</v>
      </c>
      <c r="I55" s="190">
        <v>0</v>
      </c>
      <c r="J55" s="190">
        <v>0</v>
      </c>
      <c r="K55" s="190">
        <v>0</v>
      </c>
      <c r="L55" s="190">
        <v>0</v>
      </c>
      <c r="M55" s="190">
        <v>0</v>
      </c>
      <c r="N55" s="85" t="s">
        <v>39</v>
      </c>
      <c r="O55" s="85" t="s">
        <v>39</v>
      </c>
      <c r="P55" s="85" t="s">
        <v>39</v>
      </c>
      <c r="Q55" s="85" t="s">
        <v>39</v>
      </c>
      <c r="R55" s="85" t="s">
        <v>39</v>
      </c>
      <c r="S55" s="85" t="s">
        <v>39</v>
      </c>
      <c r="T55" s="85" t="s">
        <v>39</v>
      </c>
      <c r="U55" s="85" t="s">
        <v>39</v>
      </c>
      <c r="V55" s="85" t="s">
        <v>39</v>
      </c>
      <c r="W55" s="85" t="s">
        <v>39</v>
      </c>
      <c r="X55" s="85" t="s">
        <v>39</v>
      </c>
      <c r="Y55" s="85" t="s">
        <v>39</v>
      </c>
      <c r="Z55" s="85" t="s">
        <v>39</v>
      </c>
      <c r="AA55" s="85" t="s">
        <v>39</v>
      </c>
      <c r="AB55" s="85" t="s">
        <v>39</v>
      </c>
      <c r="AC55" s="85" t="s">
        <v>39</v>
      </c>
      <c r="AD55" s="85" t="s">
        <v>39</v>
      </c>
      <c r="AE55" s="85" t="s">
        <v>39</v>
      </c>
      <c r="AF55" s="85" t="s">
        <v>39</v>
      </c>
      <c r="AG55" s="85" t="s">
        <v>39</v>
      </c>
    </row>
    <row r="56" spans="1:33" ht="87.75" hidden="1" customHeight="1" x14ac:dyDescent="0.25">
      <c r="A56" s="93" t="s">
        <v>394</v>
      </c>
      <c r="B56" s="6"/>
      <c r="C56" s="93"/>
      <c r="D56" s="92"/>
      <c r="E56" s="99"/>
      <c r="F56" s="91"/>
      <c r="G56" s="111"/>
      <c r="H56" s="168" t="e">
        <f>#REF!+I56+J56</f>
        <v>#REF!</v>
      </c>
      <c r="I56" s="128" t="e">
        <f>#REF!</f>
        <v>#REF!</v>
      </c>
      <c r="J56" s="128" t="e">
        <f>#REF!</f>
        <v>#REF!</v>
      </c>
      <c r="K56" s="128"/>
      <c r="L56" s="128"/>
      <c r="M56" s="128"/>
      <c r="N56" s="150"/>
      <c r="O56" s="101"/>
      <c r="P56" s="101"/>
      <c r="Q56" s="101"/>
      <c r="R56" s="101"/>
      <c r="S56" s="101"/>
      <c r="T56" s="149"/>
      <c r="U56" s="149"/>
      <c r="V56" s="149"/>
      <c r="W56" s="149"/>
      <c r="X56" s="149"/>
      <c r="Y56" s="149"/>
      <c r="Z56" s="149"/>
      <c r="AA56" s="149"/>
      <c r="AB56" s="149"/>
      <c r="AC56" s="149"/>
      <c r="AD56" s="149"/>
      <c r="AE56" s="149"/>
      <c r="AF56" s="149"/>
      <c r="AG56" s="149"/>
    </row>
    <row r="57" spans="1:33" ht="81" hidden="1" customHeight="1" x14ac:dyDescent="0.25">
      <c r="A57" s="93" t="s">
        <v>482</v>
      </c>
      <c r="B57" s="6"/>
      <c r="C57" s="93"/>
      <c r="D57" s="92"/>
      <c r="E57" s="99"/>
      <c r="F57" s="91"/>
      <c r="G57" s="111"/>
      <c r="H57" s="168" t="e">
        <f>#REF!+I57+J57</f>
        <v>#REF!</v>
      </c>
      <c r="I57" s="128" t="e">
        <f>#REF!</f>
        <v>#REF!</v>
      </c>
      <c r="J57" s="128" t="e">
        <f>#REF!</f>
        <v>#REF!</v>
      </c>
      <c r="K57" s="128"/>
      <c r="L57" s="128"/>
      <c r="M57" s="128"/>
      <c r="N57" s="150"/>
      <c r="O57" s="101"/>
      <c r="P57" s="101"/>
      <c r="Q57" s="101"/>
      <c r="R57" s="101"/>
      <c r="S57" s="101"/>
      <c r="T57" s="149"/>
      <c r="U57" s="149"/>
      <c r="V57" s="149"/>
      <c r="W57" s="149"/>
      <c r="X57" s="149"/>
      <c r="Y57" s="149"/>
      <c r="Z57" s="149"/>
      <c r="AA57" s="149"/>
      <c r="AB57" s="149"/>
      <c r="AC57" s="149"/>
      <c r="AD57" s="149"/>
      <c r="AE57" s="149"/>
      <c r="AF57" s="149"/>
      <c r="AG57" s="149"/>
    </row>
    <row r="58" spans="1:33" ht="77.25" hidden="1" customHeight="1" x14ac:dyDescent="0.25">
      <c r="A58" s="93" t="s">
        <v>483</v>
      </c>
      <c r="B58" s="6"/>
      <c r="C58" s="93"/>
      <c r="D58" s="92"/>
      <c r="E58" s="99"/>
      <c r="F58" s="91"/>
      <c r="G58" s="111"/>
      <c r="H58" s="168" t="e">
        <f>#REF!+I58+J58</f>
        <v>#REF!</v>
      </c>
      <c r="I58" s="128" t="e">
        <f>#REF!</f>
        <v>#REF!</v>
      </c>
      <c r="J58" s="128" t="e">
        <f>#REF!</f>
        <v>#REF!</v>
      </c>
      <c r="K58" s="128"/>
      <c r="L58" s="128"/>
      <c r="M58" s="128"/>
      <c r="N58" s="150"/>
      <c r="O58" s="101"/>
      <c r="P58" s="101"/>
      <c r="Q58" s="101"/>
      <c r="R58" s="101"/>
      <c r="S58" s="101"/>
      <c r="T58" s="149"/>
      <c r="U58" s="149"/>
      <c r="V58" s="149"/>
      <c r="W58" s="149"/>
      <c r="X58" s="149"/>
      <c r="Y58" s="149"/>
      <c r="Z58" s="149"/>
      <c r="AA58" s="149"/>
      <c r="AB58" s="149"/>
      <c r="AC58" s="149"/>
      <c r="AD58" s="149"/>
      <c r="AE58" s="149"/>
      <c r="AF58" s="149"/>
      <c r="AG58" s="149"/>
    </row>
    <row r="59" spans="1:33" ht="77.25" hidden="1" customHeight="1" x14ac:dyDescent="0.25">
      <c r="A59" s="93" t="s">
        <v>484</v>
      </c>
      <c r="B59" s="6"/>
      <c r="C59" s="93"/>
      <c r="D59" s="92"/>
      <c r="E59" s="99"/>
      <c r="F59" s="91"/>
      <c r="G59" s="111"/>
      <c r="H59" s="168" t="e">
        <f>#REF!+I59+J59</f>
        <v>#REF!</v>
      </c>
      <c r="I59" s="128" t="e">
        <f>#REF!</f>
        <v>#REF!</v>
      </c>
      <c r="J59" s="128" t="e">
        <f>#REF!</f>
        <v>#REF!</v>
      </c>
      <c r="K59" s="128"/>
      <c r="L59" s="128"/>
      <c r="M59" s="128"/>
      <c r="N59" s="150"/>
      <c r="O59" s="101"/>
      <c r="P59" s="101"/>
      <c r="Q59" s="101"/>
      <c r="R59" s="101"/>
      <c r="S59" s="101"/>
      <c r="T59" s="149"/>
      <c r="U59" s="149"/>
      <c r="V59" s="149"/>
      <c r="W59" s="149"/>
      <c r="X59" s="149"/>
      <c r="Y59" s="149"/>
      <c r="Z59" s="149"/>
      <c r="AA59" s="149"/>
      <c r="AB59" s="149"/>
      <c r="AC59" s="149"/>
      <c r="AD59" s="149"/>
      <c r="AE59" s="149"/>
      <c r="AF59" s="149"/>
      <c r="AG59" s="149"/>
    </row>
    <row r="60" spans="1:33" ht="77.25" hidden="1" customHeight="1" x14ac:dyDescent="0.25">
      <c r="A60" s="93" t="s">
        <v>485</v>
      </c>
      <c r="B60" s="6"/>
      <c r="C60" s="93"/>
      <c r="D60" s="92"/>
      <c r="E60" s="99"/>
      <c r="F60" s="91"/>
      <c r="G60" s="111"/>
      <c r="H60" s="168" t="e">
        <f>#REF!+I60+J60</f>
        <v>#REF!</v>
      </c>
      <c r="I60" s="128" t="e">
        <f>#REF!</f>
        <v>#REF!</v>
      </c>
      <c r="J60" s="128" t="e">
        <f>#REF!</f>
        <v>#REF!</v>
      </c>
      <c r="K60" s="128"/>
      <c r="L60" s="128"/>
      <c r="M60" s="128"/>
      <c r="N60" s="150"/>
      <c r="O60" s="101"/>
      <c r="P60" s="101"/>
      <c r="Q60" s="101"/>
      <c r="R60" s="101"/>
      <c r="S60" s="101"/>
      <c r="T60" s="149"/>
      <c r="U60" s="149"/>
      <c r="V60" s="149"/>
      <c r="W60" s="149"/>
      <c r="X60" s="149"/>
      <c r="Y60" s="149"/>
      <c r="Z60" s="149"/>
      <c r="AA60" s="149"/>
      <c r="AB60" s="149"/>
      <c r="AC60" s="149"/>
      <c r="AD60" s="149"/>
      <c r="AE60" s="149"/>
      <c r="AF60" s="149"/>
      <c r="AG60" s="149"/>
    </row>
    <row r="61" spans="1:33" ht="77.25" hidden="1" customHeight="1" x14ac:dyDescent="0.25">
      <c r="A61" s="93" t="s">
        <v>395</v>
      </c>
      <c r="B61" s="6"/>
      <c r="C61" s="93"/>
      <c r="D61" s="92"/>
      <c r="E61" s="99"/>
      <c r="F61" s="91"/>
      <c r="G61" s="111"/>
      <c r="H61" s="168" t="e">
        <f>#REF!+I61+J61</f>
        <v>#REF!</v>
      </c>
      <c r="I61" s="128" t="e">
        <f>#REF!</f>
        <v>#REF!</v>
      </c>
      <c r="J61" s="128" t="e">
        <f>#REF!</f>
        <v>#REF!</v>
      </c>
      <c r="K61" s="128"/>
      <c r="L61" s="128"/>
      <c r="M61" s="128"/>
      <c r="N61" s="150"/>
      <c r="O61" s="101"/>
      <c r="P61" s="101"/>
      <c r="Q61" s="101"/>
      <c r="R61" s="101"/>
      <c r="S61" s="101"/>
      <c r="T61" s="149"/>
      <c r="U61" s="149"/>
      <c r="V61" s="149"/>
      <c r="W61" s="149"/>
      <c r="X61" s="149"/>
      <c r="Y61" s="149"/>
      <c r="Z61" s="149"/>
      <c r="AA61" s="149"/>
      <c r="AB61" s="149"/>
      <c r="AC61" s="149"/>
      <c r="AD61" s="149"/>
      <c r="AE61" s="149"/>
      <c r="AF61" s="149"/>
      <c r="AG61" s="149"/>
    </row>
    <row r="62" spans="1:33" ht="51.75" hidden="1" customHeight="1" x14ac:dyDescent="0.25">
      <c r="A62" s="95" t="s">
        <v>486</v>
      </c>
      <c r="B62" s="6"/>
      <c r="C62" s="93"/>
      <c r="D62" s="92"/>
      <c r="E62" s="99"/>
      <c r="F62" s="91"/>
      <c r="G62" s="111"/>
      <c r="H62" s="148" t="s">
        <v>46</v>
      </c>
      <c r="I62" s="208" t="s">
        <v>46</v>
      </c>
      <c r="J62" s="208" t="s">
        <v>46</v>
      </c>
      <c r="K62" s="208"/>
      <c r="L62" s="208"/>
      <c r="M62" s="208"/>
      <c r="N62" s="150"/>
      <c r="O62" s="101"/>
      <c r="P62" s="101"/>
      <c r="Q62" s="101"/>
      <c r="R62" s="101"/>
      <c r="S62" s="101"/>
      <c r="T62" s="149"/>
      <c r="U62" s="149"/>
      <c r="V62" s="149"/>
      <c r="W62" s="149"/>
      <c r="X62" s="149"/>
      <c r="Y62" s="149"/>
      <c r="Z62" s="149"/>
      <c r="AA62" s="149"/>
      <c r="AB62" s="149"/>
      <c r="AC62" s="149"/>
      <c r="AD62" s="149"/>
      <c r="AE62" s="149"/>
      <c r="AF62" s="149"/>
      <c r="AG62" s="149"/>
    </row>
    <row r="63" spans="1:33" ht="15.75" hidden="1" customHeight="1" x14ac:dyDescent="0.25">
      <c r="A63" s="618" t="s">
        <v>396</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147"/>
      <c r="AB63" s="145"/>
      <c r="AC63" s="145"/>
      <c r="AD63" s="145"/>
      <c r="AE63" s="145"/>
      <c r="AF63" s="145"/>
      <c r="AG63" s="199"/>
    </row>
    <row r="64" spans="1:33" hidden="1" x14ac:dyDescent="0.25">
      <c r="A64" s="207"/>
      <c r="B64" s="207"/>
      <c r="C64" s="207"/>
      <c r="D64" s="207"/>
      <c r="E64" s="207"/>
      <c r="F64" s="207"/>
      <c r="G64" s="207"/>
      <c r="H64" s="151" t="e">
        <f>#REF!+I64+J64</f>
        <v>#REF!</v>
      </c>
      <c r="I64" s="151" t="e">
        <f>I65+I67+I69+I71+I73</f>
        <v>#REF!</v>
      </c>
      <c r="J64" s="151" t="e">
        <f>J65+J67+J69+J71+J73</f>
        <v>#REF!</v>
      </c>
      <c r="K64" s="151"/>
      <c r="L64" s="151"/>
      <c r="M64" s="151"/>
      <c r="N64" s="76"/>
      <c r="O64" s="207"/>
      <c r="P64" s="207"/>
      <c r="Q64" s="207"/>
      <c r="R64" s="207"/>
      <c r="S64" s="207"/>
      <c r="T64" s="207"/>
      <c r="U64" s="207"/>
      <c r="V64" s="207"/>
      <c r="W64" s="207"/>
      <c r="X64" s="207"/>
      <c r="Y64" s="207"/>
      <c r="Z64" s="207"/>
      <c r="AA64" s="207"/>
      <c r="AB64" s="207"/>
      <c r="AC64" s="207"/>
      <c r="AD64" s="207"/>
      <c r="AE64" s="207"/>
      <c r="AF64" s="207"/>
      <c r="AG64" s="207"/>
    </row>
    <row r="65" spans="1:33" s="129" customFormat="1" ht="170.25" hidden="1" customHeight="1" x14ac:dyDescent="0.25">
      <c r="A65" s="86" t="s">
        <v>397</v>
      </c>
      <c r="B65" s="86"/>
      <c r="C65" s="86"/>
      <c r="D65" s="86"/>
      <c r="E65" s="86"/>
      <c r="F65" s="86"/>
      <c r="G65" s="86"/>
      <c r="H65" s="152" t="e">
        <f>#REF!+I65+J65</f>
        <v>#REF!</v>
      </c>
      <c r="I65" s="152" t="e">
        <f>I66</f>
        <v>#REF!</v>
      </c>
      <c r="J65" s="152" t="e">
        <f>J66</f>
        <v>#REF!</v>
      </c>
      <c r="K65" s="152"/>
      <c r="L65" s="152"/>
      <c r="M65" s="152"/>
      <c r="N65" s="168"/>
      <c r="O65" s="86"/>
      <c r="P65" s="86"/>
      <c r="Q65" s="86"/>
      <c r="R65" s="86"/>
      <c r="S65" s="86"/>
      <c r="T65" s="86"/>
      <c r="U65" s="86"/>
      <c r="V65" s="86"/>
      <c r="W65" s="86"/>
      <c r="X65" s="86"/>
      <c r="Y65" s="86"/>
      <c r="Z65" s="86"/>
      <c r="AA65" s="86"/>
      <c r="AB65" s="86"/>
      <c r="AC65" s="86"/>
      <c r="AD65" s="86"/>
      <c r="AE65" s="86"/>
      <c r="AF65" s="86"/>
      <c r="AG65" s="86"/>
    </row>
    <row r="66" spans="1:33" s="129" customFormat="1" ht="162" hidden="1" customHeight="1" x14ac:dyDescent="0.25">
      <c r="A66" s="97" t="s">
        <v>398</v>
      </c>
      <c r="B66" s="86"/>
      <c r="C66" s="86"/>
      <c r="D66" s="86"/>
      <c r="E66" s="86"/>
      <c r="F66" s="86"/>
      <c r="G66" s="86"/>
      <c r="H66" s="152" t="e">
        <f>#REF!+I66+J66</f>
        <v>#REF!</v>
      </c>
      <c r="I66" s="128" t="e">
        <f>#REF!</f>
        <v>#REF!</v>
      </c>
      <c r="J66" s="128" t="e">
        <f>#REF!</f>
        <v>#REF!</v>
      </c>
      <c r="K66" s="128"/>
      <c r="L66" s="128"/>
      <c r="M66" s="128"/>
      <c r="N66" s="168"/>
      <c r="O66" s="86"/>
      <c r="P66" s="86"/>
      <c r="Q66" s="86"/>
      <c r="R66" s="86"/>
      <c r="S66" s="86"/>
      <c r="T66" s="86"/>
      <c r="U66" s="86"/>
      <c r="V66" s="86"/>
      <c r="W66" s="86"/>
      <c r="X66" s="86"/>
      <c r="Y66" s="86"/>
      <c r="Z66" s="86"/>
      <c r="AA66" s="86"/>
      <c r="AB66" s="86"/>
      <c r="AC66" s="86"/>
      <c r="AD66" s="86"/>
      <c r="AE66" s="86"/>
      <c r="AF66" s="86"/>
      <c r="AG66" s="86"/>
    </row>
    <row r="67" spans="1:33" s="129" customFormat="1" ht="117.75" hidden="1" customHeight="1" x14ac:dyDescent="0.25">
      <c r="A67" s="86" t="s">
        <v>399</v>
      </c>
      <c r="B67" s="86"/>
      <c r="C67" s="86"/>
      <c r="D67" s="86"/>
      <c r="E67" s="86"/>
      <c r="F67" s="86"/>
      <c r="G67" s="86"/>
      <c r="H67" s="152" t="e">
        <f>#REF!+I67+J67</f>
        <v>#REF!</v>
      </c>
      <c r="I67" s="152" t="e">
        <f>I68</f>
        <v>#REF!</v>
      </c>
      <c r="J67" s="152" t="e">
        <f>J68</f>
        <v>#REF!</v>
      </c>
      <c r="K67" s="152"/>
      <c r="L67" s="152"/>
      <c r="M67" s="152"/>
      <c r="N67" s="168"/>
      <c r="O67" s="86"/>
      <c r="P67" s="86"/>
      <c r="Q67" s="86"/>
      <c r="R67" s="86"/>
      <c r="S67" s="86"/>
      <c r="T67" s="86"/>
      <c r="U67" s="86"/>
      <c r="V67" s="86"/>
      <c r="W67" s="86"/>
      <c r="X67" s="86"/>
      <c r="Y67" s="86"/>
      <c r="Z67" s="86"/>
      <c r="AA67" s="86"/>
      <c r="AB67" s="86"/>
      <c r="AC67" s="86"/>
      <c r="AD67" s="86"/>
      <c r="AE67" s="86"/>
      <c r="AF67" s="86"/>
      <c r="AG67" s="86"/>
    </row>
    <row r="68" spans="1:33" s="129" customFormat="1" ht="63.75" hidden="1" customHeight="1" x14ac:dyDescent="0.25">
      <c r="A68" s="97" t="s">
        <v>400</v>
      </c>
      <c r="B68" s="86"/>
      <c r="C68" s="86"/>
      <c r="D68" s="86"/>
      <c r="E68" s="86"/>
      <c r="F68" s="86"/>
      <c r="G68" s="86"/>
      <c r="H68" s="152" t="e">
        <f>#REF!+I68+J68</f>
        <v>#REF!</v>
      </c>
      <c r="I68" s="128" t="e">
        <f>#REF!</f>
        <v>#REF!</v>
      </c>
      <c r="J68" s="128" t="e">
        <f>#REF!</f>
        <v>#REF!</v>
      </c>
      <c r="K68" s="128"/>
      <c r="L68" s="128"/>
      <c r="M68" s="128"/>
      <c r="N68" s="168"/>
      <c r="O68" s="86"/>
      <c r="P68" s="86"/>
      <c r="Q68" s="86"/>
      <c r="R68" s="86"/>
      <c r="S68" s="86"/>
      <c r="T68" s="86"/>
      <c r="U68" s="86"/>
      <c r="V68" s="86"/>
      <c r="W68" s="86"/>
      <c r="X68" s="86"/>
      <c r="Y68" s="86"/>
      <c r="Z68" s="86"/>
      <c r="AA68" s="86"/>
      <c r="AB68" s="86"/>
      <c r="AC68" s="86"/>
      <c r="AD68" s="86"/>
      <c r="AE68" s="86"/>
      <c r="AF68" s="86"/>
      <c r="AG68" s="86"/>
    </row>
    <row r="69" spans="1:33" s="129" customFormat="1" ht="246.75" hidden="1" customHeight="1" x14ac:dyDescent="0.25">
      <c r="A69" s="86" t="s">
        <v>401</v>
      </c>
      <c r="B69" s="86"/>
      <c r="C69" s="86"/>
      <c r="D69" s="86"/>
      <c r="E69" s="86"/>
      <c r="F69" s="86"/>
      <c r="G69" s="86"/>
      <c r="H69" s="152" t="e">
        <f>#REF!+I69+J69</f>
        <v>#REF!</v>
      </c>
      <c r="I69" s="152" t="e">
        <f>I70</f>
        <v>#REF!</v>
      </c>
      <c r="J69" s="152" t="e">
        <f>J70</f>
        <v>#REF!</v>
      </c>
      <c r="K69" s="152"/>
      <c r="L69" s="152"/>
      <c r="M69" s="152"/>
      <c r="N69" s="168"/>
      <c r="O69" s="86"/>
      <c r="P69" s="86"/>
      <c r="Q69" s="86"/>
      <c r="R69" s="86"/>
      <c r="S69" s="86"/>
      <c r="T69" s="86"/>
      <c r="U69" s="86"/>
      <c r="V69" s="86"/>
      <c r="W69" s="86"/>
      <c r="X69" s="86"/>
      <c r="Y69" s="86"/>
      <c r="Z69" s="86"/>
      <c r="AA69" s="86"/>
      <c r="AB69" s="86"/>
      <c r="AC69" s="86"/>
      <c r="AD69" s="86"/>
      <c r="AE69" s="86"/>
      <c r="AF69" s="86"/>
      <c r="AG69" s="86"/>
    </row>
    <row r="70" spans="1:33" s="129" customFormat="1" ht="231" hidden="1" customHeight="1" x14ac:dyDescent="0.25">
      <c r="A70" s="97" t="s">
        <v>402</v>
      </c>
      <c r="B70" s="86"/>
      <c r="C70" s="86"/>
      <c r="D70" s="86"/>
      <c r="E70" s="86"/>
      <c r="F70" s="86"/>
      <c r="G70" s="86"/>
      <c r="H70" s="152" t="e">
        <f>#REF!+I70+J70</f>
        <v>#REF!</v>
      </c>
      <c r="I70" s="128" t="e">
        <f>#REF!</f>
        <v>#REF!</v>
      </c>
      <c r="J70" s="128" t="e">
        <f>#REF!</f>
        <v>#REF!</v>
      </c>
      <c r="K70" s="128"/>
      <c r="L70" s="128"/>
      <c r="M70" s="128"/>
      <c r="N70" s="168"/>
      <c r="O70" s="86"/>
      <c r="P70" s="86"/>
      <c r="Q70" s="86"/>
      <c r="R70" s="86"/>
      <c r="S70" s="86"/>
      <c r="T70" s="86"/>
      <c r="U70" s="86"/>
      <c r="V70" s="86"/>
      <c r="W70" s="86"/>
      <c r="X70" s="86"/>
      <c r="Y70" s="86"/>
      <c r="Z70" s="86"/>
      <c r="AA70" s="86"/>
      <c r="AB70" s="86"/>
      <c r="AC70" s="86"/>
      <c r="AD70" s="86"/>
      <c r="AE70" s="86"/>
      <c r="AF70" s="86"/>
      <c r="AG70" s="86"/>
    </row>
    <row r="71" spans="1:33" s="129" customFormat="1" ht="232.5" hidden="1" customHeight="1" x14ac:dyDescent="0.25">
      <c r="A71" s="86" t="s">
        <v>403</v>
      </c>
      <c r="B71" s="86"/>
      <c r="C71" s="86"/>
      <c r="D71" s="86"/>
      <c r="E71" s="86"/>
      <c r="F71" s="86"/>
      <c r="G71" s="86"/>
      <c r="H71" s="152" t="e">
        <f>#REF!+I71+J71</f>
        <v>#REF!</v>
      </c>
      <c r="I71" s="152" t="e">
        <f>I72</f>
        <v>#REF!</v>
      </c>
      <c r="J71" s="152" t="e">
        <f>J72</f>
        <v>#REF!</v>
      </c>
      <c r="K71" s="152"/>
      <c r="L71" s="152"/>
      <c r="M71" s="152"/>
      <c r="N71" s="168"/>
      <c r="O71" s="86"/>
      <c r="P71" s="86"/>
      <c r="Q71" s="86"/>
      <c r="R71" s="86"/>
      <c r="S71" s="86"/>
      <c r="T71" s="86"/>
      <c r="U71" s="86"/>
      <c r="V71" s="86"/>
      <c r="W71" s="86"/>
      <c r="X71" s="86"/>
      <c r="Y71" s="86"/>
      <c r="Z71" s="86"/>
      <c r="AA71" s="86"/>
      <c r="AB71" s="86"/>
      <c r="AC71" s="86"/>
      <c r="AD71" s="86"/>
      <c r="AE71" s="86"/>
      <c r="AF71" s="86"/>
      <c r="AG71" s="86"/>
    </row>
    <row r="72" spans="1:33" s="129" customFormat="1" ht="108.75" hidden="1" customHeight="1" x14ac:dyDescent="0.25">
      <c r="A72" s="97" t="s">
        <v>404</v>
      </c>
      <c r="B72" s="86"/>
      <c r="C72" s="86"/>
      <c r="D72" s="86"/>
      <c r="E72" s="86"/>
      <c r="F72" s="86"/>
      <c r="G72" s="86"/>
      <c r="H72" s="152" t="e">
        <f>#REF!+I72+J72</f>
        <v>#REF!</v>
      </c>
      <c r="I72" s="128" t="e">
        <f>#REF!</f>
        <v>#REF!</v>
      </c>
      <c r="J72" s="128" t="e">
        <f>#REF!</f>
        <v>#REF!</v>
      </c>
      <c r="K72" s="128"/>
      <c r="L72" s="128"/>
      <c r="M72" s="128"/>
      <c r="N72" s="168"/>
      <c r="O72" s="86"/>
      <c r="P72" s="86"/>
      <c r="Q72" s="86"/>
      <c r="R72" s="86"/>
      <c r="S72" s="86"/>
      <c r="T72" s="86"/>
      <c r="U72" s="86"/>
      <c r="V72" s="86"/>
      <c r="W72" s="86"/>
      <c r="X72" s="86"/>
      <c r="Y72" s="86"/>
      <c r="Z72" s="86"/>
      <c r="AA72" s="86"/>
      <c r="AB72" s="86"/>
      <c r="AC72" s="86"/>
      <c r="AD72" s="86"/>
      <c r="AE72" s="86"/>
      <c r="AF72" s="86"/>
      <c r="AG72" s="86"/>
    </row>
    <row r="73" spans="1:33" s="129" customFormat="1" ht="126.75" hidden="1" customHeight="1" x14ac:dyDescent="0.25">
      <c r="A73" s="86" t="s">
        <v>405</v>
      </c>
      <c r="B73" s="86"/>
      <c r="C73" s="86"/>
      <c r="D73" s="86"/>
      <c r="E73" s="86"/>
      <c r="F73" s="86"/>
      <c r="G73" s="86"/>
      <c r="H73" s="152" t="e">
        <f>#REF!+I73+J73</f>
        <v>#REF!</v>
      </c>
      <c r="I73" s="148" t="str">
        <f>I74</f>
        <v>х</v>
      </c>
      <c r="J73" s="148" t="str">
        <f>J74</f>
        <v>х</v>
      </c>
      <c r="K73" s="148"/>
      <c r="L73" s="148"/>
      <c r="M73" s="148"/>
      <c r="N73" s="168"/>
      <c r="O73" s="86"/>
      <c r="P73" s="86"/>
      <c r="Q73" s="86"/>
      <c r="R73" s="86"/>
      <c r="S73" s="86"/>
      <c r="T73" s="86"/>
      <c r="U73" s="86"/>
      <c r="V73" s="86"/>
      <c r="W73" s="86"/>
      <c r="X73" s="86"/>
      <c r="Y73" s="86"/>
      <c r="Z73" s="86"/>
      <c r="AA73" s="86"/>
      <c r="AB73" s="86"/>
      <c r="AC73" s="86"/>
      <c r="AD73" s="86"/>
      <c r="AE73" s="86"/>
      <c r="AF73" s="86"/>
      <c r="AG73" s="86"/>
    </row>
    <row r="74" spans="1:33" s="154" customFormat="1" ht="99" hidden="1" customHeight="1" x14ac:dyDescent="0.25">
      <c r="A74" s="169" t="s">
        <v>464</v>
      </c>
      <c r="B74" s="169"/>
      <c r="C74" s="169" t="s">
        <v>38</v>
      </c>
      <c r="D74" s="189" t="s">
        <v>46</v>
      </c>
      <c r="E74" s="203">
        <v>44562</v>
      </c>
      <c r="F74" s="200">
        <v>44926</v>
      </c>
      <c r="G74" s="201"/>
      <c r="H74" s="189" t="s">
        <v>46</v>
      </c>
      <c r="I74" s="189" t="s">
        <v>46</v>
      </c>
      <c r="J74" s="189" t="s">
        <v>46</v>
      </c>
      <c r="K74" s="189" t="s">
        <v>46</v>
      </c>
      <c r="L74" s="189" t="s">
        <v>46</v>
      </c>
      <c r="M74" s="189" t="s">
        <v>46</v>
      </c>
      <c r="N74" s="189" t="s">
        <v>46</v>
      </c>
      <c r="O74" s="189" t="s">
        <v>46</v>
      </c>
      <c r="P74" s="189" t="s">
        <v>46</v>
      </c>
      <c r="Q74" s="189" t="s">
        <v>46</v>
      </c>
      <c r="R74" s="189" t="s">
        <v>46</v>
      </c>
      <c r="S74" s="189" t="s">
        <v>46</v>
      </c>
      <c r="T74" s="189" t="s">
        <v>46</v>
      </c>
      <c r="U74" s="189" t="s">
        <v>46</v>
      </c>
      <c r="V74" s="189" t="s">
        <v>46</v>
      </c>
      <c r="W74" s="189" t="s">
        <v>46</v>
      </c>
      <c r="X74" s="189" t="s">
        <v>46</v>
      </c>
      <c r="Y74" s="189" t="s">
        <v>46</v>
      </c>
      <c r="Z74" s="189" t="s">
        <v>46</v>
      </c>
      <c r="AA74" s="189" t="s">
        <v>46</v>
      </c>
      <c r="AB74" s="189" t="s">
        <v>46</v>
      </c>
      <c r="AC74" s="189" t="s">
        <v>46</v>
      </c>
      <c r="AD74" s="189" t="s">
        <v>46</v>
      </c>
      <c r="AE74" s="189" t="s">
        <v>46</v>
      </c>
      <c r="AF74" s="189" t="s">
        <v>46</v>
      </c>
      <c r="AG74" s="189" t="s">
        <v>46</v>
      </c>
    </row>
    <row r="75" spans="1:33" ht="170.25" customHeight="1" x14ac:dyDescent="0.25">
      <c r="A75" s="188" t="s">
        <v>487</v>
      </c>
      <c r="B75" s="188"/>
      <c r="C75" s="188" t="s">
        <v>38</v>
      </c>
      <c r="D75" s="188" t="s">
        <v>488</v>
      </c>
      <c r="E75" s="191">
        <v>43101</v>
      </c>
      <c r="F75" s="191">
        <v>44196</v>
      </c>
      <c r="G75" s="192"/>
      <c r="H75" s="250" t="e">
        <f>I75+J75+K75+L75+M75</f>
        <v>#REF!</v>
      </c>
      <c r="I75" s="250" t="e">
        <f>I76+I78+I80+I82+I84</f>
        <v>#REF!</v>
      </c>
      <c r="J75" s="250" t="e">
        <f t="shared" ref="J75:M75" si="4">J76+J78+J80+J82+J84</f>
        <v>#REF!</v>
      </c>
      <c r="K75" s="250">
        <f t="shared" si="4"/>
        <v>0</v>
      </c>
      <c r="L75" s="185">
        <f t="shared" si="4"/>
        <v>0</v>
      </c>
      <c r="M75" s="185">
        <f t="shared" si="4"/>
        <v>0</v>
      </c>
      <c r="N75" s="193"/>
      <c r="O75" s="193"/>
      <c r="P75" s="193"/>
      <c r="Q75" s="193"/>
      <c r="R75" s="194"/>
      <c r="S75" s="194"/>
      <c r="T75" s="194"/>
      <c r="U75" s="194"/>
      <c r="V75" s="194"/>
      <c r="W75" s="194"/>
      <c r="X75" s="194"/>
      <c r="Y75" s="194"/>
      <c r="Z75" s="194"/>
      <c r="AA75" s="194"/>
      <c r="AB75" s="194"/>
      <c r="AC75" s="194"/>
      <c r="AD75" s="194"/>
      <c r="AE75" s="194"/>
      <c r="AF75" s="194"/>
      <c r="AG75" s="194"/>
    </row>
    <row r="76" spans="1:33" ht="135.75" customHeight="1" x14ac:dyDescent="0.25">
      <c r="A76" s="177" t="s">
        <v>442</v>
      </c>
      <c r="B76" s="177"/>
      <c r="C76" s="224" t="s">
        <v>38</v>
      </c>
      <c r="D76" s="177" t="s">
        <v>488</v>
      </c>
      <c r="E76" s="98"/>
      <c r="F76" s="98"/>
      <c r="G76" s="142"/>
      <c r="H76" s="252" t="e">
        <f>I76+J76+K76+L76+M76</f>
        <v>#REF!</v>
      </c>
      <c r="I76" s="252" t="e">
        <f>#REF!</f>
        <v>#REF!</v>
      </c>
      <c r="J76" s="252">
        <v>0</v>
      </c>
      <c r="K76" s="252">
        <v>0</v>
      </c>
      <c r="L76" s="190">
        <v>0</v>
      </c>
      <c r="M76" s="190">
        <v>0</v>
      </c>
      <c r="N76" s="256" t="s">
        <v>46</v>
      </c>
      <c r="O76" s="256" t="s">
        <v>46</v>
      </c>
      <c r="P76" s="256" t="s">
        <v>46</v>
      </c>
      <c r="Q76" s="256" t="s">
        <v>46</v>
      </c>
      <c r="R76" s="256" t="s">
        <v>46</v>
      </c>
      <c r="S76" s="256" t="s">
        <v>46</v>
      </c>
      <c r="T76" s="256" t="s">
        <v>46</v>
      </c>
      <c r="U76" s="256" t="s">
        <v>46</v>
      </c>
      <c r="V76" s="256" t="s">
        <v>46</v>
      </c>
      <c r="W76" s="256" t="s">
        <v>46</v>
      </c>
      <c r="X76" s="256" t="s">
        <v>46</v>
      </c>
      <c r="Y76" s="256" t="s">
        <v>46</v>
      </c>
      <c r="Z76" s="85" t="s">
        <v>39</v>
      </c>
      <c r="AA76" s="85" t="s">
        <v>39</v>
      </c>
      <c r="AB76" s="85" t="s">
        <v>39</v>
      </c>
      <c r="AC76" s="85" t="s">
        <v>39</v>
      </c>
      <c r="AD76" s="85" t="s">
        <v>39</v>
      </c>
      <c r="AE76" s="85" t="s">
        <v>39</v>
      </c>
      <c r="AF76" s="85" t="s">
        <v>39</v>
      </c>
      <c r="AG76" s="85" t="s">
        <v>39</v>
      </c>
    </row>
    <row r="77" spans="1:33" ht="152.25" customHeight="1" x14ac:dyDescent="0.25">
      <c r="A77" s="169" t="s">
        <v>489</v>
      </c>
      <c r="B77" s="169"/>
      <c r="C77" s="175" t="s">
        <v>38</v>
      </c>
      <c r="D77" s="189" t="s">
        <v>46</v>
      </c>
      <c r="E77" s="200">
        <v>43101</v>
      </c>
      <c r="F77" s="200">
        <v>43465</v>
      </c>
      <c r="G77" s="201"/>
      <c r="H77" s="253" t="s">
        <v>46</v>
      </c>
      <c r="I77" s="253" t="s">
        <v>46</v>
      </c>
      <c r="J77" s="253" t="s">
        <v>46</v>
      </c>
      <c r="K77" s="253" t="s">
        <v>46</v>
      </c>
      <c r="L77" s="189" t="s">
        <v>46</v>
      </c>
      <c r="M77" s="189" t="s">
        <v>46</v>
      </c>
      <c r="N77" s="189"/>
      <c r="O77" s="189"/>
      <c r="P77" s="189"/>
      <c r="Q77" s="189"/>
      <c r="R77" s="189"/>
      <c r="S77" s="189"/>
      <c r="T77" s="189"/>
      <c r="U77" s="189"/>
      <c r="V77" s="189"/>
      <c r="W77" s="189"/>
      <c r="X77" s="189"/>
      <c r="Y77" s="189"/>
      <c r="Z77" s="189" t="s">
        <v>46</v>
      </c>
      <c r="AA77" s="189" t="s">
        <v>46</v>
      </c>
      <c r="AB77" s="189" t="s">
        <v>46</v>
      </c>
      <c r="AC77" s="189" t="s">
        <v>46</v>
      </c>
      <c r="AD77" s="189" t="s">
        <v>46</v>
      </c>
      <c r="AE77" s="189" t="s">
        <v>46</v>
      </c>
      <c r="AF77" s="189" t="s">
        <v>46</v>
      </c>
      <c r="AG77" s="189" t="s">
        <v>46</v>
      </c>
    </row>
    <row r="78" spans="1:33" ht="135.75" customHeight="1" x14ac:dyDescent="0.25">
      <c r="A78" s="177" t="s">
        <v>443</v>
      </c>
      <c r="B78" s="177"/>
      <c r="C78" s="224" t="s">
        <v>38</v>
      </c>
      <c r="D78" s="177" t="s">
        <v>488</v>
      </c>
      <c r="E78" s="94"/>
      <c r="F78" s="98"/>
      <c r="G78" s="142"/>
      <c r="H78" s="252" t="e">
        <f>I78+J78+K78+L78+M78</f>
        <v>#REF!</v>
      </c>
      <c r="I78" s="252">
        <v>0</v>
      </c>
      <c r="J78" s="252" t="e">
        <f>#REF!</f>
        <v>#REF!</v>
      </c>
      <c r="K78" s="252">
        <v>0</v>
      </c>
      <c r="L78" s="190">
        <v>0</v>
      </c>
      <c r="M78" s="190">
        <v>0</v>
      </c>
      <c r="N78" s="256" t="s">
        <v>46</v>
      </c>
      <c r="O78" s="256" t="s">
        <v>46</v>
      </c>
      <c r="P78" s="256" t="s">
        <v>46</v>
      </c>
      <c r="Q78" s="256" t="s">
        <v>46</v>
      </c>
      <c r="R78" s="256" t="s">
        <v>46</v>
      </c>
      <c r="S78" s="256" t="s">
        <v>46</v>
      </c>
      <c r="T78" s="256" t="s">
        <v>46</v>
      </c>
      <c r="U78" s="256" t="s">
        <v>46</v>
      </c>
      <c r="V78" s="256" t="s">
        <v>46</v>
      </c>
      <c r="W78" s="256" t="s">
        <v>46</v>
      </c>
      <c r="X78" s="256" t="s">
        <v>46</v>
      </c>
      <c r="Y78" s="256" t="s">
        <v>46</v>
      </c>
      <c r="Z78" s="85" t="s">
        <v>39</v>
      </c>
      <c r="AA78" s="85" t="s">
        <v>39</v>
      </c>
      <c r="AB78" s="85" t="s">
        <v>39</v>
      </c>
      <c r="AC78" s="85" t="s">
        <v>39</v>
      </c>
      <c r="AD78" s="85" t="s">
        <v>39</v>
      </c>
      <c r="AE78" s="85" t="s">
        <v>39</v>
      </c>
      <c r="AF78" s="85" t="s">
        <v>39</v>
      </c>
      <c r="AG78" s="85" t="s">
        <v>39</v>
      </c>
    </row>
    <row r="79" spans="1:33" ht="150" customHeight="1" x14ac:dyDescent="0.25">
      <c r="A79" s="169" t="s">
        <v>489</v>
      </c>
      <c r="B79" s="176"/>
      <c r="C79" s="175" t="s">
        <v>38</v>
      </c>
      <c r="D79" s="176" t="s">
        <v>46</v>
      </c>
      <c r="E79" s="200">
        <v>43466</v>
      </c>
      <c r="F79" s="200">
        <v>43830</v>
      </c>
      <c r="G79" s="202"/>
      <c r="H79" s="253" t="s">
        <v>46</v>
      </c>
      <c r="I79" s="253" t="s">
        <v>46</v>
      </c>
      <c r="J79" s="253" t="s">
        <v>46</v>
      </c>
      <c r="K79" s="253" t="s">
        <v>46</v>
      </c>
      <c r="L79" s="189" t="s">
        <v>46</v>
      </c>
      <c r="M79" s="189" t="s">
        <v>46</v>
      </c>
      <c r="N79" s="189"/>
      <c r="O79" s="189"/>
      <c r="P79" s="189"/>
      <c r="Q79" s="189"/>
      <c r="R79" s="189"/>
      <c r="S79" s="189"/>
      <c r="T79" s="189"/>
      <c r="U79" s="189"/>
      <c r="V79" s="189"/>
      <c r="W79" s="189"/>
      <c r="X79" s="189"/>
      <c r="Y79" s="189"/>
      <c r="Z79" s="189" t="s">
        <v>46</v>
      </c>
      <c r="AA79" s="189" t="s">
        <v>46</v>
      </c>
      <c r="AB79" s="189" t="s">
        <v>46</v>
      </c>
      <c r="AC79" s="189" t="s">
        <v>46</v>
      </c>
      <c r="AD79" s="189" t="s">
        <v>46</v>
      </c>
      <c r="AE79" s="189" t="s">
        <v>46</v>
      </c>
      <c r="AF79" s="189" t="s">
        <v>46</v>
      </c>
      <c r="AG79" s="189" t="s">
        <v>46</v>
      </c>
    </row>
    <row r="80" spans="1:33" ht="139.5" customHeight="1" x14ac:dyDescent="0.25">
      <c r="A80" s="224" t="s">
        <v>444</v>
      </c>
      <c r="B80" s="177"/>
      <c r="C80" s="224" t="s">
        <v>38</v>
      </c>
      <c r="D80" s="177" t="s">
        <v>488</v>
      </c>
      <c r="E80" s="94"/>
      <c r="F80" s="98"/>
      <c r="G80" s="142"/>
      <c r="H80" s="252">
        <f>I80+J80+K80+L80+M80</f>
        <v>0</v>
      </c>
      <c r="I80" s="252">
        <v>0</v>
      </c>
      <c r="J80" s="252">
        <v>0</v>
      </c>
      <c r="K80" s="252">
        <v>0</v>
      </c>
      <c r="L80" s="190">
        <v>0</v>
      </c>
      <c r="M80" s="190">
        <v>0</v>
      </c>
      <c r="N80" s="256" t="s">
        <v>46</v>
      </c>
      <c r="O80" s="256" t="s">
        <v>46</v>
      </c>
      <c r="P80" s="256" t="s">
        <v>46</v>
      </c>
      <c r="Q80" s="256" t="s">
        <v>46</v>
      </c>
      <c r="R80" s="256" t="s">
        <v>46</v>
      </c>
      <c r="S80" s="256" t="s">
        <v>46</v>
      </c>
      <c r="T80" s="256" t="s">
        <v>46</v>
      </c>
      <c r="U80" s="256" t="s">
        <v>46</v>
      </c>
      <c r="V80" s="256" t="s">
        <v>46</v>
      </c>
      <c r="W80" s="256" t="s">
        <v>46</v>
      </c>
      <c r="X80" s="256" t="s">
        <v>46</v>
      </c>
      <c r="Y80" s="256" t="s">
        <v>46</v>
      </c>
      <c r="Z80" s="85" t="s">
        <v>39</v>
      </c>
      <c r="AA80" s="85" t="s">
        <v>39</v>
      </c>
      <c r="AB80" s="85" t="s">
        <v>39</v>
      </c>
      <c r="AC80" s="85" t="s">
        <v>39</v>
      </c>
      <c r="AD80" s="85" t="s">
        <v>39</v>
      </c>
      <c r="AE80" s="85" t="s">
        <v>39</v>
      </c>
      <c r="AF80" s="85" t="s">
        <v>39</v>
      </c>
      <c r="AG80" s="85" t="s">
        <v>39</v>
      </c>
    </row>
    <row r="81" spans="1:33" ht="152.25" customHeight="1" x14ac:dyDescent="0.25">
      <c r="A81" s="169" t="s">
        <v>489</v>
      </c>
      <c r="B81" s="169"/>
      <c r="C81" s="175" t="s">
        <v>38</v>
      </c>
      <c r="D81" s="189" t="s">
        <v>46</v>
      </c>
      <c r="E81" s="203">
        <v>43831</v>
      </c>
      <c r="F81" s="200">
        <v>44196</v>
      </c>
      <c r="G81" s="204"/>
      <c r="H81" s="253" t="s">
        <v>46</v>
      </c>
      <c r="I81" s="253" t="s">
        <v>46</v>
      </c>
      <c r="J81" s="253" t="s">
        <v>46</v>
      </c>
      <c r="K81" s="253" t="s">
        <v>46</v>
      </c>
      <c r="L81" s="189" t="s">
        <v>46</v>
      </c>
      <c r="M81" s="189" t="s">
        <v>46</v>
      </c>
      <c r="N81" s="189"/>
      <c r="O81" s="189"/>
      <c r="P81" s="189"/>
      <c r="Q81" s="189"/>
      <c r="R81" s="189"/>
      <c r="S81" s="189"/>
      <c r="T81" s="189"/>
      <c r="U81" s="189"/>
      <c r="V81" s="189"/>
      <c r="W81" s="189"/>
      <c r="X81" s="189"/>
      <c r="Y81" s="189"/>
      <c r="Z81" s="189" t="s">
        <v>46</v>
      </c>
      <c r="AA81" s="189" t="s">
        <v>46</v>
      </c>
      <c r="AB81" s="189" t="s">
        <v>46</v>
      </c>
      <c r="AC81" s="189" t="s">
        <v>46</v>
      </c>
      <c r="AD81" s="189" t="s">
        <v>46</v>
      </c>
      <c r="AE81" s="189" t="s">
        <v>46</v>
      </c>
      <c r="AF81" s="189" t="s">
        <v>46</v>
      </c>
      <c r="AG81" s="189" t="s">
        <v>46</v>
      </c>
    </row>
    <row r="82" spans="1:33" ht="36" hidden="1" customHeight="1" x14ac:dyDescent="0.25">
      <c r="A82" s="224" t="s">
        <v>445</v>
      </c>
      <c r="B82" s="86"/>
      <c r="C82" s="224" t="s">
        <v>38</v>
      </c>
      <c r="D82" s="177" t="s">
        <v>488</v>
      </c>
      <c r="E82" s="100"/>
      <c r="F82" s="96"/>
      <c r="G82" s="155"/>
      <c r="H82" s="144">
        <f>I82+J82+K82+L82+M82</f>
        <v>0</v>
      </c>
      <c r="I82" s="190">
        <v>0</v>
      </c>
      <c r="J82" s="190">
        <v>0</v>
      </c>
      <c r="K82" s="190">
        <v>0</v>
      </c>
      <c r="L82" s="190">
        <v>0</v>
      </c>
      <c r="M82" s="190">
        <v>0</v>
      </c>
      <c r="N82" s="85" t="s">
        <v>39</v>
      </c>
      <c r="O82" s="85" t="s">
        <v>39</v>
      </c>
      <c r="P82" s="85" t="s">
        <v>39</v>
      </c>
      <c r="Q82" s="85" t="s">
        <v>39</v>
      </c>
      <c r="R82" s="85" t="s">
        <v>39</v>
      </c>
      <c r="S82" s="85" t="s">
        <v>39</v>
      </c>
      <c r="T82" s="85" t="s">
        <v>39</v>
      </c>
      <c r="U82" s="85" t="s">
        <v>39</v>
      </c>
      <c r="V82" s="85" t="s">
        <v>39</v>
      </c>
      <c r="W82" s="85" t="s">
        <v>39</v>
      </c>
      <c r="X82" s="85" t="s">
        <v>39</v>
      </c>
      <c r="Y82" s="85" t="s">
        <v>39</v>
      </c>
      <c r="Z82" s="85" t="s">
        <v>39</v>
      </c>
      <c r="AA82" s="85" t="s">
        <v>39</v>
      </c>
      <c r="AB82" s="85" t="s">
        <v>39</v>
      </c>
      <c r="AC82" s="85" t="s">
        <v>39</v>
      </c>
      <c r="AD82" s="85" t="s">
        <v>39</v>
      </c>
      <c r="AE82" s="85" t="s">
        <v>39</v>
      </c>
      <c r="AF82" s="85" t="s">
        <v>39</v>
      </c>
      <c r="AG82" s="85" t="s">
        <v>39</v>
      </c>
    </row>
    <row r="83" spans="1:33" ht="51" hidden="1" customHeight="1" x14ac:dyDescent="0.25">
      <c r="A83" s="169" t="s">
        <v>489</v>
      </c>
      <c r="B83" s="169"/>
      <c r="C83" s="169" t="s">
        <v>38</v>
      </c>
      <c r="D83" s="189" t="s">
        <v>46</v>
      </c>
      <c r="E83" s="203">
        <v>44197</v>
      </c>
      <c r="F83" s="200">
        <v>44561</v>
      </c>
      <c r="G83" s="201"/>
      <c r="H83" s="189" t="s">
        <v>46</v>
      </c>
      <c r="I83" s="189" t="s">
        <v>46</v>
      </c>
      <c r="J83" s="189" t="s">
        <v>46</v>
      </c>
      <c r="K83" s="189" t="s">
        <v>46</v>
      </c>
      <c r="L83" s="189" t="s">
        <v>46</v>
      </c>
      <c r="M83" s="189" t="s">
        <v>46</v>
      </c>
      <c r="N83" s="189" t="s">
        <v>46</v>
      </c>
      <c r="O83" s="189" t="s">
        <v>46</v>
      </c>
      <c r="P83" s="189" t="s">
        <v>46</v>
      </c>
      <c r="Q83" s="189" t="s">
        <v>46</v>
      </c>
      <c r="R83" s="189" t="s">
        <v>46</v>
      </c>
      <c r="S83" s="189" t="s">
        <v>46</v>
      </c>
      <c r="T83" s="189" t="s">
        <v>46</v>
      </c>
      <c r="U83" s="189" t="s">
        <v>46</v>
      </c>
      <c r="V83" s="189" t="s">
        <v>46</v>
      </c>
      <c r="W83" s="189" t="s">
        <v>46</v>
      </c>
      <c r="X83" s="189" t="s">
        <v>46</v>
      </c>
      <c r="Y83" s="189" t="s">
        <v>46</v>
      </c>
      <c r="Z83" s="189" t="s">
        <v>46</v>
      </c>
      <c r="AA83" s="189" t="s">
        <v>46</v>
      </c>
      <c r="AB83" s="189" t="s">
        <v>46</v>
      </c>
      <c r="AC83" s="189" t="s">
        <v>46</v>
      </c>
      <c r="AD83" s="189" t="s">
        <v>46</v>
      </c>
      <c r="AE83" s="189" t="s">
        <v>46</v>
      </c>
      <c r="AF83" s="189" t="s">
        <v>46</v>
      </c>
      <c r="AG83" s="189" t="s">
        <v>46</v>
      </c>
    </row>
    <row r="84" spans="1:33" ht="45" hidden="1" customHeight="1" x14ac:dyDescent="0.25">
      <c r="A84" s="224" t="s">
        <v>446</v>
      </c>
      <c r="B84" s="224"/>
      <c r="C84" s="224" t="s">
        <v>38</v>
      </c>
      <c r="D84" s="177" t="s">
        <v>488</v>
      </c>
      <c r="E84" s="130"/>
      <c r="F84" s="130"/>
      <c r="G84" s="143"/>
      <c r="H84" s="144">
        <f>I84+J84+K84+L84+M84</f>
        <v>0</v>
      </c>
      <c r="I84" s="190">
        <v>0</v>
      </c>
      <c r="J84" s="190">
        <v>0</v>
      </c>
      <c r="K84" s="190">
        <v>0</v>
      </c>
      <c r="L84" s="190">
        <v>0</v>
      </c>
      <c r="M84" s="190">
        <v>0</v>
      </c>
      <c r="N84" s="85" t="s">
        <v>39</v>
      </c>
      <c r="O84" s="85" t="s">
        <v>39</v>
      </c>
      <c r="P84" s="85" t="s">
        <v>39</v>
      </c>
      <c r="Q84" s="85" t="s">
        <v>39</v>
      </c>
      <c r="R84" s="85" t="s">
        <v>39</v>
      </c>
      <c r="S84" s="85" t="s">
        <v>39</v>
      </c>
      <c r="T84" s="85" t="s">
        <v>39</v>
      </c>
      <c r="U84" s="85" t="s">
        <v>39</v>
      </c>
      <c r="V84" s="85" t="s">
        <v>39</v>
      </c>
      <c r="W84" s="85" t="s">
        <v>39</v>
      </c>
      <c r="X84" s="85" t="s">
        <v>39</v>
      </c>
      <c r="Y84" s="85" t="s">
        <v>39</v>
      </c>
      <c r="Z84" s="85" t="s">
        <v>39</v>
      </c>
      <c r="AA84" s="85" t="s">
        <v>39</v>
      </c>
      <c r="AB84" s="85" t="s">
        <v>39</v>
      </c>
      <c r="AC84" s="85" t="s">
        <v>39</v>
      </c>
      <c r="AD84" s="85" t="s">
        <v>39</v>
      </c>
      <c r="AE84" s="85" t="s">
        <v>39</v>
      </c>
      <c r="AF84" s="85" t="s">
        <v>39</v>
      </c>
      <c r="AG84" s="85" t="s">
        <v>39</v>
      </c>
    </row>
    <row r="85" spans="1:33" ht="81" hidden="1" customHeight="1" x14ac:dyDescent="0.25">
      <c r="A85" s="169" t="s">
        <v>489</v>
      </c>
      <c r="B85" s="169"/>
      <c r="C85" s="169" t="s">
        <v>38</v>
      </c>
      <c r="D85" s="189" t="s">
        <v>46</v>
      </c>
      <c r="E85" s="203">
        <v>44562</v>
      </c>
      <c r="F85" s="200">
        <v>44926</v>
      </c>
      <c r="G85" s="201"/>
      <c r="H85" s="189" t="s">
        <v>46</v>
      </c>
      <c r="I85" s="189" t="s">
        <v>46</v>
      </c>
      <c r="J85" s="189" t="s">
        <v>46</v>
      </c>
      <c r="K85" s="189" t="s">
        <v>46</v>
      </c>
      <c r="L85" s="189" t="s">
        <v>46</v>
      </c>
      <c r="M85" s="189" t="s">
        <v>46</v>
      </c>
      <c r="N85" s="189" t="s">
        <v>46</v>
      </c>
      <c r="O85" s="189" t="s">
        <v>46</v>
      </c>
      <c r="P85" s="189" t="s">
        <v>46</v>
      </c>
      <c r="Q85" s="189" t="s">
        <v>46</v>
      </c>
      <c r="R85" s="189" t="s">
        <v>46</v>
      </c>
      <c r="S85" s="189" t="s">
        <v>46</v>
      </c>
      <c r="T85" s="189" t="s">
        <v>46</v>
      </c>
      <c r="U85" s="189" t="s">
        <v>46</v>
      </c>
      <c r="V85" s="189" t="s">
        <v>46</v>
      </c>
      <c r="W85" s="189" t="s">
        <v>46</v>
      </c>
      <c r="X85" s="189" t="s">
        <v>46</v>
      </c>
      <c r="Y85" s="189" t="s">
        <v>46</v>
      </c>
      <c r="Z85" s="189" t="s">
        <v>46</v>
      </c>
      <c r="AA85" s="189" t="s">
        <v>46</v>
      </c>
      <c r="AB85" s="189" t="s">
        <v>46</v>
      </c>
      <c r="AC85" s="189" t="s">
        <v>46</v>
      </c>
      <c r="AD85" s="189" t="s">
        <v>46</v>
      </c>
      <c r="AE85" s="189" t="s">
        <v>46</v>
      </c>
      <c r="AF85" s="189" t="s">
        <v>46</v>
      </c>
      <c r="AG85" s="189" t="s">
        <v>46</v>
      </c>
    </row>
    <row r="87" spans="1:33" x14ac:dyDescent="0.25">
      <c r="A87" s="257"/>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row>
    <row r="88" spans="1:33" x14ac:dyDescent="0.25">
      <c r="C88" s="259"/>
      <c r="D88" s="259"/>
    </row>
    <row r="89" spans="1:33" x14ac:dyDescent="0.25">
      <c r="C89" s="259"/>
      <c r="D89" s="259"/>
    </row>
    <row r="90" spans="1:33" x14ac:dyDescent="0.25">
      <c r="C90" s="259"/>
      <c r="D90" s="259"/>
    </row>
    <row r="91" spans="1:33" x14ac:dyDescent="0.25">
      <c r="C91" s="259"/>
      <c r="D91" s="259"/>
    </row>
    <row r="92" spans="1:33" x14ac:dyDescent="0.25">
      <c r="C92" s="259"/>
      <c r="D92" s="259"/>
    </row>
  </sheetData>
  <mergeCells count="28">
    <mergeCell ref="O3:X3"/>
    <mergeCell ref="O1:AG2"/>
    <mergeCell ref="Z14:AC14"/>
    <mergeCell ref="AD14:AG14"/>
    <mergeCell ref="N13:AG13"/>
    <mergeCell ref="A8:Y8"/>
    <mergeCell ref="A9:Y9"/>
    <mergeCell ref="N14:Q14"/>
    <mergeCell ref="K14:K15"/>
    <mergeCell ref="L14:L15"/>
    <mergeCell ref="M14:M15"/>
    <mergeCell ref="C3:D3"/>
    <mergeCell ref="A63:Z63"/>
    <mergeCell ref="A13:A15"/>
    <mergeCell ref="B13:B15"/>
    <mergeCell ref="C13:C15"/>
    <mergeCell ref="D13:D15"/>
    <mergeCell ref="E13:E15"/>
    <mergeCell ref="H13:J13"/>
    <mergeCell ref="A16:E16"/>
    <mergeCell ref="A34:Z34"/>
    <mergeCell ref="G13:G15"/>
    <mergeCell ref="H14:H15"/>
    <mergeCell ref="J14:J15"/>
    <mergeCell ref="F13:F15"/>
    <mergeCell ref="R14:U14"/>
    <mergeCell ref="I14:I15"/>
    <mergeCell ref="V14:Y14"/>
  </mergeCells>
  <pageMargins left="0.15748031496062992" right="0.15748031496062992" top="0.94645833333333329" bottom="0.27559055118110237" header="0.31496062992125984" footer="0.15748031496062992"/>
  <pageSetup paperSize="9" scale="59" fitToHeight="0" orientation="landscape" r:id="rId1"/>
  <headerFooter>
    <oddHeader xml:space="preserve">&amp;R
</oddHeader>
  </headerFooter>
  <colBreaks count="1" manualBreakCount="1">
    <brk id="25" max="8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14" sqref="F14"/>
    </sheetView>
  </sheetViews>
  <sheetFormatPr defaultRowHeight="15" x14ac:dyDescent="0.25"/>
  <cols>
    <col min="2" max="2" width="26.42578125" customWidth="1"/>
    <col min="3" max="3" width="13.5703125" customWidth="1"/>
    <col min="4" max="4" width="17.28515625" customWidth="1"/>
    <col min="5" max="5" width="15.5703125" customWidth="1"/>
    <col min="6" max="6" width="17.85546875" customWidth="1"/>
    <col min="7" max="7" width="27.85546875" customWidth="1"/>
  </cols>
  <sheetData>
    <row r="1" spans="1:10" x14ac:dyDescent="0.25">
      <c r="A1" s="632" t="s">
        <v>469</v>
      </c>
      <c r="B1" s="632"/>
      <c r="C1" s="632"/>
      <c r="D1" s="632"/>
      <c r="E1" s="632"/>
      <c r="F1" s="632"/>
      <c r="G1" s="632"/>
    </row>
    <row r="2" spans="1:10" x14ac:dyDescent="0.25">
      <c r="A2" s="233"/>
      <c r="B2" s="233"/>
      <c r="C2" s="233"/>
      <c r="D2" s="233"/>
      <c r="E2" s="233"/>
      <c r="F2" s="233"/>
      <c r="G2" s="233"/>
    </row>
    <row r="3" spans="1:10" x14ac:dyDescent="0.25">
      <c r="A3" s="635" t="s">
        <v>470</v>
      </c>
      <c r="B3" s="638" t="s">
        <v>471</v>
      </c>
      <c r="C3" s="638" t="s">
        <v>472</v>
      </c>
      <c r="D3" s="641" t="s">
        <v>473</v>
      </c>
      <c r="E3" s="642"/>
      <c r="F3" s="643"/>
      <c r="G3" s="638" t="s">
        <v>474</v>
      </c>
    </row>
    <row r="4" spans="1:10" ht="67.5" customHeight="1" x14ac:dyDescent="0.25">
      <c r="A4" s="636"/>
      <c r="B4" s="639"/>
      <c r="C4" s="639"/>
      <c r="D4" s="644"/>
      <c r="E4" s="645"/>
      <c r="F4" s="646"/>
      <c r="G4" s="639"/>
    </row>
    <row r="5" spans="1:10" ht="26.25" customHeight="1" x14ac:dyDescent="0.25">
      <c r="A5" s="636"/>
      <c r="B5" s="639"/>
      <c r="C5" s="639"/>
      <c r="D5" s="638" t="s">
        <v>477</v>
      </c>
      <c r="E5" s="647" t="s">
        <v>478</v>
      </c>
      <c r="F5" s="648"/>
      <c r="G5" s="639"/>
    </row>
    <row r="6" spans="1:10" ht="45.75" customHeight="1" x14ac:dyDescent="0.25">
      <c r="A6" s="637"/>
      <c r="B6" s="640"/>
      <c r="C6" s="640"/>
      <c r="D6" s="640"/>
      <c r="E6" s="228" t="s">
        <v>475</v>
      </c>
      <c r="F6" s="228" t="s">
        <v>476</v>
      </c>
      <c r="G6" s="640"/>
    </row>
    <row r="7" spans="1:10" x14ac:dyDescent="0.25">
      <c r="A7" s="227">
        <v>1</v>
      </c>
      <c r="B7" s="227">
        <v>2</v>
      </c>
      <c r="C7" s="227">
        <v>3</v>
      </c>
      <c r="D7" s="227">
        <v>4</v>
      </c>
      <c r="E7" s="227">
        <v>5</v>
      </c>
      <c r="F7" s="227">
        <v>6</v>
      </c>
      <c r="G7" s="227">
        <v>7</v>
      </c>
    </row>
    <row r="8" spans="1:10" x14ac:dyDescent="0.25">
      <c r="A8" s="633" t="str">
        <f>' Прил 6 План мероприятий '!A16:E16</f>
        <v xml:space="preserve"> «Формирование комфортной городской среды муниципального образования городского округа «Усинска» на 2018-2022 годы»</v>
      </c>
      <c r="B8" s="634"/>
      <c r="C8" s="634"/>
      <c r="D8" s="634"/>
      <c r="E8" s="634"/>
      <c r="F8" s="634"/>
      <c r="G8" s="634"/>
    </row>
    <row r="9" spans="1:10" ht="15" customHeight="1" x14ac:dyDescent="0.25">
      <c r="A9" s="467" t="s">
        <v>461</v>
      </c>
      <c r="B9" s="467"/>
      <c r="C9" s="467"/>
      <c r="D9" s="467"/>
      <c r="E9" s="467"/>
      <c r="F9" s="467"/>
      <c r="G9" s="467"/>
      <c r="H9" s="234"/>
      <c r="I9" s="234"/>
      <c r="J9" s="226"/>
    </row>
    <row r="10" spans="1:10" ht="51.75" x14ac:dyDescent="0.25">
      <c r="A10" s="222" t="s">
        <v>456</v>
      </c>
      <c r="B10" s="219" t="s">
        <v>466</v>
      </c>
      <c r="C10" s="225" t="s">
        <v>15</v>
      </c>
      <c r="D10" s="230"/>
      <c r="E10" s="230"/>
      <c r="F10" s="230"/>
      <c r="G10" s="230"/>
      <c r="H10" s="226"/>
      <c r="I10" s="226"/>
      <c r="J10" s="226"/>
    </row>
    <row r="11" spans="1:10" ht="26.25" x14ac:dyDescent="0.25">
      <c r="A11" s="222" t="s">
        <v>457</v>
      </c>
      <c r="B11" s="219" t="s">
        <v>431</v>
      </c>
      <c r="C11" s="225" t="s">
        <v>205</v>
      </c>
      <c r="D11" s="230"/>
      <c r="E11" s="230"/>
      <c r="F11" s="230"/>
      <c r="G11" s="230"/>
      <c r="H11" s="226"/>
      <c r="I11" s="226"/>
      <c r="J11" s="226"/>
    </row>
    <row r="12" spans="1:10" ht="26.25" x14ac:dyDescent="0.25">
      <c r="A12" s="222" t="s">
        <v>458</v>
      </c>
      <c r="B12" s="219" t="s">
        <v>432</v>
      </c>
      <c r="C12" s="225" t="s">
        <v>205</v>
      </c>
      <c r="D12" s="230"/>
      <c r="E12" s="230"/>
      <c r="F12" s="230"/>
      <c r="G12" s="230"/>
      <c r="H12" s="226"/>
      <c r="I12" s="226"/>
      <c r="J12" s="226"/>
    </row>
    <row r="13" spans="1:10" ht="15" customHeight="1" x14ac:dyDescent="0.25">
      <c r="A13" s="467" t="s">
        <v>460</v>
      </c>
      <c r="B13" s="467"/>
      <c r="C13" s="467"/>
      <c r="D13" s="467"/>
      <c r="E13" s="467"/>
      <c r="F13" s="467"/>
      <c r="G13" s="467"/>
      <c r="H13" s="234"/>
      <c r="I13" s="234"/>
      <c r="J13" s="234"/>
    </row>
    <row r="14" spans="1:10" ht="64.5" x14ac:dyDescent="0.25">
      <c r="A14" s="186" t="s">
        <v>450</v>
      </c>
      <c r="B14" s="219" t="s">
        <v>480</v>
      </c>
      <c r="C14" s="225" t="s">
        <v>15</v>
      </c>
      <c r="D14" s="230"/>
      <c r="E14" s="230"/>
      <c r="F14" s="230"/>
      <c r="G14" s="230"/>
      <c r="H14" s="226"/>
      <c r="I14" s="226"/>
      <c r="J14" s="226"/>
    </row>
    <row r="15" spans="1:10" ht="39" x14ac:dyDescent="0.25">
      <c r="A15" s="186" t="s">
        <v>451</v>
      </c>
      <c r="B15" s="219" t="s">
        <v>433</v>
      </c>
      <c r="C15" s="225" t="s">
        <v>481</v>
      </c>
      <c r="D15" s="230"/>
      <c r="E15" s="230"/>
      <c r="F15" s="230"/>
      <c r="G15" s="230"/>
      <c r="H15" s="226"/>
      <c r="I15" s="226"/>
      <c r="J15" s="226"/>
    </row>
    <row r="16" spans="1:10" ht="39" x14ac:dyDescent="0.25">
      <c r="A16" s="186" t="s">
        <v>452</v>
      </c>
      <c r="B16" s="219" t="s">
        <v>434</v>
      </c>
      <c r="C16" s="225" t="s">
        <v>481</v>
      </c>
      <c r="D16" s="230"/>
      <c r="E16" s="230"/>
      <c r="F16" s="230"/>
      <c r="G16" s="230"/>
      <c r="H16" s="226"/>
      <c r="I16" s="226"/>
      <c r="J16" s="226"/>
    </row>
    <row r="17" spans="1:10" ht="30.75" customHeight="1" x14ac:dyDescent="0.25">
      <c r="A17" s="467" t="s">
        <v>459</v>
      </c>
      <c r="B17" s="467"/>
      <c r="C17" s="467"/>
      <c r="D17" s="467"/>
      <c r="E17" s="467"/>
      <c r="F17" s="467"/>
      <c r="G17" s="467"/>
      <c r="H17" s="234"/>
      <c r="I17" s="234"/>
      <c r="J17" s="234"/>
    </row>
    <row r="18" spans="1:10" ht="192" x14ac:dyDescent="0.25">
      <c r="A18" s="186" t="s">
        <v>453</v>
      </c>
      <c r="B18" s="219" t="s">
        <v>439</v>
      </c>
      <c r="C18" s="225" t="s">
        <v>15</v>
      </c>
      <c r="D18" s="230"/>
      <c r="E18" s="230"/>
      <c r="F18" s="230"/>
      <c r="G18" s="230"/>
      <c r="H18" s="226"/>
      <c r="I18" s="226"/>
      <c r="J18" s="226"/>
    </row>
    <row r="19" spans="1:10" ht="128.25" x14ac:dyDescent="0.25">
      <c r="A19" s="186" t="s">
        <v>454</v>
      </c>
      <c r="B19" s="219" t="s">
        <v>437</v>
      </c>
      <c r="C19" s="225" t="s">
        <v>481</v>
      </c>
      <c r="D19" s="230"/>
      <c r="E19" s="230"/>
      <c r="F19" s="230"/>
      <c r="G19" s="230"/>
      <c r="H19" s="226"/>
      <c r="I19" s="226"/>
      <c r="J19" s="226"/>
    </row>
    <row r="20" spans="1:10" ht="141" x14ac:dyDescent="0.25">
      <c r="A20" s="186" t="s">
        <v>455</v>
      </c>
      <c r="B20" s="219" t="s">
        <v>438</v>
      </c>
      <c r="C20" s="225" t="s">
        <v>481</v>
      </c>
      <c r="D20" s="230"/>
      <c r="E20" s="230"/>
      <c r="F20" s="230"/>
      <c r="G20" s="230"/>
      <c r="H20" s="226"/>
      <c r="I20" s="226"/>
      <c r="J20" s="226"/>
    </row>
    <row r="21" spans="1:10" x14ac:dyDescent="0.25">
      <c r="A21" s="229"/>
      <c r="B21" s="229"/>
      <c r="C21" s="229"/>
      <c r="D21" s="229"/>
      <c r="E21" s="229"/>
      <c r="F21" s="229"/>
      <c r="G21" s="229"/>
      <c r="H21" s="226"/>
      <c r="I21" s="226"/>
      <c r="J21" s="226"/>
    </row>
    <row r="22" spans="1:10" x14ac:dyDescent="0.25">
      <c r="A22" s="229"/>
      <c r="B22" s="229"/>
      <c r="C22" s="229"/>
      <c r="D22" s="229"/>
      <c r="E22" s="229"/>
      <c r="F22" s="229"/>
      <c r="G22" s="229"/>
    </row>
    <row r="23" spans="1:10" x14ac:dyDescent="0.25">
      <c r="A23" s="229"/>
      <c r="B23" s="229"/>
      <c r="C23" s="229"/>
      <c r="D23" s="229"/>
      <c r="E23" s="229"/>
      <c r="F23" s="229"/>
      <c r="G23" s="229"/>
    </row>
    <row r="24" spans="1:10" x14ac:dyDescent="0.25">
      <c r="A24" s="229"/>
      <c r="B24" s="229"/>
      <c r="C24" s="229"/>
      <c r="D24" s="229"/>
      <c r="E24" s="229"/>
      <c r="F24" s="229"/>
      <c r="G24" s="229"/>
    </row>
    <row r="25" spans="1:10" x14ac:dyDescent="0.25">
      <c r="A25" s="229"/>
      <c r="B25" s="229"/>
      <c r="C25" s="229"/>
      <c r="D25" s="229"/>
      <c r="E25" s="229"/>
      <c r="F25" s="229"/>
      <c r="G25" s="229"/>
    </row>
    <row r="26" spans="1:10" x14ac:dyDescent="0.25">
      <c r="A26" s="229"/>
      <c r="B26" s="229"/>
      <c r="C26" s="229"/>
      <c r="D26" s="229"/>
      <c r="E26" s="229"/>
      <c r="F26" s="229"/>
      <c r="G26" s="229"/>
    </row>
    <row r="27" spans="1:10" x14ac:dyDescent="0.25">
      <c r="A27" s="229"/>
      <c r="B27" s="229"/>
      <c r="C27" s="229"/>
      <c r="D27" s="229"/>
      <c r="E27" s="229"/>
      <c r="F27" s="229"/>
      <c r="G27" s="229"/>
    </row>
    <row r="28" spans="1:10" x14ac:dyDescent="0.25">
      <c r="A28" s="229"/>
      <c r="B28" s="229"/>
      <c r="C28" s="229"/>
      <c r="D28" s="229"/>
      <c r="E28" s="229"/>
      <c r="F28" s="229"/>
      <c r="G28" s="229"/>
    </row>
    <row r="29" spans="1:10" x14ac:dyDescent="0.25">
      <c r="A29" s="229"/>
      <c r="B29" s="229"/>
      <c r="C29" s="229"/>
      <c r="D29" s="229"/>
      <c r="E29" s="229"/>
      <c r="F29" s="229"/>
      <c r="G29" s="229"/>
    </row>
    <row r="30" spans="1:10" x14ac:dyDescent="0.25">
      <c r="A30" s="229"/>
      <c r="B30" s="229"/>
      <c r="C30" s="229"/>
      <c r="D30" s="229"/>
      <c r="E30" s="229"/>
      <c r="F30" s="229"/>
      <c r="G30" s="229"/>
    </row>
    <row r="31" spans="1:10" x14ac:dyDescent="0.25">
      <c r="A31" s="229"/>
      <c r="B31" s="229"/>
      <c r="C31" s="229"/>
      <c r="D31" s="229"/>
      <c r="E31" s="229"/>
      <c r="F31" s="229"/>
      <c r="G31" s="229"/>
    </row>
    <row r="32" spans="1:10" x14ac:dyDescent="0.25">
      <c r="A32" s="229"/>
      <c r="B32" s="229"/>
      <c r="C32" s="229"/>
      <c r="D32" s="229"/>
      <c r="E32" s="229"/>
      <c r="F32" s="229"/>
      <c r="G32" s="229"/>
    </row>
  </sheetData>
  <mergeCells count="12">
    <mergeCell ref="A1:G1"/>
    <mergeCell ref="A8:G8"/>
    <mergeCell ref="A9:G9"/>
    <mergeCell ref="A13:G13"/>
    <mergeCell ref="A17:G17"/>
    <mergeCell ref="A3:A6"/>
    <mergeCell ref="B3:B6"/>
    <mergeCell ref="C3:C6"/>
    <mergeCell ref="D3:F4"/>
    <mergeCell ref="G3:G6"/>
    <mergeCell ref="D5:D6"/>
    <mergeCell ref="E5:F5"/>
  </mergeCells>
  <pageMargins left="0.7" right="0.7" top="0.75" bottom="0.7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47"/>
  <sheetViews>
    <sheetView zoomScale="90" zoomScaleNormal="90" workbookViewId="0">
      <selection activeCell="K121" sqref="K121"/>
    </sheetView>
  </sheetViews>
  <sheetFormatPr defaultColWidth="9.140625" defaultRowHeight="12.75" x14ac:dyDescent="0.2"/>
  <cols>
    <col min="1" max="3" width="4.7109375" style="28" customWidth="1"/>
    <col min="4" max="4" width="22.7109375" style="29" customWidth="1"/>
    <col min="5" max="6" width="4.7109375" style="28" customWidth="1"/>
    <col min="7" max="7" width="22.7109375" style="29" customWidth="1"/>
    <col min="8" max="8" width="8.85546875" style="28" customWidth="1"/>
    <col min="9" max="10" width="22.7109375" style="29" customWidth="1"/>
    <col min="11" max="11" width="9.7109375" style="30" customWidth="1"/>
    <col min="12" max="12" width="9.7109375" style="31" customWidth="1"/>
    <col min="13" max="13" width="4.7109375" style="32" customWidth="1"/>
    <col min="14" max="17" width="4.7109375" style="28" customWidth="1"/>
    <col min="18" max="20" width="9.7109375" style="35" customWidth="1"/>
    <col min="21" max="21" width="8.7109375" style="34" customWidth="1"/>
    <col min="22" max="23" width="8.7109375" style="27" customWidth="1"/>
    <col min="24" max="16384" width="9.140625" style="27"/>
  </cols>
  <sheetData>
    <row r="2" spans="1:23" s="19" customFormat="1" ht="48.6" customHeight="1" x14ac:dyDescent="0.25">
      <c r="A2" s="13" t="s">
        <v>65</v>
      </c>
      <c r="B2" s="13" t="s">
        <v>18</v>
      </c>
      <c r="C2" s="13" t="s">
        <v>66</v>
      </c>
      <c r="D2" s="13" t="s">
        <v>67</v>
      </c>
      <c r="E2" s="13" t="s">
        <v>68</v>
      </c>
      <c r="F2" s="13" t="s">
        <v>69</v>
      </c>
      <c r="G2" s="13" t="s">
        <v>70</v>
      </c>
      <c r="H2" s="13" t="s">
        <v>71</v>
      </c>
      <c r="I2" s="13" t="s">
        <v>72</v>
      </c>
      <c r="J2" s="13" t="s">
        <v>73</v>
      </c>
      <c r="K2" s="14" t="s">
        <v>17</v>
      </c>
      <c r="L2" s="15" t="s">
        <v>74</v>
      </c>
      <c r="M2" s="16" t="s">
        <v>75</v>
      </c>
      <c r="N2" s="13" t="s">
        <v>76</v>
      </c>
      <c r="O2" s="17" t="s">
        <v>77</v>
      </c>
      <c r="P2" s="17" t="s">
        <v>78</v>
      </c>
      <c r="Q2" s="17" t="s">
        <v>79</v>
      </c>
      <c r="R2" s="18" t="s">
        <v>80</v>
      </c>
      <c r="S2" s="18" t="s">
        <v>81</v>
      </c>
      <c r="T2" s="18" t="s">
        <v>13</v>
      </c>
      <c r="U2" s="13" t="s">
        <v>82</v>
      </c>
      <c r="V2" s="13" t="s">
        <v>83</v>
      </c>
      <c r="W2" s="13" t="s">
        <v>84</v>
      </c>
    </row>
    <row r="3" spans="1:23" hidden="1" x14ac:dyDescent="0.2">
      <c r="A3" s="20"/>
      <c r="B3" s="20"/>
      <c r="C3" s="20"/>
      <c r="D3" s="21"/>
      <c r="E3" s="20"/>
      <c r="F3" s="20"/>
      <c r="G3" s="21"/>
      <c r="H3" s="20"/>
      <c r="I3" s="21"/>
      <c r="J3" s="21"/>
      <c r="K3" s="22"/>
      <c r="L3" s="23"/>
      <c r="M3" s="24"/>
      <c r="N3" s="20"/>
      <c r="O3" s="20"/>
      <c r="P3" s="20"/>
      <c r="Q3" s="20"/>
      <c r="R3" s="25"/>
      <c r="S3" s="25"/>
      <c r="T3" s="25"/>
      <c r="U3" s="26"/>
      <c r="V3" s="25"/>
      <c r="W3" s="25"/>
    </row>
    <row r="4" spans="1:23" ht="81" hidden="1" customHeight="1" x14ac:dyDescent="0.2">
      <c r="A4" s="20"/>
      <c r="B4" s="20"/>
      <c r="C4" s="20"/>
      <c r="D4" s="21" t="s">
        <v>87</v>
      </c>
      <c r="E4" s="20"/>
      <c r="F4" s="20"/>
      <c r="G4" s="21" t="s">
        <v>88</v>
      </c>
      <c r="H4" s="20"/>
      <c r="I4" s="21" t="s">
        <v>89</v>
      </c>
      <c r="J4" s="21" t="s">
        <v>90</v>
      </c>
      <c r="K4" s="22">
        <v>923</v>
      </c>
      <c r="L4" s="23" t="s">
        <v>91</v>
      </c>
      <c r="M4" s="24" t="s">
        <v>85</v>
      </c>
      <c r="N4" s="20"/>
      <c r="O4" s="20"/>
      <c r="P4" s="20"/>
      <c r="Q4" s="20"/>
      <c r="R4" s="25" t="e">
        <f>#REF!</f>
        <v>#REF!</v>
      </c>
      <c r="S4" s="25" t="e">
        <f>#REF!</f>
        <v>#REF!</v>
      </c>
      <c r="T4" s="25" t="e">
        <f>#REF!</f>
        <v>#REF!</v>
      </c>
      <c r="U4" s="26"/>
      <c r="V4" s="25"/>
      <c r="W4" s="25"/>
    </row>
    <row r="5" spans="1:23" ht="78.75" hidden="1" x14ac:dyDescent="0.2">
      <c r="A5" s="20"/>
      <c r="B5" s="20"/>
      <c r="C5" s="20"/>
      <c r="D5" s="21" t="s">
        <v>87</v>
      </c>
      <c r="E5" s="20"/>
      <c r="F5" s="20"/>
      <c r="G5" s="21" t="s">
        <v>88</v>
      </c>
      <c r="H5" s="20"/>
      <c r="I5" s="21" t="s">
        <v>89</v>
      </c>
      <c r="J5" s="21" t="s">
        <v>92</v>
      </c>
      <c r="K5" s="22">
        <v>923</v>
      </c>
      <c r="L5" s="23" t="s">
        <v>91</v>
      </c>
      <c r="M5" s="24" t="s">
        <v>85</v>
      </c>
      <c r="N5" s="20"/>
      <c r="O5" s="20"/>
      <c r="P5" s="20"/>
      <c r="Q5" s="20"/>
      <c r="R5" s="25" t="e">
        <f>#REF!</f>
        <v>#REF!</v>
      </c>
      <c r="S5" s="25" t="e">
        <f>#REF!</f>
        <v>#REF!</v>
      </c>
      <c r="T5" s="25" t="e">
        <f>#REF!</f>
        <v>#REF!</v>
      </c>
      <c r="U5" s="26"/>
      <c r="V5" s="25"/>
      <c r="W5" s="25"/>
    </row>
    <row r="6" spans="1:23" ht="78.75" hidden="1" x14ac:dyDescent="0.2">
      <c r="A6" s="20"/>
      <c r="B6" s="20"/>
      <c r="C6" s="20"/>
      <c r="D6" s="21" t="s">
        <v>87</v>
      </c>
      <c r="E6" s="20"/>
      <c r="F6" s="20"/>
      <c r="G6" s="21" t="s">
        <v>88</v>
      </c>
      <c r="H6" s="20"/>
      <c r="I6" s="21" t="s">
        <v>89</v>
      </c>
      <c r="J6" s="21" t="s">
        <v>93</v>
      </c>
      <c r="K6" s="22">
        <v>923</v>
      </c>
      <c r="L6" s="23" t="s">
        <v>91</v>
      </c>
      <c r="M6" s="24" t="s">
        <v>85</v>
      </c>
      <c r="N6" s="20"/>
      <c r="O6" s="20"/>
      <c r="P6" s="20"/>
      <c r="Q6" s="20"/>
      <c r="R6" s="25" t="e">
        <f>#REF!</f>
        <v>#REF!</v>
      </c>
      <c r="S6" s="25" t="e">
        <f>#REF!</f>
        <v>#REF!</v>
      </c>
      <c r="T6" s="25" t="e">
        <f>#REF!</f>
        <v>#REF!</v>
      </c>
      <c r="U6" s="26"/>
      <c r="V6" s="25"/>
      <c r="W6" s="25"/>
    </row>
    <row r="7" spans="1:23" ht="90" hidden="1" x14ac:dyDescent="0.2">
      <c r="A7" s="20"/>
      <c r="B7" s="20"/>
      <c r="C7" s="20"/>
      <c r="D7" s="21" t="s">
        <v>87</v>
      </c>
      <c r="E7" s="20"/>
      <c r="F7" s="20"/>
      <c r="G7" s="21" t="s">
        <v>88</v>
      </c>
      <c r="H7" s="20"/>
      <c r="I7" s="21" t="s">
        <v>89</v>
      </c>
      <c r="J7" s="21" t="s">
        <v>94</v>
      </c>
      <c r="K7" s="22">
        <v>923</v>
      </c>
      <c r="L7" s="23" t="s">
        <v>91</v>
      </c>
      <c r="M7" s="24" t="s">
        <v>85</v>
      </c>
      <c r="N7" s="20"/>
      <c r="O7" s="20"/>
      <c r="P7" s="20"/>
      <c r="Q7" s="20"/>
      <c r="R7" s="25" t="e">
        <f>#REF!</f>
        <v>#REF!</v>
      </c>
      <c r="S7" s="25" t="e">
        <f>#REF!</f>
        <v>#REF!</v>
      </c>
      <c r="T7" s="25" t="e">
        <f>#REF!</f>
        <v>#REF!</v>
      </c>
      <c r="U7" s="26"/>
      <c r="V7" s="25"/>
      <c r="W7" s="25"/>
    </row>
    <row r="8" spans="1:23" ht="112.5" hidden="1" x14ac:dyDescent="0.2">
      <c r="A8" s="20"/>
      <c r="B8" s="20"/>
      <c r="C8" s="20"/>
      <c r="D8" s="21" t="s">
        <v>87</v>
      </c>
      <c r="E8" s="20"/>
      <c r="F8" s="20"/>
      <c r="G8" s="21" t="s">
        <v>88</v>
      </c>
      <c r="H8" s="20"/>
      <c r="I8" s="21" t="s">
        <v>89</v>
      </c>
      <c r="J8" s="21" t="s">
        <v>95</v>
      </c>
      <c r="K8" s="22">
        <v>923</v>
      </c>
      <c r="L8" s="23" t="s">
        <v>91</v>
      </c>
      <c r="M8" s="24" t="s">
        <v>86</v>
      </c>
      <c r="N8" s="20"/>
      <c r="O8" s="20"/>
      <c r="P8" s="20"/>
      <c r="Q8" s="20"/>
      <c r="R8" s="25" t="e">
        <f>#REF!</f>
        <v>#REF!</v>
      </c>
      <c r="S8" s="25" t="e">
        <f>#REF!</f>
        <v>#REF!</v>
      </c>
      <c r="T8" s="25" t="e">
        <f>#REF!</f>
        <v>#REF!</v>
      </c>
      <c r="U8" s="26"/>
      <c r="V8" s="25"/>
      <c r="W8" s="25"/>
    </row>
    <row r="9" spans="1:23" ht="101.25" hidden="1" x14ac:dyDescent="0.2">
      <c r="A9" s="20"/>
      <c r="B9" s="20"/>
      <c r="C9" s="20"/>
      <c r="D9" s="21" t="s">
        <v>87</v>
      </c>
      <c r="E9" s="20"/>
      <c r="F9" s="20"/>
      <c r="G9" s="21" t="s">
        <v>88</v>
      </c>
      <c r="H9" s="20"/>
      <c r="I9" s="21" t="s">
        <v>89</v>
      </c>
      <c r="J9" s="21" t="s">
        <v>96</v>
      </c>
      <c r="K9" s="22">
        <v>923</v>
      </c>
      <c r="L9" s="23" t="s">
        <v>91</v>
      </c>
      <c r="M9" s="24" t="s">
        <v>22</v>
      </c>
      <c r="N9" s="20"/>
      <c r="O9" s="20"/>
      <c r="P9" s="20"/>
      <c r="Q9" s="20"/>
      <c r="R9" s="25" t="e">
        <f>#REF!</f>
        <v>#REF!</v>
      </c>
      <c r="S9" s="25" t="e">
        <f>#REF!</f>
        <v>#REF!</v>
      </c>
      <c r="T9" s="25" t="e">
        <f>#REF!</f>
        <v>#REF!</v>
      </c>
      <c r="U9" s="26"/>
      <c r="V9" s="25"/>
      <c r="W9" s="25"/>
    </row>
    <row r="10" spans="1:23" ht="101.25" hidden="1" x14ac:dyDescent="0.2">
      <c r="A10" s="20"/>
      <c r="B10" s="20"/>
      <c r="C10" s="20"/>
      <c r="D10" s="21" t="s">
        <v>87</v>
      </c>
      <c r="E10" s="20"/>
      <c r="F10" s="20"/>
      <c r="G10" s="21" t="s">
        <v>88</v>
      </c>
      <c r="H10" s="20"/>
      <c r="I10" s="21" t="s">
        <v>89</v>
      </c>
      <c r="J10" s="21" t="s">
        <v>97</v>
      </c>
      <c r="K10" s="22">
        <v>923</v>
      </c>
      <c r="L10" s="23" t="s">
        <v>91</v>
      </c>
      <c r="M10" s="24" t="s">
        <v>86</v>
      </c>
      <c r="N10" s="20"/>
      <c r="O10" s="20"/>
      <c r="P10" s="20"/>
      <c r="Q10" s="20"/>
      <c r="R10" s="25" t="e">
        <f>#REF!</f>
        <v>#REF!</v>
      </c>
      <c r="S10" s="25" t="e">
        <f>#REF!</f>
        <v>#REF!</v>
      </c>
      <c r="T10" s="25" t="e">
        <f>#REF!</f>
        <v>#REF!</v>
      </c>
      <c r="U10" s="26"/>
      <c r="V10" s="25"/>
      <c r="W10" s="25"/>
    </row>
    <row r="11" spans="1:23" ht="90" hidden="1" x14ac:dyDescent="0.2">
      <c r="A11" s="20"/>
      <c r="B11" s="20"/>
      <c r="C11" s="20"/>
      <c r="D11" s="21" t="s">
        <v>87</v>
      </c>
      <c r="E11" s="20"/>
      <c r="F11" s="20"/>
      <c r="G11" s="21" t="s">
        <v>88</v>
      </c>
      <c r="H11" s="20"/>
      <c r="I11" s="21" t="s">
        <v>89</v>
      </c>
      <c r="J11" s="21" t="s">
        <v>98</v>
      </c>
      <c r="K11" s="22">
        <v>923</v>
      </c>
      <c r="L11" s="23" t="s">
        <v>91</v>
      </c>
      <c r="M11" s="24" t="s">
        <v>22</v>
      </c>
      <c r="N11" s="20"/>
      <c r="O11" s="20"/>
      <c r="P11" s="20"/>
      <c r="Q11" s="20"/>
      <c r="R11" s="25" t="e">
        <f>#REF!</f>
        <v>#REF!</v>
      </c>
      <c r="S11" s="25" t="e">
        <f>#REF!</f>
        <v>#REF!</v>
      </c>
      <c r="T11" s="25" t="e">
        <f>#REF!</f>
        <v>#REF!</v>
      </c>
      <c r="U11" s="26"/>
      <c r="V11" s="25"/>
      <c r="W11" s="25"/>
    </row>
    <row r="12" spans="1:23" ht="90" x14ac:dyDescent="0.2">
      <c r="A12" s="20"/>
      <c r="B12" s="20"/>
      <c r="C12" s="20"/>
      <c r="D12" s="21" t="s">
        <v>87</v>
      </c>
      <c r="E12" s="20"/>
      <c r="F12" s="20"/>
      <c r="G12" s="21" t="s">
        <v>99</v>
      </c>
      <c r="H12" s="20"/>
      <c r="I12" s="21" t="s">
        <v>48</v>
      </c>
      <c r="J12" s="21" t="s">
        <v>47</v>
      </c>
      <c r="K12" s="22">
        <v>923</v>
      </c>
      <c r="L12" s="23" t="s">
        <v>100</v>
      </c>
      <c r="M12" s="24" t="s">
        <v>85</v>
      </c>
      <c r="N12" s="20"/>
      <c r="O12" s="20"/>
      <c r="P12" s="20"/>
      <c r="Q12" s="20"/>
      <c r="R12" s="25" t="e">
        <f>#REF!</f>
        <v>#REF!</v>
      </c>
      <c r="S12" s="25" t="e">
        <f>#REF!</f>
        <v>#REF!</v>
      </c>
      <c r="T12" s="25" t="e">
        <f>#REF!</f>
        <v>#REF!</v>
      </c>
      <c r="U12" s="26"/>
      <c r="V12" s="25"/>
      <c r="W12" s="25"/>
    </row>
    <row r="13" spans="1:23" ht="90" x14ac:dyDescent="0.2">
      <c r="A13" s="20"/>
      <c r="B13" s="20"/>
      <c r="C13" s="20"/>
      <c r="D13" s="21" t="s">
        <v>87</v>
      </c>
      <c r="E13" s="20"/>
      <c r="F13" s="20"/>
      <c r="G13" s="21" t="s">
        <v>99</v>
      </c>
      <c r="H13" s="20"/>
      <c r="I13" s="21" t="s">
        <v>48</v>
      </c>
      <c r="J13" s="21" t="s">
        <v>51</v>
      </c>
      <c r="K13" s="22">
        <v>923</v>
      </c>
      <c r="L13" s="23" t="s">
        <v>100</v>
      </c>
      <c r="M13" s="24" t="s">
        <v>85</v>
      </c>
      <c r="N13" s="20"/>
      <c r="O13" s="20"/>
      <c r="P13" s="20"/>
      <c r="Q13" s="20"/>
      <c r="R13" s="25" t="e">
        <f>#REF!</f>
        <v>#REF!</v>
      </c>
      <c r="S13" s="25" t="e">
        <f>#REF!</f>
        <v>#REF!</v>
      </c>
      <c r="T13" s="25" t="e">
        <f>#REF!</f>
        <v>#REF!</v>
      </c>
      <c r="U13" s="26"/>
      <c r="V13" s="25"/>
      <c r="W13" s="25"/>
    </row>
    <row r="14" spans="1:23" ht="90" x14ac:dyDescent="0.2">
      <c r="A14" s="20"/>
      <c r="B14" s="20"/>
      <c r="C14" s="20"/>
      <c r="D14" s="21" t="s">
        <v>87</v>
      </c>
      <c r="E14" s="20"/>
      <c r="F14" s="20"/>
      <c r="G14" s="21" t="s">
        <v>99</v>
      </c>
      <c r="H14" s="20"/>
      <c r="I14" s="21" t="s">
        <v>48</v>
      </c>
      <c r="J14" s="21" t="s">
        <v>101</v>
      </c>
      <c r="K14" s="22">
        <v>923</v>
      </c>
      <c r="L14" s="23" t="s">
        <v>100</v>
      </c>
      <c r="M14" s="24" t="s">
        <v>85</v>
      </c>
      <c r="N14" s="20"/>
      <c r="O14" s="20"/>
      <c r="P14" s="20"/>
      <c r="Q14" s="20"/>
      <c r="R14" s="25" t="e">
        <f>#REF!</f>
        <v>#REF!</v>
      </c>
      <c r="S14" s="25" t="e">
        <f>#REF!</f>
        <v>#REF!</v>
      </c>
      <c r="T14" s="25" t="e">
        <f>#REF!</f>
        <v>#REF!</v>
      </c>
      <c r="U14" s="26"/>
      <c r="V14" s="25"/>
      <c r="W14" s="25"/>
    </row>
    <row r="15" spans="1:23" ht="90" x14ac:dyDescent="0.2">
      <c r="A15" s="20"/>
      <c r="B15" s="20"/>
      <c r="C15" s="20"/>
      <c r="D15" s="21" t="s">
        <v>87</v>
      </c>
      <c r="E15" s="20"/>
      <c r="F15" s="20"/>
      <c r="G15" s="21" t="s">
        <v>99</v>
      </c>
      <c r="H15" s="20"/>
      <c r="I15" s="21" t="s">
        <v>48</v>
      </c>
      <c r="J15" s="21" t="s">
        <v>102</v>
      </c>
      <c r="K15" s="22">
        <v>923</v>
      </c>
      <c r="L15" s="23" t="s">
        <v>100</v>
      </c>
      <c r="M15" s="24" t="s">
        <v>85</v>
      </c>
      <c r="N15" s="20"/>
      <c r="O15" s="20"/>
      <c r="P15" s="20"/>
      <c r="Q15" s="20"/>
      <c r="R15" s="25" t="e">
        <f>#REF!</f>
        <v>#REF!</v>
      </c>
      <c r="S15" s="25" t="e">
        <f>#REF!</f>
        <v>#REF!</v>
      </c>
      <c r="T15" s="25" t="e">
        <f>#REF!</f>
        <v>#REF!</v>
      </c>
      <c r="U15" s="26"/>
      <c r="V15" s="25"/>
      <c r="W15" s="25"/>
    </row>
    <row r="16" spans="1:23" ht="101.25" x14ac:dyDescent="0.2">
      <c r="A16" s="20"/>
      <c r="B16" s="20"/>
      <c r="C16" s="20"/>
      <c r="D16" s="21" t="s">
        <v>87</v>
      </c>
      <c r="E16" s="20"/>
      <c r="F16" s="20"/>
      <c r="G16" s="21" t="s">
        <v>99</v>
      </c>
      <c r="H16" s="20"/>
      <c r="I16" s="21" t="s">
        <v>103</v>
      </c>
      <c r="J16" s="21" t="s">
        <v>109</v>
      </c>
      <c r="K16" s="22">
        <v>923</v>
      </c>
      <c r="L16" s="23" t="s">
        <v>100</v>
      </c>
      <c r="M16" s="24" t="s">
        <v>85</v>
      </c>
      <c r="N16" s="20"/>
      <c r="O16" s="20"/>
      <c r="P16" s="20"/>
      <c r="Q16" s="20"/>
      <c r="R16" s="25" t="e">
        <f>#REF!</f>
        <v>#REF!</v>
      </c>
      <c r="S16" s="25" t="e">
        <f>#REF!</f>
        <v>#REF!</v>
      </c>
      <c r="T16" s="25" t="e">
        <f>#REF!</f>
        <v>#REF!</v>
      </c>
      <c r="U16" s="26"/>
      <c r="V16" s="25"/>
      <c r="W16" s="25"/>
    </row>
    <row r="17" spans="1:23" ht="90" x14ac:dyDescent="0.2">
      <c r="A17" s="20"/>
      <c r="B17" s="20"/>
      <c r="C17" s="20"/>
      <c r="D17" s="21" t="s">
        <v>87</v>
      </c>
      <c r="E17" s="20"/>
      <c r="F17" s="20"/>
      <c r="G17" s="21" t="s">
        <v>99</v>
      </c>
      <c r="H17" s="20"/>
      <c r="I17" s="21" t="s">
        <v>103</v>
      </c>
      <c r="J17" s="21" t="s">
        <v>104</v>
      </c>
      <c r="K17" s="22">
        <v>923</v>
      </c>
      <c r="L17" s="23" t="s">
        <v>100</v>
      </c>
      <c r="M17" s="24" t="s">
        <v>85</v>
      </c>
      <c r="N17" s="20"/>
      <c r="O17" s="20"/>
      <c r="P17" s="20"/>
      <c r="Q17" s="20"/>
      <c r="R17" s="25" t="e">
        <f>#REF!</f>
        <v>#REF!</v>
      </c>
      <c r="S17" s="25" t="e">
        <f>#REF!</f>
        <v>#REF!</v>
      </c>
      <c r="T17" s="25" t="e">
        <f>#REF!</f>
        <v>#REF!</v>
      </c>
      <c r="U17" s="26"/>
      <c r="V17" s="25"/>
      <c r="W17" s="25"/>
    </row>
    <row r="18" spans="1:23" ht="90" x14ac:dyDescent="0.2">
      <c r="A18" s="20"/>
      <c r="B18" s="20"/>
      <c r="C18" s="20"/>
      <c r="D18" s="21" t="s">
        <v>87</v>
      </c>
      <c r="E18" s="20"/>
      <c r="F18" s="20"/>
      <c r="G18" s="21" t="s">
        <v>99</v>
      </c>
      <c r="H18" s="20"/>
      <c r="I18" s="21" t="s">
        <v>103</v>
      </c>
      <c r="J18" s="21" t="s">
        <v>110</v>
      </c>
      <c r="K18" s="22">
        <v>923</v>
      </c>
      <c r="L18" s="23" t="s">
        <v>100</v>
      </c>
      <c r="M18" s="24" t="s">
        <v>85</v>
      </c>
      <c r="N18" s="20"/>
      <c r="O18" s="20"/>
      <c r="P18" s="20"/>
      <c r="Q18" s="20"/>
      <c r="R18" s="25" t="e">
        <f>#REF!</f>
        <v>#REF!</v>
      </c>
      <c r="S18" s="25" t="e">
        <f>#REF!</f>
        <v>#REF!</v>
      </c>
      <c r="T18" s="25" t="e">
        <f>#REF!</f>
        <v>#REF!</v>
      </c>
      <c r="U18" s="26"/>
      <c r="V18" s="25"/>
      <c r="W18" s="25"/>
    </row>
    <row r="19" spans="1:23" ht="90" x14ac:dyDescent="0.2">
      <c r="A19" s="20"/>
      <c r="B19" s="20"/>
      <c r="C19" s="20"/>
      <c r="D19" s="21" t="s">
        <v>87</v>
      </c>
      <c r="E19" s="20"/>
      <c r="F19" s="20"/>
      <c r="G19" s="21" t="s">
        <v>99</v>
      </c>
      <c r="H19" s="20"/>
      <c r="I19" s="21" t="s">
        <v>105</v>
      </c>
      <c r="J19" s="21" t="s">
        <v>106</v>
      </c>
      <c r="K19" s="22">
        <v>923</v>
      </c>
      <c r="L19" s="23" t="s">
        <v>100</v>
      </c>
      <c r="M19" s="24" t="s">
        <v>85</v>
      </c>
      <c r="N19" s="20"/>
      <c r="O19" s="20"/>
      <c r="P19" s="20"/>
      <c r="Q19" s="20"/>
      <c r="R19" s="25" t="e">
        <f>#REF!</f>
        <v>#REF!</v>
      </c>
      <c r="S19" s="25" t="e">
        <f>#REF!</f>
        <v>#REF!</v>
      </c>
      <c r="T19" s="25" t="e">
        <f>#REF!</f>
        <v>#REF!</v>
      </c>
      <c r="U19" s="26"/>
      <c r="V19" s="25"/>
      <c r="W19" s="25"/>
    </row>
    <row r="20" spans="1:23" ht="90" x14ac:dyDescent="0.2">
      <c r="A20" s="20"/>
      <c r="B20" s="20"/>
      <c r="C20" s="20"/>
      <c r="D20" s="21" t="s">
        <v>87</v>
      </c>
      <c r="E20" s="20"/>
      <c r="F20" s="20"/>
      <c r="G20" s="21" t="s">
        <v>99</v>
      </c>
      <c r="H20" s="20"/>
      <c r="I20" s="21" t="s">
        <v>105</v>
      </c>
      <c r="J20" s="21" t="s">
        <v>107</v>
      </c>
      <c r="K20" s="22">
        <v>923</v>
      </c>
      <c r="L20" s="23" t="s">
        <v>100</v>
      </c>
      <c r="M20" s="24" t="s">
        <v>85</v>
      </c>
      <c r="N20" s="20"/>
      <c r="O20" s="20"/>
      <c r="P20" s="20"/>
      <c r="Q20" s="20"/>
      <c r="R20" s="25" t="e">
        <f>#REF!</f>
        <v>#REF!</v>
      </c>
      <c r="S20" s="25" t="e">
        <f>#REF!</f>
        <v>#REF!</v>
      </c>
      <c r="T20" s="25" t="e">
        <f>#REF!</f>
        <v>#REF!</v>
      </c>
      <c r="U20" s="26"/>
      <c r="V20" s="25"/>
      <c r="W20" s="25"/>
    </row>
    <row r="21" spans="1:23" ht="90" hidden="1" x14ac:dyDescent="0.2">
      <c r="A21" s="20"/>
      <c r="B21" s="20"/>
      <c r="C21" s="20"/>
      <c r="D21" s="21" t="s">
        <v>87</v>
      </c>
      <c r="E21" s="20"/>
      <c r="F21" s="20"/>
      <c r="G21" s="21" t="s">
        <v>99</v>
      </c>
      <c r="H21" s="20"/>
      <c r="I21" s="21" t="s">
        <v>111</v>
      </c>
      <c r="J21" s="21" t="s">
        <v>108</v>
      </c>
      <c r="K21" s="22">
        <v>975</v>
      </c>
      <c r="L21" s="23"/>
      <c r="M21" s="24" t="s">
        <v>85</v>
      </c>
      <c r="N21" s="20"/>
      <c r="O21" s="20"/>
      <c r="P21" s="20"/>
      <c r="Q21" s="20"/>
      <c r="R21" s="25" t="e">
        <f>#REF!</f>
        <v>#REF!</v>
      </c>
      <c r="S21" s="25" t="e">
        <f>#REF!</f>
        <v>#REF!</v>
      </c>
      <c r="T21" s="25" t="e">
        <f>#REF!</f>
        <v>#REF!</v>
      </c>
      <c r="U21" s="26"/>
      <c r="V21" s="25"/>
      <c r="W21" s="25"/>
    </row>
    <row r="22" spans="1:23" ht="90" hidden="1" x14ac:dyDescent="0.2">
      <c r="A22" s="20"/>
      <c r="B22" s="20"/>
      <c r="C22" s="20"/>
      <c r="D22" s="21" t="s">
        <v>87</v>
      </c>
      <c r="E22" s="20"/>
      <c r="F22" s="20"/>
      <c r="G22" s="21" t="s">
        <v>99</v>
      </c>
      <c r="H22" s="20"/>
      <c r="I22" s="21" t="s">
        <v>111</v>
      </c>
      <c r="J22" s="21" t="s">
        <v>112</v>
      </c>
      <c r="K22" s="22">
        <v>975</v>
      </c>
      <c r="L22" s="23"/>
      <c r="M22" s="24" t="s">
        <v>85</v>
      </c>
      <c r="N22" s="20"/>
      <c r="O22" s="20"/>
      <c r="P22" s="20"/>
      <c r="Q22" s="20"/>
      <c r="R22" s="25" t="e">
        <f>#REF!</f>
        <v>#REF!</v>
      </c>
      <c r="S22" s="25" t="e">
        <f>#REF!</f>
        <v>#REF!</v>
      </c>
      <c r="T22" s="25" t="e">
        <f>#REF!</f>
        <v>#REF!</v>
      </c>
      <c r="U22" s="26"/>
      <c r="V22" s="25"/>
      <c r="W22" s="25"/>
    </row>
    <row r="23" spans="1:23" ht="90" hidden="1" x14ac:dyDescent="0.2">
      <c r="A23" s="20"/>
      <c r="B23" s="20"/>
      <c r="C23" s="20"/>
      <c r="D23" s="21" t="s">
        <v>87</v>
      </c>
      <c r="E23" s="20"/>
      <c r="F23" s="20"/>
      <c r="G23" s="21" t="s">
        <v>99</v>
      </c>
      <c r="H23" s="20"/>
      <c r="I23" s="21" t="s">
        <v>111</v>
      </c>
      <c r="J23" s="21" t="s">
        <v>113</v>
      </c>
      <c r="K23" s="22">
        <v>975</v>
      </c>
      <c r="L23" s="23"/>
      <c r="M23" s="24" t="s">
        <v>85</v>
      </c>
      <c r="N23" s="20"/>
      <c r="O23" s="20"/>
      <c r="P23" s="20"/>
      <c r="Q23" s="20"/>
      <c r="R23" s="25" t="e">
        <f>#REF!</f>
        <v>#REF!</v>
      </c>
      <c r="S23" s="25" t="e">
        <f>#REF!</f>
        <v>#REF!</v>
      </c>
      <c r="T23" s="25" t="e">
        <f>#REF!</f>
        <v>#REF!</v>
      </c>
      <c r="U23" s="26"/>
      <c r="V23" s="25"/>
      <c r="W23" s="25"/>
    </row>
    <row r="24" spans="1:23" ht="90" x14ac:dyDescent="0.2">
      <c r="A24" s="20"/>
      <c r="B24" s="20"/>
      <c r="C24" s="20"/>
      <c r="D24" s="21" t="s">
        <v>87</v>
      </c>
      <c r="E24" s="20"/>
      <c r="F24" s="20"/>
      <c r="G24" s="21" t="s">
        <v>99</v>
      </c>
      <c r="H24" s="20"/>
      <c r="I24" s="21" t="s">
        <v>111</v>
      </c>
      <c r="J24" s="21" t="s">
        <v>114</v>
      </c>
      <c r="K24" s="22">
        <v>923</v>
      </c>
      <c r="L24" s="23" t="s">
        <v>100</v>
      </c>
      <c r="M24" s="24" t="s">
        <v>85</v>
      </c>
      <c r="N24" s="20"/>
      <c r="O24" s="20"/>
      <c r="P24" s="20"/>
      <c r="Q24" s="20"/>
      <c r="R24" s="25" t="e">
        <f>#REF!</f>
        <v>#REF!</v>
      </c>
      <c r="S24" s="25" t="e">
        <f>#REF!</f>
        <v>#REF!</v>
      </c>
      <c r="T24" s="25" t="e">
        <f>#REF!</f>
        <v>#REF!</v>
      </c>
      <c r="U24" s="26"/>
      <c r="V24" s="25"/>
      <c r="W24" s="25"/>
    </row>
    <row r="25" spans="1:23" ht="90" x14ac:dyDescent="0.2">
      <c r="A25" s="20"/>
      <c r="B25" s="20"/>
      <c r="C25" s="20"/>
      <c r="D25" s="21" t="s">
        <v>87</v>
      </c>
      <c r="E25" s="20"/>
      <c r="F25" s="20"/>
      <c r="G25" s="21" t="s">
        <v>99</v>
      </c>
      <c r="H25" s="20"/>
      <c r="I25" s="21" t="s">
        <v>62</v>
      </c>
      <c r="J25" s="21" t="s">
        <v>115</v>
      </c>
      <c r="K25" s="22">
        <v>923</v>
      </c>
      <c r="L25" s="23" t="s">
        <v>100</v>
      </c>
      <c r="M25" s="24" t="s">
        <v>85</v>
      </c>
      <c r="N25" s="20"/>
      <c r="O25" s="20"/>
      <c r="P25" s="20"/>
      <c r="Q25" s="20"/>
      <c r="R25" s="25" t="e">
        <f>#REF!</f>
        <v>#REF!</v>
      </c>
      <c r="S25" s="25" t="e">
        <f>#REF!</f>
        <v>#REF!</v>
      </c>
      <c r="T25" s="25" t="e">
        <f>#REF!</f>
        <v>#REF!</v>
      </c>
      <c r="U25" s="26"/>
      <c r="V25" s="25"/>
      <c r="W25" s="25"/>
    </row>
    <row r="26" spans="1:23" ht="90" x14ac:dyDescent="0.2">
      <c r="A26" s="20"/>
      <c r="B26" s="20"/>
      <c r="C26" s="20"/>
      <c r="D26" s="21" t="s">
        <v>87</v>
      </c>
      <c r="E26" s="20"/>
      <c r="F26" s="20"/>
      <c r="G26" s="21" t="s">
        <v>99</v>
      </c>
      <c r="H26" s="20"/>
      <c r="I26" s="21" t="s">
        <v>63</v>
      </c>
      <c r="J26" s="21" t="s">
        <v>116</v>
      </c>
      <c r="K26" s="22">
        <v>923</v>
      </c>
      <c r="L26" s="23" t="s">
        <v>100</v>
      </c>
      <c r="M26" s="24" t="s">
        <v>85</v>
      </c>
      <c r="N26" s="20"/>
      <c r="O26" s="20"/>
      <c r="P26" s="20"/>
      <c r="Q26" s="20"/>
      <c r="R26" s="25" t="e">
        <f>#REF!</f>
        <v>#REF!</v>
      </c>
      <c r="S26" s="25" t="e">
        <f>#REF!</f>
        <v>#REF!</v>
      </c>
      <c r="T26" s="25" t="e">
        <f>#REF!</f>
        <v>#REF!</v>
      </c>
      <c r="U26" s="26"/>
      <c r="V26" s="25"/>
      <c r="W26" s="25"/>
    </row>
    <row r="27" spans="1:23" ht="90" hidden="1" x14ac:dyDescent="0.2">
      <c r="A27" s="20"/>
      <c r="B27" s="20"/>
      <c r="C27" s="20"/>
      <c r="D27" s="21" t="s">
        <v>87</v>
      </c>
      <c r="E27" s="20"/>
      <c r="F27" s="20"/>
      <c r="G27" s="21" t="s">
        <v>117</v>
      </c>
      <c r="H27" s="20"/>
      <c r="I27" s="21" t="s">
        <v>54</v>
      </c>
      <c r="J27" s="21" t="s">
        <v>118</v>
      </c>
      <c r="K27" s="22">
        <v>923</v>
      </c>
      <c r="L27" s="23" t="s">
        <v>100</v>
      </c>
      <c r="M27" s="24" t="s">
        <v>85</v>
      </c>
      <c r="N27" s="20"/>
      <c r="O27" s="20"/>
      <c r="P27" s="20"/>
      <c r="Q27" s="20"/>
      <c r="R27" s="25" t="e">
        <f>#REF!</f>
        <v>#REF!</v>
      </c>
      <c r="S27" s="25" t="e">
        <f>#REF!</f>
        <v>#REF!</v>
      </c>
      <c r="T27" s="25" t="e">
        <f>#REF!</f>
        <v>#REF!</v>
      </c>
      <c r="U27" s="26"/>
      <c r="V27" s="25"/>
      <c r="W27" s="25"/>
    </row>
    <row r="28" spans="1:23" ht="90" hidden="1" x14ac:dyDescent="0.2">
      <c r="A28" s="20"/>
      <c r="B28" s="20"/>
      <c r="C28" s="20"/>
      <c r="D28" s="21" t="s">
        <v>87</v>
      </c>
      <c r="E28" s="20"/>
      <c r="F28" s="20"/>
      <c r="G28" s="21" t="s">
        <v>117</v>
      </c>
      <c r="H28" s="20"/>
      <c r="I28" s="21" t="s">
        <v>54</v>
      </c>
      <c r="J28" s="21" t="s">
        <v>118</v>
      </c>
      <c r="K28" s="22">
        <v>923</v>
      </c>
      <c r="L28" s="23" t="e">
        <f>#REF!</f>
        <v>#REF!</v>
      </c>
      <c r="M28" s="24" t="s">
        <v>85</v>
      </c>
      <c r="N28" s="20"/>
      <c r="O28" s="20"/>
      <c r="P28" s="20"/>
      <c r="Q28" s="20"/>
      <c r="R28" s="25" t="e">
        <f>#REF!</f>
        <v>#REF!</v>
      </c>
      <c r="S28" s="25" t="e">
        <f>#REF!</f>
        <v>#REF!</v>
      </c>
      <c r="T28" s="25" t="e">
        <f>#REF!</f>
        <v>#REF!</v>
      </c>
      <c r="U28" s="26"/>
      <c r="V28" s="25"/>
      <c r="W28" s="25"/>
    </row>
    <row r="29" spans="1:23" ht="90" hidden="1" x14ac:dyDescent="0.2">
      <c r="A29" s="20"/>
      <c r="B29" s="20"/>
      <c r="C29" s="20"/>
      <c r="D29" s="21" t="s">
        <v>87</v>
      </c>
      <c r="E29" s="20"/>
      <c r="F29" s="20"/>
      <c r="G29" s="21" t="s">
        <v>117</v>
      </c>
      <c r="H29" s="20"/>
      <c r="I29" s="21" t="s">
        <v>54</v>
      </c>
      <c r="J29" s="21" t="s">
        <v>118</v>
      </c>
      <c r="K29" s="22">
        <v>923</v>
      </c>
      <c r="L29" s="23" t="e">
        <f>#REF!</f>
        <v>#REF!</v>
      </c>
      <c r="M29" s="24" t="s">
        <v>85</v>
      </c>
      <c r="N29" s="20"/>
      <c r="O29" s="20"/>
      <c r="P29" s="20"/>
      <c r="Q29" s="20"/>
      <c r="R29" s="25" t="e">
        <f>#REF!</f>
        <v>#REF!</v>
      </c>
      <c r="S29" s="25" t="e">
        <f>#REF!</f>
        <v>#REF!</v>
      </c>
      <c r="T29" s="25" t="e">
        <f>#REF!</f>
        <v>#REF!</v>
      </c>
      <c r="U29" s="26"/>
      <c r="V29" s="25"/>
      <c r="W29" s="25"/>
    </row>
    <row r="30" spans="1:23" ht="90" hidden="1" x14ac:dyDescent="0.2">
      <c r="A30" s="20"/>
      <c r="B30" s="20"/>
      <c r="C30" s="20"/>
      <c r="D30" s="21" t="s">
        <v>87</v>
      </c>
      <c r="E30" s="20"/>
      <c r="F30" s="20"/>
      <c r="G30" s="21" t="s">
        <v>117</v>
      </c>
      <c r="H30" s="20"/>
      <c r="I30" s="21" t="s">
        <v>54</v>
      </c>
      <c r="J30" s="21" t="s">
        <v>118</v>
      </c>
      <c r="K30" s="22">
        <v>923</v>
      </c>
      <c r="L30" s="23" t="e">
        <f>#REF!</f>
        <v>#REF!</v>
      </c>
      <c r="M30" s="24" t="s">
        <v>85</v>
      </c>
      <c r="N30" s="20"/>
      <c r="O30" s="20"/>
      <c r="P30" s="20"/>
      <c r="Q30" s="20"/>
      <c r="R30" s="25" t="e">
        <f>#REF!</f>
        <v>#REF!</v>
      </c>
      <c r="S30" s="25" t="e">
        <f>#REF!</f>
        <v>#REF!</v>
      </c>
      <c r="T30" s="25" t="e">
        <f>#REF!</f>
        <v>#REF!</v>
      </c>
      <c r="U30" s="26"/>
      <c r="V30" s="25"/>
      <c r="W30" s="25"/>
    </row>
    <row r="31" spans="1:23" ht="90" hidden="1" x14ac:dyDescent="0.2">
      <c r="A31" s="20"/>
      <c r="B31" s="20"/>
      <c r="C31" s="20"/>
      <c r="D31" s="21" t="s">
        <v>87</v>
      </c>
      <c r="E31" s="20"/>
      <c r="F31" s="20"/>
      <c r="G31" s="21" t="s">
        <v>117</v>
      </c>
      <c r="H31" s="20"/>
      <c r="I31" s="21" t="s">
        <v>54</v>
      </c>
      <c r="J31" s="21" t="s">
        <v>118</v>
      </c>
      <c r="K31" s="22">
        <v>923</v>
      </c>
      <c r="L31" s="23" t="e">
        <f>#REF!</f>
        <v>#REF!</v>
      </c>
      <c r="M31" s="24" t="s">
        <v>85</v>
      </c>
      <c r="N31" s="20"/>
      <c r="O31" s="20"/>
      <c r="P31" s="20"/>
      <c r="Q31" s="20"/>
      <c r="R31" s="25" t="e">
        <f>#REF!</f>
        <v>#REF!</v>
      </c>
      <c r="S31" s="25" t="e">
        <f>#REF!</f>
        <v>#REF!</v>
      </c>
      <c r="T31" s="25" t="e">
        <f>#REF!</f>
        <v>#REF!</v>
      </c>
      <c r="U31" s="26"/>
      <c r="V31" s="25"/>
      <c r="W31" s="25"/>
    </row>
    <row r="32" spans="1:23" ht="90" hidden="1" x14ac:dyDescent="0.2">
      <c r="A32" s="20"/>
      <c r="B32" s="20"/>
      <c r="C32" s="20"/>
      <c r="D32" s="21" t="s">
        <v>87</v>
      </c>
      <c r="E32" s="20"/>
      <c r="F32" s="20"/>
      <c r="G32" s="21" t="s">
        <v>117</v>
      </c>
      <c r="H32" s="20"/>
      <c r="I32" s="21" t="s">
        <v>54</v>
      </c>
      <c r="J32" s="21" t="s">
        <v>118</v>
      </c>
      <c r="K32" s="22">
        <v>923</v>
      </c>
      <c r="L32" s="23" t="e">
        <f>#REF!</f>
        <v>#REF!</v>
      </c>
      <c r="M32" s="24" t="s">
        <v>85</v>
      </c>
      <c r="N32" s="20"/>
      <c r="O32" s="20"/>
      <c r="P32" s="20"/>
      <c r="Q32" s="20"/>
      <c r="R32" s="25" t="e">
        <f>#REF!</f>
        <v>#REF!</v>
      </c>
      <c r="S32" s="25" t="e">
        <f>#REF!</f>
        <v>#REF!</v>
      </c>
      <c r="T32" s="25" t="e">
        <f>#REF!</f>
        <v>#REF!</v>
      </c>
      <c r="U32" s="26"/>
      <c r="V32" s="25"/>
      <c r="W32" s="25"/>
    </row>
    <row r="33" spans="1:23" ht="90" hidden="1" x14ac:dyDescent="0.2">
      <c r="A33" s="20"/>
      <c r="B33" s="20"/>
      <c r="C33" s="20"/>
      <c r="D33" s="21" t="s">
        <v>87</v>
      </c>
      <c r="E33" s="20"/>
      <c r="F33" s="20"/>
      <c r="G33" s="21" t="s">
        <v>117</v>
      </c>
      <c r="H33" s="20"/>
      <c r="I33" s="21" t="s">
        <v>54</v>
      </c>
      <c r="J33" s="21" t="s">
        <v>119</v>
      </c>
      <c r="K33" s="22">
        <v>923</v>
      </c>
      <c r="L33" s="23" t="s">
        <v>100</v>
      </c>
      <c r="M33" s="24" t="s">
        <v>85</v>
      </c>
      <c r="N33" s="20"/>
      <c r="O33" s="20"/>
      <c r="P33" s="20"/>
      <c r="Q33" s="20"/>
      <c r="R33" s="25" t="e">
        <f>#REF!</f>
        <v>#REF!</v>
      </c>
      <c r="S33" s="25" t="e">
        <f>#REF!</f>
        <v>#REF!</v>
      </c>
      <c r="T33" s="25" t="e">
        <f>#REF!</f>
        <v>#REF!</v>
      </c>
      <c r="U33" s="26"/>
      <c r="V33" s="25"/>
      <c r="W33" s="25"/>
    </row>
    <row r="34" spans="1:23" ht="90" hidden="1" x14ac:dyDescent="0.2">
      <c r="A34" s="20"/>
      <c r="B34" s="20"/>
      <c r="C34" s="20"/>
      <c r="D34" s="21" t="s">
        <v>87</v>
      </c>
      <c r="E34" s="20"/>
      <c r="F34" s="20"/>
      <c r="G34" s="21" t="s">
        <v>117</v>
      </c>
      <c r="H34" s="20"/>
      <c r="I34" s="21" t="s">
        <v>54</v>
      </c>
      <c r="J34" s="21" t="s">
        <v>120</v>
      </c>
      <c r="K34" s="22">
        <v>923</v>
      </c>
      <c r="L34" s="23" t="s">
        <v>100</v>
      </c>
      <c r="M34" s="24" t="s">
        <v>85</v>
      </c>
      <c r="N34" s="20"/>
      <c r="O34" s="20"/>
      <c r="P34" s="20"/>
      <c r="Q34" s="20"/>
      <c r="R34" s="25" t="e">
        <f>#REF!</f>
        <v>#REF!</v>
      </c>
      <c r="S34" s="25" t="e">
        <f>#REF!</f>
        <v>#REF!</v>
      </c>
      <c r="T34" s="25" t="e">
        <f>#REF!</f>
        <v>#REF!</v>
      </c>
      <c r="U34" s="26"/>
      <c r="V34" s="25"/>
      <c r="W34" s="25"/>
    </row>
    <row r="35" spans="1:23" ht="90" hidden="1" x14ac:dyDescent="0.2">
      <c r="A35" s="20"/>
      <c r="B35" s="20"/>
      <c r="C35" s="20"/>
      <c r="D35" s="21" t="s">
        <v>87</v>
      </c>
      <c r="E35" s="20"/>
      <c r="F35" s="20"/>
      <c r="G35" s="21" t="s">
        <v>117</v>
      </c>
      <c r="H35" s="20"/>
      <c r="I35" s="21" t="s">
        <v>54</v>
      </c>
      <c r="J35" s="21" t="s">
        <v>120</v>
      </c>
      <c r="K35" s="22">
        <v>923</v>
      </c>
      <c r="L35" s="23" t="e">
        <f>#REF!</f>
        <v>#REF!</v>
      </c>
      <c r="M35" s="24" t="s">
        <v>85</v>
      </c>
      <c r="N35" s="20"/>
      <c r="O35" s="20"/>
      <c r="P35" s="20"/>
      <c r="Q35" s="20"/>
      <c r="R35" s="25" t="e">
        <f>#REF!</f>
        <v>#REF!</v>
      </c>
      <c r="S35" s="25" t="e">
        <f>#REF!</f>
        <v>#REF!</v>
      </c>
      <c r="T35" s="25" t="e">
        <f>#REF!</f>
        <v>#REF!</v>
      </c>
      <c r="U35" s="26"/>
      <c r="V35" s="25"/>
      <c r="W35" s="25"/>
    </row>
    <row r="36" spans="1:23" ht="90" hidden="1" x14ac:dyDescent="0.2">
      <c r="A36" s="20"/>
      <c r="B36" s="20"/>
      <c r="C36" s="20"/>
      <c r="D36" s="21" t="s">
        <v>87</v>
      </c>
      <c r="E36" s="20"/>
      <c r="F36" s="20"/>
      <c r="G36" s="21" t="s">
        <v>117</v>
      </c>
      <c r="H36" s="20"/>
      <c r="I36" s="21" t="s">
        <v>54</v>
      </c>
      <c r="J36" s="21" t="s">
        <v>120</v>
      </c>
      <c r="K36" s="22">
        <v>923</v>
      </c>
      <c r="L36" s="23" t="e">
        <f>#REF!</f>
        <v>#REF!</v>
      </c>
      <c r="M36" s="24" t="s">
        <v>85</v>
      </c>
      <c r="N36" s="20"/>
      <c r="O36" s="20"/>
      <c r="P36" s="20"/>
      <c r="Q36" s="20"/>
      <c r="R36" s="25" t="e">
        <f>#REF!</f>
        <v>#REF!</v>
      </c>
      <c r="S36" s="25" t="e">
        <f>#REF!</f>
        <v>#REF!</v>
      </c>
      <c r="T36" s="25" t="e">
        <f>#REF!</f>
        <v>#REF!</v>
      </c>
      <c r="U36" s="26"/>
      <c r="V36" s="25"/>
      <c r="W36" s="25"/>
    </row>
    <row r="37" spans="1:23" ht="90" hidden="1" x14ac:dyDescent="0.2">
      <c r="A37" s="20"/>
      <c r="B37" s="20"/>
      <c r="C37" s="20"/>
      <c r="D37" s="21" t="s">
        <v>87</v>
      </c>
      <c r="E37" s="20"/>
      <c r="F37" s="20"/>
      <c r="G37" s="21" t="s">
        <v>117</v>
      </c>
      <c r="H37" s="20"/>
      <c r="I37" s="21" t="s">
        <v>54</v>
      </c>
      <c r="J37" s="21" t="s">
        <v>120</v>
      </c>
      <c r="K37" s="22">
        <v>923</v>
      </c>
      <c r="L37" s="23" t="e">
        <f>#REF!</f>
        <v>#REF!</v>
      </c>
      <c r="M37" s="24" t="s">
        <v>85</v>
      </c>
      <c r="N37" s="20"/>
      <c r="O37" s="20"/>
      <c r="P37" s="20"/>
      <c r="Q37" s="20"/>
      <c r="R37" s="25" t="e">
        <f>#REF!</f>
        <v>#REF!</v>
      </c>
      <c r="S37" s="25" t="e">
        <f>#REF!</f>
        <v>#REF!</v>
      </c>
      <c r="T37" s="25" t="e">
        <f>#REF!</f>
        <v>#REF!</v>
      </c>
      <c r="U37" s="26"/>
      <c r="V37" s="25"/>
      <c r="W37" s="25"/>
    </row>
    <row r="38" spans="1:23" ht="90" hidden="1" x14ac:dyDescent="0.2">
      <c r="A38" s="20"/>
      <c r="B38" s="20"/>
      <c r="C38" s="20"/>
      <c r="D38" s="21" t="s">
        <v>87</v>
      </c>
      <c r="E38" s="20"/>
      <c r="F38" s="20"/>
      <c r="G38" s="21" t="s">
        <v>117</v>
      </c>
      <c r="H38" s="20"/>
      <c r="I38" s="21" t="s">
        <v>54</v>
      </c>
      <c r="J38" s="21" t="s">
        <v>120</v>
      </c>
      <c r="K38" s="22">
        <v>923</v>
      </c>
      <c r="L38" s="23" t="e">
        <f>#REF!</f>
        <v>#REF!</v>
      </c>
      <c r="M38" s="24" t="s">
        <v>85</v>
      </c>
      <c r="N38" s="20"/>
      <c r="O38" s="20"/>
      <c r="P38" s="20"/>
      <c r="Q38" s="20"/>
      <c r="R38" s="25" t="e">
        <f>#REF!</f>
        <v>#REF!</v>
      </c>
      <c r="S38" s="25" t="e">
        <f>#REF!</f>
        <v>#REF!</v>
      </c>
      <c r="T38" s="25" t="e">
        <f>#REF!</f>
        <v>#REF!</v>
      </c>
      <c r="U38" s="26"/>
      <c r="V38" s="25"/>
      <c r="W38" s="25"/>
    </row>
    <row r="39" spans="1:23" ht="90" hidden="1" x14ac:dyDescent="0.2">
      <c r="A39" s="20"/>
      <c r="B39" s="20"/>
      <c r="C39" s="20"/>
      <c r="D39" s="21" t="s">
        <v>87</v>
      </c>
      <c r="E39" s="20"/>
      <c r="F39" s="20"/>
      <c r="G39" s="21" t="s">
        <v>117</v>
      </c>
      <c r="H39" s="20"/>
      <c r="I39" s="21" t="s">
        <v>54</v>
      </c>
      <c r="J39" s="21" t="s">
        <v>120</v>
      </c>
      <c r="K39" s="22">
        <v>923</v>
      </c>
      <c r="L39" s="23" t="e">
        <f>#REF!</f>
        <v>#REF!</v>
      </c>
      <c r="M39" s="24" t="s">
        <v>85</v>
      </c>
      <c r="N39" s="20"/>
      <c r="O39" s="20"/>
      <c r="P39" s="20"/>
      <c r="Q39" s="20"/>
      <c r="R39" s="25" t="e">
        <f>#REF!</f>
        <v>#REF!</v>
      </c>
      <c r="S39" s="25" t="e">
        <f>#REF!</f>
        <v>#REF!</v>
      </c>
      <c r="T39" s="25" t="e">
        <f>#REF!</f>
        <v>#REF!</v>
      </c>
      <c r="U39" s="26"/>
      <c r="V39" s="25"/>
      <c r="W39" s="25"/>
    </row>
    <row r="40" spans="1:23" ht="90" hidden="1" x14ac:dyDescent="0.2">
      <c r="A40" s="20"/>
      <c r="B40" s="20"/>
      <c r="C40" s="20"/>
      <c r="D40" s="21" t="s">
        <v>87</v>
      </c>
      <c r="E40" s="20"/>
      <c r="F40" s="20"/>
      <c r="G40" s="21" t="s">
        <v>117</v>
      </c>
      <c r="H40" s="20"/>
      <c r="I40" s="21" t="s">
        <v>54</v>
      </c>
      <c r="J40" s="21" t="s">
        <v>121</v>
      </c>
      <c r="K40" s="22">
        <v>923</v>
      </c>
      <c r="L40" s="23" t="s">
        <v>100</v>
      </c>
      <c r="M40" s="24" t="s">
        <v>85</v>
      </c>
      <c r="N40" s="20"/>
      <c r="O40" s="20"/>
      <c r="P40" s="20"/>
      <c r="Q40" s="20"/>
      <c r="R40" s="25" t="e">
        <f>#REF!</f>
        <v>#REF!</v>
      </c>
      <c r="S40" s="25" t="e">
        <f>#REF!</f>
        <v>#REF!</v>
      </c>
      <c r="T40" s="25" t="e">
        <f>#REF!</f>
        <v>#REF!</v>
      </c>
      <c r="U40" s="26"/>
      <c r="V40" s="25"/>
      <c r="W40" s="25"/>
    </row>
    <row r="41" spans="1:23" ht="90" hidden="1" x14ac:dyDescent="0.2">
      <c r="A41" s="20"/>
      <c r="B41" s="20"/>
      <c r="C41" s="20"/>
      <c r="D41" s="21" t="s">
        <v>87</v>
      </c>
      <c r="E41" s="20"/>
      <c r="F41" s="20"/>
      <c r="G41" s="21" t="s">
        <v>117</v>
      </c>
      <c r="H41" s="20"/>
      <c r="I41" s="21" t="s">
        <v>54</v>
      </c>
      <c r="J41" s="21" t="s">
        <v>49</v>
      </c>
      <c r="K41" s="22">
        <v>923</v>
      </c>
      <c r="L41" s="23" t="s">
        <v>100</v>
      </c>
      <c r="M41" s="24" t="s">
        <v>85</v>
      </c>
      <c r="N41" s="20"/>
      <c r="O41" s="20"/>
      <c r="P41" s="20"/>
      <c r="Q41" s="20"/>
      <c r="R41" s="25" t="e">
        <f>#REF!</f>
        <v>#REF!</v>
      </c>
      <c r="S41" s="25" t="e">
        <f>#REF!</f>
        <v>#REF!</v>
      </c>
      <c r="T41" s="25" t="e">
        <f>#REF!</f>
        <v>#REF!</v>
      </c>
      <c r="U41" s="26"/>
      <c r="V41" s="25"/>
      <c r="W41" s="25"/>
    </row>
    <row r="42" spans="1:23" ht="168.75" hidden="1" x14ac:dyDescent="0.2">
      <c r="A42" s="20"/>
      <c r="B42" s="20"/>
      <c r="C42" s="20"/>
      <c r="D42" s="21" t="s">
        <v>87</v>
      </c>
      <c r="E42" s="20"/>
      <c r="F42" s="20"/>
      <c r="G42" s="21" t="s">
        <v>117</v>
      </c>
      <c r="H42" s="20"/>
      <c r="I42" s="21" t="s">
        <v>54</v>
      </c>
      <c r="J42" s="21" t="s">
        <v>50</v>
      </c>
      <c r="K42" s="22">
        <v>923</v>
      </c>
      <c r="L42" s="23" t="s">
        <v>100</v>
      </c>
      <c r="M42" s="24" t="s">
        <v>85</v>
      </c>
      <c r="N42" s="20"/>
      <c r="O42" s="20"/>
      <c r="P42" s="20"/>
      <c r="Q42" s="20"/>
      <c r="R42" s="25" t="e">
        <f>#REF!</f>
        <v>#REF!</v>
      </c>
      <c r="S42" s="25" t="e">
        <f>#REF!</f>
        <v>#REF!</v>
      </c>
      <c r="T42" s="25" t="e">
        <f>#REF!</f>
        <v>#REF!</v>
      </c>
      <c r="U42" s="26"/>
      <c r="V42" s="25"/>
      <c r="W42" s="25"/>
    </row>
    <row r="43" spans="1:23" ht="90" hidden="1" x14ac:dyDescent="0.2">
      <c r="A43" s="20"/>
      <c r="B43" s="20"/>
      <c r="C43" s="20"/>
      <c r="D43" s="21" t="s">
        <v>87</v>
      </c>
      <c r="E43" s="20"/>
      <c r="F43" s="20"/>
      <c r="G43" s="21" t="s">
        <v>117</v>
      </c>
      <c r="H43" s="20"/>
      <c r="I43" s="21" t="s">
        <v>54</v>
      </c>
      <c r="J43" s="21" t="s">
        <v>122</v>
      </c>
      <c r="K43" s="22">
        <v>923</v>
      </c>
      <c r="L43" s="23" t="s">
        <v>100</v>
      </c>
      <c r="M43" s="24" t="s">
        <v>85</v>
      </c>
      <c r="N43" s="20"/>
      <c r="O43" s="20"/>
      <c r="P43" s="20"/>
      <c r="Q43" s="20"/>
      <c r="R43" s="25" t="e">
        <f>#REF!</f>
        <v>#REF!</v>
      </c>
      <c r="S43" s="25" t="e">
        <f>#REF!</f>
        <v>#REF!</v>
      </c>
      <c r="T43" s="25" t="e">
        <f>#REF!</f>
        <v>#REF!</v>
      </c>
      <c r="U43" s="26"/>
      <c r="V43" s="25"/>
      <c r="W43" s="25"/>
    </row>
    <row r="44" spans="1:23" ht="90" hidden="1" x14ac:dyDescent="0.2">
      <c r="A44" s="20"/>
      <c r="B44" s="20"/>
      <c r="C44" s="20"/>
      <c r="D44" s="21" t="s">
        <v>87</v>
      </c>
      <c r="E44" s="20"/>
      <c r="F44" s="20"/>
      <c r="G44" s="21" t="s">
        <v>117</v>
      </c>
      <c r="H44" s="20"/>
      <c r="I44" s="21" t="s">
        <v>54</v>
      </c>
      <c r="J44" s="21" t="s">
        <v>123</v>
      </c>
      <c r="K44" s="22">
        <v>923</v>
      </c>
      <c r="L44" s="23" t="s">
        <v>100</v>
      </c>
      <c r="M44" s="24" t="s">
        <v>85</v>
      </c>
      <c r="N44" s="20"/>
      <c r="O44" s="20"/>
      <c r="P44" s="20"/>
      <c r="Q44" s="20"/>
      <c r="R44" s="25" t="e">
        <f>#REF!</f>
        <v>#REF!</v>
      </c>
      <c r="S44" s="25" t="e">
        <f>#REF!</f>
        <v>#REF!</v>
      </c>
      <c r="T44" s="25" t="e">
        <f>#REF!</f>
        <v>#REF!</v>
      </c>
      <c r="U44" s="26"/>
      <c r="V44" s="25"/>
      <c r="W44" s="25"/>
    </row>
    <row r="45" spans="1:23" ht="90" hidden="1" x14ac:dyDescent="0.2">
      <c r="A45" s="20"/>
      <c r="B45" s="20"/>
      <c r="C45" s="20"/>
      <c r="D45" s="21" t="s">
        <v>87</v>
      </c>
      <c r="E45" s="20"/>
      <c r="F45" s="20"/>
      <c r="G45" s="21" t="s">
        <v>117</v>
      </c>
      <c r="H45" s="20"/>
      <c r="I45" s="21" t="s">
        <v>54</v>
      </c>
      <c r="J45" s="21" t="s">
        <v>124</v>
      </c>
      <c r="K45" s="22">
        <v>923</v>
      </c>
      <c r="L45" s="23" t="e">
        <f>#REF!</f>
        <v>#REF!</v>
      </c>
      <c r="M45" s="24" t="s">
        <v>85</v>
      </c>
      <c r="N45" s="20"/>
      <c r="O45" s="20"/>
      <c r="P45" s="20"/>
      <c r="Q45" s="20"/>
      <c r="R45" s="25" t="e">
        <f>#REF!</f>
        <v>#REF!</v>
      </c>
      <c r="S45" s="25" t="e">
        <f>#REF!</f>
        <v>#REF!</v>
      </c>
      <c r="T45" s="25" t="e">
        <f>#REF!</f>
        <v>#REF!</v>
      </c>
      <c r="U45" s="26"/>
      <c r="V45" s="25"/>
      <c r="W45" s="25"/>
    </row>
    <row r="46" spans="1:23" ht="90" hidden="1" x14ac:dyDescent="0.2">
      <c r="A46" s="20"/>
      <c r="B46" s="20"/>
      <c r="C46" s="20"/>
      <c r="D46" s="21" t="s">
        <v>87</v>
      </c>
      <c r="E46" s="20"/>
      <c r="F46" s="20"/>
      <c r="G46" s="21" t="s">
        <v>117</v>
      </c>
      <c r="H46" s="20"/>
      <c r="I46" s="21" t="s">
        <v>54</v>
      </c>
      <c r="J46" s="21" t="s">
        <v>125</v>
      </c>
      <c r="K46" s="22">
        <v>923</v>
      </c>
      <c r="L46" s="23" t="e">
        <f>#REF!</f>
        <v>#REF!</v>
      </c>
      <c r="M46" s="24" t="s">
        <v>85</v>
      </c>
      <c r="N46" s="20"/>
      <c r="O46" s="20"/>
      <c r="P46" s="20"/>
      <c r="Q46" s="20"/>
      <c r="R46" s="25" t="e">
        <f>#REF!</f>
        <v>#REF!</v>
      </c>
      <c r="S46" s="25" t="e">
        <f>#REF!</f>
        <v>#REF!</v>
      </c>
      <c r="T46" s="25" t="e">
        <f>#REF!</f>
        <v>#REF!</v>
      </c>
      <c r="U46" s="26"/>
      <c r="V46" s="25"/>
      <c r="W46" s="25"/>
    </row>
    <row r="47" spans="1:23" ht="90" hidden="1" x14ac:dyDescent="0.2">
      <c r="A47" s="20"/>
      <c r="B47" s="20"/>
      <c r="C47" s="20"/>
      <c r="D47" s="21" t="s">
        <v>87</v>
      </c>
      <c r="E47" s="20"/>
      <c r="F47" s="20"/>
      <c r="G47" s="21" t="s">
        <v>117</v>
      </c>
      <c r="H47" s="20"/>
      <c r="I47" s="21" t="s">
        <v>54</v>
      </c>
      <c r="J47" s="21" t="s">
        <v>126</v>
      </c>
      <c r="K47" s="22">
        <v>923</v>
      </c>
      <c r="L47" s="23" t="e">
        <f>#REF!</f>
        <v>#REF!</v>
      </c>
      <c r="M47" s="24" t="s">
        <v>85</v>
      </c>
      <c r="N47" s="20"/>
      <c r="O47" s="20"/>
      <c r="P47" s="20"/>
      <c r="Q47" s="20"/>
      <c r="R47" s="25" t="e">
        <f>#REF!</f>
        <v>#REF!</v>
      </c>
      <c r="S47" s="25" t="e">
        <f>#REF!</f>
        <v>#REF!</v>
      </c>
      <c r="T47" s="25" t="e">
        <f>#REF!</f>
        <v>#REF!</v>
      </c>
      <c r="U47" s="26"/>
      <c r="V47" s="25"/>
      <c r="W47" s="25"/>
    </row>
    <row r="48" spans="1:23" ht="90" hidden="1" x14ac:dyDescent="0.2">
      <c r="A48" s="20"/>
      <c r="B48" s="20"/>
      <c r="C48" s="20"/>
      <c r="D48" s="21" t="s">
        <v>87</v>
      </c>
      <c r="E48" s="20"/>
      <c r="F48" s="20"/>
      <c r="G48" s="21" t="s">
        <v>117</v>
      </c>
      <c r="H48" s="20"/>
      <c r="I48" s="21" t="s">
        <v>54</v>
      </c>
      <c r="J48" s="21" t="s">
        <v>202</v>
      </c>
      <c r="K48" s="22">
        <v>923</v>
      </c>
      <c r="L48" s="23" t="e">
        <f>#REF!</f>
        <v>#REF!</v>
      </c>
      <c r="M48" s="24" t="s">
        <v>85</v>
      </c>
      <c r="N48" s="20"/>
      <c r="O48" s="20"/>
      <c r="P48" s="20"/>
      <c r="Q48" s="20"/>
      <c r="R48" s="25" t="e">
        <f>#REF!</f>
        <v>#REF!</v>
      </c>
      <c r="S48" s="25" t="e">
        <f>#REF!</f>
        <v>#REF!</v>
      </c>
      <c r="T48" s="25" t="e">
        <f>#REF!</f>
        <v>#REF!</v>
      </c>
      <c r="U48" s="26"/>
      <c r="V48" s="25"/>
      <c r="W48" s="25"/>
    </row>
    <row r="49" spans="1:23" ht="90" hidden="1" x14ac:dyDescent="0.2">
      <c r="A49" s="20"/>
      <c r="B49" s="20"/>
      <c r="C49" s="20"/>
      <c r="D49" s="21" t="s">
        <v>87</v>
      </c>
      <c r="E49" s="20"/>
      <c r="F49" s="20"/>
      <c r="G49" s="21" t="s">
        <v>117</v>
      </c>
      <c r="H49" s="20"/>
      <c r="I49" s="21" t="s">
        <v>54</v>
      </c>
      <c r="J49" s="21" t="s">
        <v>202</v>
      </c>
      <c r="K49" s="22">
        <v>923</v>
      </c>
      <c r="L49" s="23" t="e">
        <f>#REF!</f>
        <v>#REF!</v>
      </c>
      <c r="M49" s="24" t="s">
        <v>85</v>
      </c>
      <c r="N49" s="20"/>
      <c r="O49" s="20"/>
      <c r="P49" s="20"/>
      <c r="Q49" s="20"/>
      <c r="R49" s="25" t="e">
        <f>#REF!</f>
        <v>#REF!</v>
      </c>
      <c r="S49" s="25" t="e">
        <f>#REF!</f>
        <v>#REF!</v>
      </c>
      <c r="T49" s="25" t="e">
        <f>#REF!</f>
        <v>#REF!</v>
      </c>
      <c r="U49" s="26"/>
      <c r="V49" s="25"/>
      <c r="W49" s="25"/>
    </row>
    <row r="50" spans="1:23" ht="90" hidden="1" x14ac:dyDescent="0.2">
      <c r="A50" s="20"/>
      <c r="B50" s="20"/>
      <c r="C50" s="20"/>
      <c r="D50" s="21" t="s">
        <v>87</v>
      </c>
      <c r="E50" s="20"/>
      <c r="F50" s="20"/>
      <c r="G50" s="21" t="s">
        <v>117</v>
      </c>
      <c r="H50" s="20"/>
      <c r="I50" s="21" t="s">
        <v>54</v>
      </c>
      <c r="J50" s="21" t="s">
        <v>202</v>
      </c>
      <c r="K50" s="22">
        <v>923</v>
      </c>
      <c r="L50" s="23" t="e">
        <f>#REF!</f>
        <v>#REF!</v>
      </c>
      <c r="M50" s="24" t="s">
        <v>85</v>
      </c>
      <c r="N50" s="20"/>
      <c r="O50" s="20"/>
      <c r="P50" s="20"/>
      <c r="Q50" s="20"/>
      <c r="R50" s="25" t="e">
        <f>#REF!</f>
        <v>#REF!</v>
      </c>
      <c r="S50" s="25" t="e">
        <f>#REF!</f>
        <v>#REF!</v>
      </c>
      <c r="T50" s="25" t="e">
        <f>#REF!</f>
        <v>#REF!</v>
      </c>
      <c r="U50" s="26"/>
      <c r="V50" s="25"/>
      <c r="W50" s="25"/>
    </row>
    <row r="51" spans="1:23" ht="90" hidden="1" x14ac:dyDescent="0.2">
      <c r="A51" s="20"/>
      <c r="B51" s="20"/>
      <c r="C51" s="20"/>
      <c r="D51" s="21" t="s">
        <v>87</v>
      </c>
      <c r="E51" s="20"/>
      <c r="F51" s="20"/>
      <c r="G51" s="21" t="s">
        <v>117</v>
      </c>
      <c r="H51" s="20"/>
      <c r="I51" s="21" t="s">
        <v>54</v>
      </c>
      <c r="J51" s="21" t="s">
        <v>202</v>
      </c>
      <c r="K51" s="22">
        <v>923</v>
      </c>
      <c r="L51" s="23" t="e">
        <f>#REF!</f>
        <v>#REF!</v>
      </c>
      <c r="M51" s="24" t="s">
        <v>85</v>
      </c>
      <c r="N51" s="20"/>
      <c r="O51" s="20"/>
      <c r="P51" s="20"/>
      <c r="Q51" s="20"/>
      <c r="R51" s="25" t="e">
        <f>#REF!</f>
        <v>#REF!</v>
      </c>
      <c r="S51" s="25" t="e">
        <f>#REF!</f>
        <v>#REF!</v>
      </c>
      <c r="T51" s="25" t="e">
        <f>#REF!</f>
        <v>#REF!</v>
      </c>
      <c r="U51" s="26"/>
      <c r="V51" s="25"/>
      <c r="W51" s="25"/>
    </row>
    <row r="52" spans="1:23" ht="90" hidden="1" x14ac:dyDescent="0.2">
      <c r="A52" s="20"/>
      <c r="B52" s="20"/>
      <c r="C52" s="20"/>
      <c r="D52" s="21" t="s">
        <v>87</v>
      </c>
      <c r="E52" s="20"/>
      <c r="F52" s="20"/>
      <c r="G52" s="21" t="s">
        <v>117</v>
      </c>
      <c r="H52" s="20"/>
      <c r="I52" s="21" t="s">
        <v>54</v>
      </c>
      <c r="J52" s="21" t="s">
        <v>202</v>
      </c>
      <c r="K52" s="22">
        <v>923</v>
      </c>
      <c r="L52" s="23" t="e">
        <f>#REF!</f>
        <v>#REF!</v>
      </c>
      <c r="M52" s="24" t="s">
        <v>85</v>
      </c>
      <c r="N52" s="20"/>
      <c r="O52" s="20"/>
      <c r="P52" s="20"/>
      <c r="Q52" s="20"/>
      <c r="R52" s="25" t="e">
        <f>#REF!</f>
        <v>#REF!</v>
      </c>
      <c r="S52" s="25" t="e">
        <f>#REF!</f>
        <v>#REF!</v>
      </c>
      <c r="T52" s="25" t="e">
        <f>#REF!</f>
        <v>#REF!</v>
      </c>
      <c r="U52" s="26"/>
      <c r="V52" s="25"/>
      <c r="W52" s="25"/>
    </row>
    <row r="53" spans="1:23" ht="90" hidden="1" x14ac:dyDescent="0.2">
      <c r="A53" s="20"/>
      <c r="B53" s="20"/>
      <c r="C53" s="20"/>
      <c r="D53" s="21" t="s">
        <v>87</v>
      </c>
      <c r="E53" s="20"/>
      <c r="F53" s="20"/>
      <c r="G53" s="21" t="s">
        <v>117</v>
      </c>
      <c r="H53" s="20"/>
      <c r="I53" s="21" t="s">
        <v>54</v>
      </c>
      <c r="J53" s="21" t="s">
        <v>202</v>
      </c>
      <c r="K53" s="22">
        <v>923</v>
      </c>
      <c r="L53" s="23" t="e">
        <f>#REF!</f>
        <v>#REF!</v>
      </c>
      <c r="M53" s="24" t="s">
        <v>85</v>
      </c>
      <c r="N53" s="20"/>
      <c r="O53" s="20"/>
      <c r="P53" s="20"/>
      <c r="Q53" s="20"/>
      <c r="R53" s="25" t="e">
        <f>#REF!</f>
        <v>#REF!</v>
      </c>
      <c r="S53" s="25" t="e">
        <f>#REF!</f>
        <v>#REF!</v>
      </c>
      <c r="T53" s="25" t="e">
        <f>#REF!</f>
        <v>#REF!</v>
      </c>
      <c r="U53" s="26"/>
      <c r="V53" s="25"/>
      <c r="W53" s="25"/>
    </row>
    <row r="54" spans="1:23" ht="90" hidden="1" x14ac:dyDescent="0.2">
      <c r="A54" s="20"/>
      <c r="B54" s="20"/>
      <c r="C54" s="20"/>
      <c r="D54" s="21" t="s">
        <v>87</v>
      </c>
      <c r="E54" s="20"/>
      <c r="F54" s="20"/>
      <c r="G54" s="21" t="s">
        <v>117</v>
      </c>
      <c r="H54" s="20"/>
      <c r="I54" s="21" t="s">
        <v>54</v>
      </c>
      <c r="J54" s="21" t="s">
        <v>127</v>
      </c>
      <c r="K54" s="22">
        <v>923</v>
      </c>
      <c r="L54" s="23" t="e">
        <f>#REF!</f>
        <v>#REF!</v>
      </c>
      <c r="M54" s="24" t="s">
        <v>85</v>
      </c>
      <c r="N54" s="20"/>
      <c r="O54" s="20"/>
      <c r="P54" s="20"/>
      <c r="Q54" s="20"/>
      <c r="R54" s="25" t="e">
        <f>#REF!</f>
        <v>#REF!</v>
      </c>
      <c r="S54" s="25" t="e">
        <f>#REF!</f>
        <v>#REF!</v>
      </c>
      <c r="T54" s="25" t="e">
        <f>#REF!</f>
        <v>#REF!</v>
      </c>
      <c r="U54" s="26"/>
      <c r="V54" s="25"/>
      <c r="W54" s="25"/>
    </row>
    <row r="55" spans="1:23" ht="90" hidden="1" x14ac:dyDescent="0.2">
      <c r="A55" s="20"/>
      <c r="B55" s="20"/>
      <c r="C55" s="20"/>
      <c r="D55" s="21" t="s">
        <v>87</v>
      </c>
      <c r="E55" s="20"/>
      <c r="F55" s="20"/>
      <c r="G55" s="21" t="s">
        <v>117</v>
      </c>
      <c r="H55" s="20"/>
      <c r="I55" s="21" t="s">
        <v>54</v>
      </c>
      <c r="J55" s="21" t="s">
        <v>129</v>
      </c>
      <c r="K55" s="22">
        <v>923</v>
      </c>
      <c r="L55" s="23" t="e">
        <f>#REF!</f>
        <v>#REF!</v>
      </c>
      <c r="M55" s="24" t="s">
        <v>85</v>
      </c>
      <c r="N55" s="20"/>
      <c r="O55" s="20"/>
      <c r="P55" s="20"/>
      <c r="Q55" s="20"/>
      <c r="R55" s="25" t="e">
        <f>#REF!</f>
        <v>#REF!</v>
      </c>
      <c r="S55" s="25" t="e">
        <f>#REF!</f>
        <v>#REF!</v>
      </c>
      <c r="T55" s="25" t="e">
        <f>#REF!</f>
        <v>#REF!</v>
      </c>
      <c r="U55" s="26"/>
      <c r="V55" s="25"/>
      <c r="W55" s="25"/>
    </row>
    <row r="56" spans="1:23" ht="90" hidden="1" x14ac:dyDescent="0.2">
      <c r="A56" s="20"/>
      <c r="B56" s="20"/>
      <c r="C56" s="20"/>
      <c r="D56" s="21" t="s">
        <v>87</v>
      </c>
      <c r="E56" s="20"/>
      <c r="F56" s="20"/>
      <c r="G56" s="21" t="s">
        <v>117</v>
      </c>
      <c r="H56" s="20"/>
      <c r="I56" s="21" t="s">
        <v>58</v>
      </c>
      <c r="J56" s="21" t="s">
        <v>130</v>
      </c>
      <c r="K56" s="22">
        <v>923</v>
      </c>
      <c r="L56" s="23" t="e">
        <f>#REF!</f>
        <v>#REF!</v>
      </c>
      <c r="M56" s="24" t="s">
        <v>85</v>
      </c>
      <c r="N56" s="20"/>
      <c r="O56" s="20"/>
      <c r="P56" s="20"/>
      <c r="Q56" s="20"/>
      <c r="R56" s="25" t="e">
        <f>#REF!</f>
        <v>#REF!</v>
      </c>
      <c r="S56" s="25" t="e">
        <f>#REF!</f>
        <v>#REF!</v>
      </c>
      <c r="T56" s="25" t="e">
        <f>#REF!</f>
        <v>#REF!</v>
      </c>
      <c r="U56" s="26"/>
      <c r="V56" s="25"/>
      <c r="W56" s="25"/>
    </row>
    <row r="57" spans="1:23" ht="90" hidden="1" x14ac:dyDescent="0.2">
      <c r="A57" s="20"/>
      <c r="B57" s="20"/>
      <c r="C57" s="20"/>
      <c r="D57" s="21" t="s">
        <v>87</v>
      </c>
      <c r="E57" s="20"/>
      <c r="F57" s="20"/>
      <c r="G57" s="21" t="s">
        <v>117</v>
      </c>
      <c r="H57" s="20"/>
      <c r="I57" s="21" t="s">
        <v>58</v>
      </c>
      <c r="J57" s="21" t="s">
        <v>131</v>
      </c>
      <c r="K57" s="22">
        <v>923</v>
      </c>
      <c r="L57" s="23" t="e">
        <f>#REF!</f>
        <v>#REF!</v>
      </c>
      <c r="M57" s="24" t="s">
        <v>85</v>
      </c>
      <c r="N57" s="20"/>
      <c r="O57" s="20"/>
      <c r="P57" s="20"/>
      <c r="Q57" s="20"/>
      <c r="R57" s="25" t="e">
        <f>#REF!</f>
        <v>#REF!</v>
      </c>
      <c r="S57" s="25" t="e">
        <f>#REF!</f>
        <v>#REF!</v>
      </c>
      <c r="T57" s="25" t="e">
        <f>#REF!</f>
        <v>#REF!</v>
      </c>
      <c r="U57" s="26"/>
      <c r="V57" s="25"/>
      <c r="W57" s="25"/>
    </row>
    <row r="58" spans="1:23" ht="90" hidden="1" x14ac:dyDescent="0.2">
      <c r="A58" s="20"/>
      <c r="B58" s="20"/>
      <c r="C58" s="20"/>
      <c r="D58" s="21" t="s">
        <v>87</v>
      </c>
      <c r="E58" s="20"/>
      <c r="F58" s="20"/>
      <c r="G58" s="21" t="s">
        <v>117</v>
      </c>
      <c r="H58" s="20"/>
      <c r="I58" s="21" t="s">
        <v>61</v>
      </c>
      <c r="J58" s="21" t="s">
        <v>132</v>
      </c>
      <c r="K58" s="22">
        <v>923</v>
      </c>
      <c r="L58" s="23" t="e">
        <f>#REF!</f>
        <v>#REF!</v>
      </c>
      <c r="M58" s="24" t="s">
        <v>85</v>
      </c>
      <c r="N58" s="20"/>
      <c r="O58" s="20"/>
      <c r="P58" s="20"/>
      <c r="Q58" s="20"/>
      <c r="R58" s="25" t="e">
        <f>#REF!</f>
        <v>#REF!</v>
      </c>
      <c r="S58" s="25" t="e">
        <f>#REF!</f>
        <v>#REF!</v>
      </c>
      <c r="T58" s="25" t="e">
        <f>#REF!</f>
        <v>#REF!</v>
      </c>
      <c r="U58" s="26"/>
      <c r="V58" s="25"/>
      <c r="W58" s="25"/>
    </row>
    <row r="59" spans="1:23" ht="90" hidden="1" x14ac:dyDescent="0.2">
      <c r="A59" s="20"/>
      <c r="B59" s="20"/>
      <c r="C59" s="20"/>
      <c r="D59" s="21" t="s">
        <v>87</v>
      </c>
      <c r="E59" s="20"/>
      <c r="F59" s="20"/>
      <c r="G59" s="21" t="s">
        <v>117</v>
      </c>
      <c r="H59" s="20"/>
      <c r="I59" s="21" t="s">
        <v>59</v>
      </c>
      <c r="J59" s="21" t="s">
        <v>64</v>
      </c>
      <c r="K59" s="22">
        <v>923</v>
      </c>
      <c r="L59" s="23" t="e">
        <f>#REF!</f>
        <v>#REF!</v>
      </c>
      <c r="M59" s="24" t="s">
        <v>85</v>
      </c>
      <c r="N59" s="20"/>
      <c r="O59" s="20"/>
      <c r="P59" s="20"/>
      <c r="Q59" s="20"/>
      <c r="R59" s="25" t="e">
        <f>#REF!</f>
        <v>#REF!</v>
      </c>
      <c r="S59" s="25" t="e">
        <f>#REF!</f>
        <v>#REF!</v>
      </c>
      <c r="T59" s="25" t="e">
        <f>#REF!</f>
        <v>#REF!</v>
      </c>
      <c r="U59" s="26"/>
      <c r="V59" s="25"/>
      <c r="W59" s="25"/>
    </row>
    <row r="60" spans="1:23" ht="90" hidden="1" x14ac:dyDescent="0.2">
      <c r="A60" s="20"/>
      <c r="B60" s="20"/>
      <c r="C60" s="20"/>
      <c r="D60" s="21" t="s">
        <v>87</v>
      </c>
      <c r="E60" s="20"/>
      <c r="F60" s="20"/>
      <c r="G60" s="21" t="s">
        <v>117</v>
      </c>
      <c r="H60" s="20"/>
      <c r="I60" s="21" t="s">
        <v>59</v>
      </c>
      <c r="J60" s="21" t="s">
        <v>133</v>
      </c>
      <c r="K60" s="22">
        <v>923</v>
      </c>
      <c r="L60" s="23" t="e">
        <f>#REF!</f>
        <v>#REF!</v>
      </c>
      <c r="M60" s="24" t="s">
        <v>85</v>
      </c>
      <c r="N60" s="20"/>
      <c r="O60" s="20"/>
      <c r="P60" s="20"/>
      <c r="Q60" s="20"/>
      <c r="R60" s="25" t="e">
        <f>#REF!</f>
        <v>#REF!</v>
      </c>
      <c r="S60" s="25" t="e">
        <f>#REF!</f>
        <v>#REF!</v>
      </c>
      <c r="T60" s="25" t="e">
        <f>#REF!</f>
        <v>#REF!</v>
      </c>
      <c r="U60" s="26"/>
      <c r="V60" s="25"/>
      <c r="W60" s="25"/>
    </row>
    <row r="61" spans="1:23" ht="90" hidden="1" x14ac:dyDescent="0.2">
      <c r="A61" s="20"/>
      <c r="B61" s="20"/>
      <c r="C61" s="20"/>
      <c r="D61" s="21" t="s">
        <v>87</v>
      </c>
      <c r="E61" s="20"/>
      <c r="F61" s="20"/>
      <c r="G61" s="21" t="s">
        <v>117</v>
      </c>
      <c r="H61" s="20"/>
      <c r="I61" s="21" t="s">
        <v>59</v>
      </c>
      <c r="J61" s="21" t="s">
        <v>134</v>
      </c>
      <c r="K61" s="22">
        <v>923</v>
      </c>
      <c r="L61" s="23" t="e">
        <f>#REF!</f>
        <v>#REF!</v>
      </c>
      <c r="M61" s="24" t="s">
        <v>85</v>
      </c>
      <c r="N61" s="20"/>
      <c r="O61" s="20"/>
      <c r="P61" s="20"/>
      <c r="Q61" s="20"/>
      <c r="R61" s="25" t="e">
        <f>#REF!</f>
        <v>#REF!</v>
      </c>
      <c r="S61" s="25" t="e">
        <f>#REF!</f>
        <v>#REF!</v>
      </c>
      <c r="T61" s="25" t="e">
        <f>#REF!</f>
        <v>#REF!</v>
      </c>
      <c r="U61" s="26"/>
      <c r="V61" s="25"/>
      <c r="W61" s="25"/>
    </row>
    <row r="62" spans="1:23" ht="90" hidden="1" x14ac:dyDescent="0.2">
      <c r="A62" s="20"/>
      <c r="B62" s="20"/>
      <c r="C62" s="20"/>
      <c r="D62" s="21" t="s">
        <v>87</v>
      </c>
      <c r="E62" s="20"/>
      <c r="F62" s="20"/>
      <c r="G62" s="21" t="s">
        <v>117</v>
      </c>
      <c r="H62" s="20"/>
      <c r="I62" s="21" t="s">
        <v>59</v>
      </c>
      <c r="J62" s="21" t="s">
        <v>135</v>
      </c>
      <c r="K62" s="22">
        <v>923</v>
      </c>
      <c r="L62" s="23" t="e">
        <f>#REF!</f>
        <v>#REF!</v>
      </c>
      <c r="M62" s="24" t="s">
        <v>85</v>
      </c>
      <c r="N62" s="20"/>
      <c r="O62" s="20"/>
      <c r="P62" s="20"/>
      <c r="Q62" s="20"/>
      <c r="R62" s="25" t="e">
        <f>#REF!</f>
        <v>#REF!</v>
      </c>
      <c r="S62" s="25" t="e">
        <f>#REF!</f>
        <v>#REF!</v>
      </c>
      <c r="T62" s="25" t="e">
        <f>#REF!</f>
        <v>#REF!</v>
      </c>
      <c r="U62" s="26"/>
      <c r="V62" s="25"/>
      <c r="W62" s="25"/>
    </row>
    <row r="63" spans="1:23" ht="90" hidden="1" x14ac:dyDescent="0.2">
      <c r="A63" s="20"/>
      <c r="B63" s="20"/>
      <c r="C63" s="20"/>
      <c r="D63" s="21" t="s">
        <v>87</v>
      </c>
      <c r="E63" s="20"/>
      <c r="F63" s="20"/>
      <c r="G63" s="21" t="s">
        <v>117</v>
      </c>
      <c r="H63" s="20"/>
      <c r="I63" s="21" t="s">
        <v>60</v>
      </c>
      <c r="J63" s="21" t="s">
        <v>136</v>
      </c>
      <c r="K63" s="22">
        <v>923</v>
      </c>
      <c r="L63" s="23" t="e">
        <f>#REF!</f>
        <v>#REF!</v>
      </c>
      <c r="M63" s="24" t="s">
        <v>85</v>
      </c>
      <c r="N63" s="20"/>
      <c r="O63" s="20"/>
      <c r="P63" s="20"/>
      <c r="Q63" s="20"/>
      <c r="R63" s="25" t="e">
        <f>#REF!</f>
        <v>#REF!</v>
      </c>
      <c r="S63" s="25" t="e">
        <f>#REF!</f>
        <v>#REF!</v>
      </c>
      <c r="T63" s="25" t="e">
        <f>#REF!</f>
        <v>#REF!</v>
      </c>
      <c r="U63" s="26"/>
      <c r="V63" s="25"/>
      <c r="W63" s="25"/>
    </row>
    <row r="64" spans="1:23" ht="90" hidden="1" x14ac:dyDescent="0.2">
      <c r="A64" s="20"/>
      <c r="B64" s="20"/>
      <c r="C64" s="20"/>
      <c r="D64" s="21" t="s">
        <v>87</v>
      </c>
      <c r="E64" s="20"/>
      <c r="F64" s="20"/>
      <c r="G64" s="21" t="s">
        <v>117</v>
      </c>
      <c r="H64" s="20"/>
      <c r="I64" s="21" t="s">
        <v>60</v>
      </c>
      <c r="J64" s="21" t="s">
        <v>137</v>
      </c>
      <c r="K64" s="22">
        <v>923</v>
      </c>
      <c r="L64" s="23" t="e">
        <f>#REF!</f>
        <v>#REF!</v>
      </c>
      <c r="M64" s="24" t="s">
        <v>85</v>
      </c>
      <c r="N64" s="20"/>
      <c r="O64" s="20"/>
      <c r="P64" s="20"/>
      <c r="Q64" s="20"/>
      <c r="R64" s="25" t="e">
        <f>#REF!</f>
        <v>#REF!</v>
      </c>
      <c r="S64" s="25" t="e">
        <f>#REF!</f>
        <v>#REF!</v>
      </c>
      <c r="T64" s="25" t="e">
        <f>#REF!</f>
        <v>#REF!</v>
      </c>
      <c r="U64" s="26"/>
      <c r="V64" s="25"/>
      <c r="W64" s="25"/>
    </row>
    <row r="65" spans="1:23" ht="90" hidden="1" x14ac:dyDescent="0.2">
      <c r="A65" s="20"/>
      <c r="B65" s="20"/>
      <c r="C65" s="20"/>
      <c r="D65" s="21" t="s">
        <v>87</v>
      </c>
      <c r="E65" s="20"/>
      <c r="F65" s="20"/>
      <c r="G65" s="21" t="s">
        <v>117</v>
      </c>
      <c r="H65" s="20"/>
      <c r="I65" s="21" t="s">
        <v>60</v>
      </c>
      <c r="J65" s="21" t="s">
        <v>203</v>
      </c>
      <c r="K65" s="22">
        <v>923</v>
      </c>
      <c r="L65" s="23" t="e">
        <f>#REF!</f>
        <v>#REF!</v>
      </c>
      <c r="M65" s="24" t="s">
        <v>85</v>
      </c>
      <c r="N65" s="20"/>
      <c r="O65" s="20"/>
      <c r="P65" s="20"/>
      <c r="Q65" s="20"/>
      <c r="R65" s="25" t="e">
        <f>#REF!</f>
        <v>#REF!</v>
      </c>
      <c r="S65" s="25" t="e">
        <f>#REF!</f>
        <v>#REF!</v>
      </c>
      <c r="T65" s="25" t="e">
        <f>#REF!</f>
        <v>#REF!</v>
      </c>
      <c r="U65" s="26"/>
      <c r="V65" s="25"/>
      <c r="W65" s="25"/>
    </row>
    <row r="66" spans="1:23" ht="90" hidden="1" x14ac:dyDescent="0.2">
      <c r="A66" s="20"/>
      <c r="B66" s="20"/>
      <c r="C66" s="20"/>
      <c r="D66" s="21" t="s">
        <v>87</v>
      </c>
      <c r="E66" s="20"/>
      <c r="F66" s="20"/>
      <c r="G66" s="21" t="s">
        <v>117</v>
      </c>
      <c r="H66" s="20"/>
      <c r="I66" s="21" t="s">
        <v>60</v>
      </c>
      <c r="J66" s="21" t="s">
        <v>203</v>
      </c>
      <c r="K66" s="22">
        <v>923</v>
      </c>
      <c r="L66" s="23" t="e">
        <f>#REF!</f>
        <v>#REF!</v>
      </c>
      <c r="M66" s="24" t="s">
        <v>85</v>
      </c>
      <c r="N66" s="20"/>
      <c r="O66" s="20"/>
      <c r="P66" s="20"/>
      <c r="Q66" s="20"/>
      <c r="R66" s="25" t="e">
        <f>#REF!</f>
        <v>#REF!</v>
      </c>
      <c r="S66" s="25" t="e">
        <f>#REF!</f>
        <v>#REF!</v>
      </c>
      <c r="T66" s="25" t="e">
        <f>#REF!</f>
        <v>#REF!</v>
      </c>
      <c r="U66" s="26"/>
      <c r="V66" s="25"/>
      <c r="W66" s="25"/>
    </row>
    <row r="67" spans="1:23" ht="90" hidden="1" x14ac:dyDescent="0.2">
      <c r="A67" s="20"/>
      <c r="B67" s="20"/>
      <c r="C67" s="20"/>
      <c r="D67" s="21" t="s">
        <v>87</v>
      </c>
      <c r="E67" s="20"/>
      <c r="F67" s="20"/>
      <c r="G67" s="21" t="s">
        <v>117</v>
      </c>
      <c r="H67" s="20"/>
      <c r="I67" s="21" t="s">
        <v>60</v>
      </c>
      <c r="J67" s="21" t="s">
        <v>203</v>
      </c>
      <c r="K67" s="22">
        <v>923</v>
      </c>
      <c r="L67" s="23" t="e">
        <f>#REF!</f>
        <v>#REF!</v>
      </c>
      <c r="M67" s="24" t="s">
        <v>85</v>
      </c>
      <c r="N67" s="20"/>
      <c r="O67" s="20"/>
      <c r="P67" s="20"/>
      <c r="Q67" s="20"/>
      <c r="R67" s="25" t="e">
        <f>#REF!</f>
        <v>#REF!</v>
      </c>
      <c r="S67" s="25" t="e">
        <f>#REF!</f>
        <v>#REF!</v>
      </c>
      <c r="T67" s="25" t="e">
        <f>#REF!</f>
        <v>#REF!</v>
      </c>
      <c r="U67" s="26"/>
      <c r="V67" s="25"/>
      <c r="W67" s="25"/>
    </row>
    <row r="68" spans="1:23" ht="90" hidden="1" x14ac:dyDescent="0.2">
      <c r="A68" s="20"/>
      <c r="B68" s="20"/>
      <c r="C68" s="20"/>
      <c r="D68" s="21" t="s">
        <v>87</v>
      </c>
      <c r="E68" s="20"/>
      <c r="F68" s="20"/>
      <c r="G68" s="21" t="s">
        <v>117</v>
      </c>
      <c r="H68" s="20"/>
      <c r="I68" s="21" t="s">
        <v>60</v>
      </c>
      <c r="J68" s="21" t="s">
        <v>203</v>
      </c>
      <c r="K68" s="22">
        <v>923</v>
      </c>
      <c r="L68" s="23" t="e">
        <f>#REF!</f>
        <v>#REF!</v>
      </c>
      <c r="M68" s="24" t="s">
        <v>85</v>
      </c>
      <c r="N68" s="20"/>
      <c r="O68" s="20"/>
      <c r="P68" s="20"/>
      <c r="Q68" s="20"/>
      <c r="R68" s="25" t="e">
        <f>#REF!</f>
        <v>#REF!</v>
      </c>
      <c r="S68" s="25" t="e">
        <f>#REF!</f>
        <v>#REF!</v>
      </c>
      <c r="T68" s="25" t="e">
        <f>#REF!</f>
        <v>#REF!</v>
      </c>
      <c r="U68" s="26"/>
      <c r="V68" s="25"/>
      <c r="W68" s="25"/>
    </row>
    <row r="69" spans="1:23" ht="90" hidden="1" x14ac:dyDescent="0.2">
      <c r="A69" s="20"/>
      <c r="B69" s="20"/>
      <c r="C69" s="20"/>
      <c r="D69" s="21" t="s">
        <v>87</v>
      </c>
      <c r="E69" s="20"/>
      <c r="F69" s="20"/>
      <c r="G69" s="21" t="s">
        <v>117</v>
      </c>
      <c r="H69" s="20"/>
      <c r="I69" s="21" t="s">
        <v>60</v>
      </c>
      <c r="J69" s="21" t="s">
        <v>203</v>
      </c>
      <c r="K69" s="22">
        <v>923</v>
      </c>
      <c r="L69" s="23" t="e">
        <f>#REF!</f>
        <v>#REF!</v>
      </c>
      <c r="M69" s="24" t="s">
        <v>85</v>
      </c>
      <c r="N69" s="20"/>
      <c r="O69" s="20"/>
      <c r="P69" s="20"/>
      <c r="Q69" s="20"/>
      <c r="R69" s="25" t="e">
        <f>#REF!</f>
        <v>#REF!</v>
      </c>
      <c r="S69" s="25" t="e">
        <f>#REF!</f>
        <v>#REF!</v>
      </c>
      <c r="T69" s="25" t="e">
        <f>#REF!</f>
        <v>#REF!</v>
      </c>
      <c r="U69" s="26"/>
      <c r="V69" s="25"/>
      <c r="W69" s="25"/>
    </row>
    <row r="70" spans="1:23" ht="90" hidden="1" x14ac:dyDescent="0.2">
      <c r="A70" s="20"/>
      <c r="B70" s="20"/>
      <c r="C70" s="20"/>
      <c r="D70" s="21" t="s">
        <v>87</v>
      </c>
      <c r="E70" s="20"/>
      <c r="F70" s="20"/>
      <c r="G70" s="21" t="s">
        <v>117</v>
      </c>
      <c r="H70" s="20"/>
      <c r="I70" s="21" t="s">
        <v>60</v>
      </c>
      <c r="J70" s="21" t="s">
        <v>138</v>
      </c>
      <c r="K70" s="22">
        <v>923</v>
      </c>
      <c r="L70" s="23" t="e">
        <f>#REF!</f>
        <v>#REF!</v>
      </c>
      <c r="M70" s="24" t="s">
        <v>85</v>
      </c>
      <c r="N70" s="20"/>
      <c r="O70" s="20"/>
      <c r="P70" s="20"/>
      <c r="Q70" s="20"/>
      <c r="R70" s="25" t="e">
        <f>#REF!</f>
        <v>#REF!</v>
      </c>
      <c r="S70" s="25" t="e">
        <f>#REF!</f>
        <v>#REF!</v>
      </c>
      <c r="T70" s="25" t="e">
        <f>#REF!</f>
        <v>#REF!</v>
      </c>
      <c r="U70" s="26"/>
      <c r="V70" s="25"/>
      <c r="W70" s="25"/>
    </row>
    <row r="71" spans="1:23" ht="90" hidden="1" x14ac:dyDescent="0.2">
      <c r="A71" s="20"/>
      <c r="B71" s="20"/>
      <c r="C71" s="20"/>
      <c r="D71" s="21" t="s">
        <v>87</v>
      </c>
      <c r="E71" s="20"/>
      <c r="F71" s="20"/>
      <c r="G71" s="21" t="s">
        <v>117</v>
      </c>
      <c r="H71" s="20"/>
      <c r="I71" s="21" t="s">
        <v>60</v>
      </c>
      <c r="J71" s="21" t="s">
        <v>139</v>
      </c>
      <c r="K71" s="22">
        <v>923</v>
      </c>
      <c r="L71" s="23" t="e">
        <f>#REF!</f>
        <v>#REF!</v>
      </c>
      <c r="M71" s="24" t="s">
        <v>85</v>
      </c>
      <c r="N71" s="20"/>
      <c r="O71" s="20"/>
      <c r="P71" s="20"/>
      <c r="Q71" s="20"/>
      <c r="R71" s="25" t="e">
        <f>#REF!</f>
        <v>#REF!</v>
      </c>
      <c r="S71" s="25" t="e">
        <f>#REF!</f>
        <v>#REF!</v>
      </c>
      <c r="T71" s="25" t="e">
        <f>#REF!</f>
        <v>#REF!</v>
      </c>
      <c r="U71" s="26"/>
      <c r="V71" s="25"/>
      <c r="W71" s="25"/>
    </row>
    <row r="72" spans="1:23" ht="90" hidden="1" x14ac:dyDescent="0.2">
      <c r="A72" s="20"/>
      <c r="B72" s="20"/>
      <c r="C72" s="20"/>
      <c r="D72" s="21" t="s">
        <v>87</v>
      </c>
      <c r="E72" s="20"/>
      <c r="F72" s="20"/>
      <c r="G72" s="21" t="s">
        <v>117</v>
      </c>
      <c r="H72" s="20"/>
      <c r="I72" s="21" t="s">
        <v>60</v>
      </c>
      <c r="J72" s="21" t="s">
        <v>140</v>
      </c>
      <c r="K72" s="22">
        <v>923</v>
      </c>
      <c r="L72" s="23" t="e">
        <f>#REF!</f>
        <v>#REF!</v>
      </c>
      <c r="M72" s="24" t="s">
        <v>85</v>
      </c>
      <c r="N72" s="20"/>
      <c r="O72" s="20"/>
      <c r="P72" s="20"/>
      <c r="Q72" s="20"/>
      <c r="R72" s="25" t="e">
        <f>#REF!</f>
        <v>#REF!</v>
      </c>
      <c r="S72" s="25" t="e">
        <f>#REF!</f>
        <v>#REF!</v>
      </c>
      <c r="T72" s="25" t="e">
        <f>#REF!</f>
        <v>#REF!</v>
      </c>
      <c r="U72" s="26"/>
      <c r="V72" s="25"/>
      <c r="W72" s="25"/>
    </row>
    <row r="73" spans="1:23" ht="90" hidden="1" x14ac:dyDescent="0.2">
      <c r="A73" s="20"/>
      <c r="B73" s="20"/>
      <c r="C73" s="20"/>
      <c r="D73" s="21" t="s">
        <v>87</v>
      </c>
      <c r="E73" s="20"/>
      <c r="F73" s="20"/>
      <c r="G73" s="21" t="s">
        <v>117</v>
      </c>
      <c r="H73" s="20"/>
      <c r="I73" s="21" t="s">
        <v>60</v>
      </c>
      <c r="J73" s="21" t="s">
        <v>141</v>
      </c>
      <c r="K73" s="22">
        <v>923</v>
      </c>
      <c r="L73" s="23" t="e">
        <f>#REF!</f>
        <v>#REF!</v>
      </c>
      <c r="M73" s="24" t="s">
        <v>85</v>
      </c>
      <c r="N73" s="20"/>
      <c r="O73" s="20"/>
      <c r="P73" s="20"/>
      <c r="Q73" s="20"/>
      <c r="R73" s="25" t="e">
        <f>#REF!</f>
        <v>#REF!</v>
      </c>
      <c r="S73" s="25" t="e">
        <f>#REF!</f>
        <v>#REF!</v>
      </c>
      <c r="T73" s="25" t="e">
        <f>#REF!</f>
        <v>#REF!</v>
      </c>
      <c r="U73" s="26"/>
      <c r="V73" s="25"/>
      <c r="W73" s="25"/>
    </row>
    <row r="74" spans="1:23" ht="90" hidden="1" x14ac:dyDescent="0.2">
      <c r="A74" s="20"/>
      <c r="B74" s="20"/>
      <c r="C74" s="20"/>
      <c r="D74" s="21" t="s">
        <v>87</v>
      </c>
      <c r="E74" s="20"/>
      <c r="F74" s="20"/>
      <c r="G74" s="21" t="s">
        <v>117</v>
      </c>
      <c r="H74" s="20"/>
      <c r="I74" s="21" t="s">
        <v>57</v>
      </c>
      <c r="J74" s="21" t="s">
        <v>142</v>
      </c>
      <c r="K74" s="22">
        <v>923</v>
      </c>
      <c r="L74" s="23" t="e">
        <f>#REF!</f>
        <v>#REF!</v>
      </c>
      <c r="M74" s="24" t="s">
        <v>85</v>
      </c>
      <c r="N74" s="20"/>
      <c r="O74" s="20"/>
      <c r="P74" s="20"/>
      <c r="Q74" s="20"/>
      <c r="R74" s="25" t="e">
        <f>#REF!</f>
        <v>#REF!</v>
      </c>
      <c r="S74" s="25" t="e">
        <f>#REF!</f>
        <v>#REF!</v>
      </c>
      <c r="T74" s="25" t="e">
        <f>#REF!</f>
        <v>#REF!</v>
      </c>
      <c r="U74" s="26"/>
      <c r="V74" s="25"/>
      <c r="W74" s="25"/>
    </row>
    <row r="75" spans="1:23" ht="101.25" hidden="1" x14ac:dyDescent="0.2">
      <c r="A75" s="20"/>
      <c r="B75" s="20"/>
      <c r="C75" s="20"/>
      <c r="D75" s="21" t="s">
        <v>87</v>
      </c>
      <c r="E75" s="20"/>
      <c r="F75" s="20"/>
      <c r="G75" s="21" t="s">
        <v>117</v>
      </c>
      <c r="H75" s="20"/>
      <c r="I75" s="21" t="s">
        <v>143</v>
      </c>
      <c r="J75" s="21" t="s">
        <v>144</v>
      </c>
      <c r="K75" s="22">
        <v>923</v>
      </c>
      <c r="L75" s="23" t="s">
        <v>91</v>
      </c>
      <c r="M75" s="24" t="s">
        <v>86</v>
      </c>
      <c r="N75" s="20"/>
      <c r="O75" s="20"/>
      <c r="P75" s="20"/>
      <c r="Q75" s="20"/>
      <c r="R75" s="25" t="e">
        <f>#REF!</f>
        <v>#REF!</v>
      </c>
      <c r="S75" s="25" t="e">
        <f>#REF!</f>
        <v>#REF!</v>
      </c>
      <c r="T75" s="25" t="e">
        <f>#REF!</f>
        <v>#REF!</v>
      </c>
      <c r="U75" s="26"/>
      <c r="V75" s="25"/>
      <c r="W75" s="25"/>
    </row>
    <row r="76" spans="1:23" ht="123.75" hidden="1" x14ac:dyDescent="0.2">
      <c r="A76" s="20"/>
      <c r="B76" s="20"/>
      <c r="C76" s="20"/>
      <c r="D76" s="21" t="s">
        <v>87</v>
      </c>
      <c r="E76" s="20"/>
      <c r="F76" s="20"/>
      <c r="G76" s="21" t="s">
        <v>117</v>
      </c>
      <c r="H76" s="20"/>
      <c r="I76" s="21" t="s">
        <v>55</v>
      </c>
      <c r="J76" s="21" t="s">
        <v>145</v>
      </c>
      <c r="K76" s="22">
        <v>923</v>
      </c>
      <c r="L76" s="23" t="s">
        <v>91</v>
      </c>
      <c r="M76" s="24" t="s">
        <v>86</v>
      </c>
      <c r="N76" s="20"/>
      <c r="O76" s="20"/>
      <c r="P76" s="20"/>
      <c r="Q76" s="20"/>
      <c r="R76" s="25" t="e">
        <f>#REF!</f>
        <v>#REF!</v>
      </c>
      <c r="S76" s="25" t="e">
        <f>#REF!</f>
        <v>#REF!</v>
      </c>
      <c r="T76" s="25" t="e">
        <f>#REF!</f>
        <v>#REF!</v>
      </c>
      <c r="U76" s="26"/>
      <c r="V76" s="25"/>
      <c r="W76" s="25"/>
    </row>
    <row r="77" spans="1:23" ht="87" hidden="1" customHeight="1" x14ac:dyDescent="0.2">
      <c r="A77" s="20"/>
      <c r="B77" s="20"/>
      <c r="C77" s="20"/>
      <c r="D77" s="21" t="s">
        <v>87</v>
      </c>
      <c r="E77" s="20"/>
      <c r="F77" s="20"/>
      <c r="G77" s="21" t="s">
        <v>117</v>
      </c>
      <c r="H77" s="20"/>
      <c r="I77" s="21" t="s">
        <v>56</v>
      </c>
      <c r="J77" s="21" t="s">
        <v>146</v>
      </c>
      <c r="K77" s="22">
        <v>923</v>
      </c>
      <c r="L77" s="23" t="s">
        <v>91</v>
      </c>
      <c r="M77" s="24" t="s">
        <v>86</v>
      </c>
      <c r="N77" s="20"/>
      <c r="O77" s="20"/>
      <c r="P77" s="20"/>
      <c r="Q77" s="20"/>
      <c r="R77" s="25" t="e">
        <f>#REF!</f>
        <v>#REF!</v>
      </c>
      <c r="S77" s="25" t="e">
        <f>#REF!</f>
        <v>#REF!</v>
      </c>
      <c r="T77" s="25" t="e">
        <f>#REF!</f>
        <v>#REF!</v>
      </c>
      <c r="U77" s="26"/>
      <c r="V77" s="25"/>
      <c r="W77" s="25"/>
    </row>
    <row r="78" spans="1:23" ht="87" hidden="1" customHeight="1" x14ac:dyDescent="0.2">
      <c r="A78" s="20"/>
      <c r="B78" s="20"/>
      <c r="C78" s="20"/>
      <c r="D78" s="21" t="s">
        <v>87</v>
      </c>
      <c r="E78" s="20"/>
      <c r="F78" s="20"/>
      <c r="G78" s="21" t="s">
        <v>117</v>
      </c>
      <c r="H78" s="20"/>
      <c r="I78" s="21" t="s">
        <v>56</v>
      </c>
      <c r="J78" s="21" t="s">
        <v>146</v>
      </c>
      <c r="K78" s="22">
        <v>923</v>
      </c>
      <c r="L78" s="23" t="s">
        <v>100</v>
      </c>
      <c r="M78" s="24" t="s">
        <v>86</v>
      </c>
      <c r="N78" s="20"/>
      <c r="O78" s="20"/>
      <c r="P78" s="20"/>
      <c r="Q78" s="20"/>
      <c r="R78" s="25" t="e">
        <f>#REF!</f>
        <v>#REF!</v>
      </c>
      <c r="S78" s="25" t="e">
        <f>#REF!</f>
        <v>#REF!</v>
      </c>
      <c r="T78" s="25" t="e">
        <f>#REF!</f>
        <v>#REF!</v>
      </c>
      <c r="U78" s="26"/>
      <c r="V78" s="25"/>
      <c r="W78" s="25"/>
    </row>
    <row r="79" spans="1:23" ht="87" hidden="1" customHeight="1" x14ac:dyDescent="0.2">
      <c r="A79" s="20"/>
      <c r="B79" s="20"/>
      <c r="C79" s="20"/>
      <c r="D79" s="21" t="s">
        <v>87</v>
      </c>
      <c r="E79" s="20"/>
      <c r="F79" s="20"/>
      <c r="G79" s="21" t="s">
        <v>170</v>
      </c>
      <c r="H79" s="20"/>
      <c r="I79" s="21" t="s">
        <v>171</v>
      </c>
      <c r="J79" s="21" t="s">
        <v>172</v>
      </c>
      <c r="K79" s="22">
        <v>923</v>
      </c>
      <c r="L79" s="23" t="e">
        <f>#REF!</f>
        <v>#REF!</v>
      </c>
      <c r="M79" s="24" t="s">
        <v>85</v>
      </c>
      <c r="N79" s="20"/>
      <c r="O79" s="20"/>
      <c r="P79" s="20"/>
      <c r="Q79" s="20"/>
      <c r="R79" s="25" t="e">
        <f>#REF!</f>
        <v>#REF!</v>
      </c>
      <c r="S79" s="25" t="e">
        <f>#REF!</f>
        <v>#REF!</v>
      </c>
      <c r="T79" s="25" t="e">
        <f>#REF!</f>
        <v>#REF!</v>
      </c>
      <c r="U79" s="26"/>
      <c r="V79" s="25"/>
      <c r="W79" s="25"/>
    </row>
    <row r="80" spans="1:23" ht="87" hidden="1" customHeight="1" x14ac:dyDescent="0.2">
      <c r="A80" s="20"/>
      <c r="B80" s="20"/>
      <c r="C80" s="20"/>
      <c r="D80" s="21" t="s">
        <v>87</v>
      </c>
      <c r="E80" s="20"/>
      <c r="F80" s="20"/>
      <c r="G80" s="21" t="s">
        <v>170</v>
      </c>
      <c r="H80" s="20"/>
      <c r="I80" s="21" t="s">
        <v>171</v>
      </c>
      <c r="J80" s="21" t="s">
        <v>172</v>
      </c>
      <c r="K80" s="22">
        <v>923</v>
      </c>
      <c r="L80" s="23" t="e">
        <f>#REF!</f>
        <v>#REF!</v>
      </c>
      <c r="M80" s="24" t="s">
        <v>85</v>
      </c>
      <c r="N80" s="20"/>
      <c r="O80" s="20"/>
      <c r="P80" s="20"/>
      <c r="Q80" s="20"/>
      <c r="R80" s="25" t="e">
        <f>#REF!</f>
        <v>#REF!</v>
      </c>
      <c r="S80" s="25" t="e">
        <f>#REF!</f>
        <v>#REF!</v>
      </c>
      <c r="T80" s="25" t="e">
        <f>#REF!</f>
        <v>#REF!</v>
      </c>
      <c r="U80" s="26"/>
      <c r="V80" s="25"/>
      <c r="W80" s="25"/>
    </row>
    <row r="81" spans="1:23" ht="87" hidden="1" customHeight="1" x14ac:dyDescent="0.2">
      <c r="A81" s="20"/>
      <c r="B81" s="20"/>
      <c r="C81" s="20"/>
      <c r="D81" s="21" t="s">
        <v>87</v>
      </c>
      <c r="E81" s="20"/>
      <c r="F81" s="20"/>
      <c r="G81" s="21" t="s">
        <v>170</v>
      </c>
      <c r="H81" s="20"/>
      <c r="I81" s="21" t="s">
        <v>171</v>
      </c>
      <c r="J81" s="21" t="s">
        <v>172</v>
      </c>
      <c r="K81" s="22">
        <v>923</v>
      </c>
      <c r="L81" s="23" t="e">
        <f>#REF!</f>
        <v>#REF!</v>
      </c>
      <c r="M81" s="24" t="s">
        <v>85</v>
      </c>
      <c r="N81" s="20"/>
      <c r="O81" s="20"/>
      <c r="P81" s="20"/>
      <c r="Q81" s="20"/>
      <c r="R81" s="25" t="e">
        <f>#REF!</f>
        <v>#REF!</v>
      </c>
      <c r="S81" s="25" t="e">
        <f>#REF!</f>
        <v>#REF!</v>
      </c>
      <c r="T81" s="25" t="e">
        <f>#REF!</f>
        <v>#REF!</v>
      </c>
      <c r="U81" s="26"/>
      <c r="V81" s="25"/>
      <c r="W81" s="25"/>
    </row>
    <row r="82" spans="1:23" ht="87" hidden="1" customHeight="1" x14ac:dyDescent="0.2">
      <c r="A82" s="20"/>
      <c r="B82" s="20"/>
      <c r="C82" s="20"/>
      <c r="D82" s="21" t="s">
        <v>87</v>
      </c>
      <c r="E82" s="20"/>
      <c r="F82" s="20"/>
      <c r="G82" s="21" t="s">
        <v>170</v>
      </c>
      <c r="H82" s="20"/>
      <c r="I82" s="21" t="s">
        <v>171</v>
      </c>
      <c r="J82" s="21" t="s">
        <v>172</v>
      </c>
      <c r="K82" s="22">
        <v>923</v>
      </c>
      <c r="L82" s="23" t="e">
        <f>#REF!</f>
        <v>#REF!</v>
      </c>
      <c r="M82" s="24" t="s">
        <v>85</v>
      </c>
      <c r="N82" s="20"/>
      <c r="O82" s="20"/>
      <c r="P82" s="20"/>
      <c r="Q82" s="20"/>
      <c r="R82" s="25" t="e">
        <f>#REF!</f>
        <v>#REF!</v>
      </c>
      <c r="S82" s="25" t="e">
        <f>#REF!</f>
        <v>#REF!</v>
      </c>
      <c r="T82" s="25" t="e">
        <f>#REF!</f>
        <v>#REF!</v>
      </c>
      <c r="U82" s="26"/>
      <c r="V82" s="25"/>
      <c r="W82" s="25"/>
    </row>
    <row r="83" spans="1:23" ht="87" hidden="1" customHeight="1" x14ac:dyDescent="0.2">
      <c r="A83" s="20"/>
      <c r="B83" s="20"/>
      <c r="C83" s="20"/>
      <c r="D83" s="21" t="s">
        <v>87</v>
      </c>
      <c r="E83" s="20"/>
      <c r="F83" s="20"/>
      <c r="G83" s="21" t="s">
        <v>170</v>
      </c>
      <c r="H83" s="20"/>
      <c r="I83" s="21" t="s">
        <v>171</v>
      </c>
      <c r="J83" s="21" t="s">
        <v>172</v>
      </c>
      <c r="K83" s="22">
        <v>923</v>
      </c>
      <c r="L83" s="23" t="e">
        <f>#REF!</f>
        <v>#REF!</v>
      </c>
      <c r="M83" s="24" t="s">
        <v>85</v>
      </c>
      <c r="N83" s="20"/>
      <c r="O83" s="20"/>
      <c r="P83" s="20"/>
      <c r="Q83" s="20"/>
      <c r="R83" s="25" t="e">
        <f>#REF!</f>
        <v>#REF!</v>
      </c>
      <c r="S83" s="25" t="e">
        <f>#REF!</f>
        <v>#REF!</v>
      </c>
      <c r="T83" s="25" t="e">
        <f>#REF!</f>
        <v>#REF!</v>
      </c>
      <c r="U83" s="26"/>
      <c r="V83" s="25"/>
      <c r="W83" s="25"/>
    </row>
    <row r="84" spans="1:23" ht="87" hidden="1" customHeight="1" x14ac:dyDescent="0.2">
      <c r="A84" s="20"/>
      <c r="B84" s="20"/>
      <c r="C84" s="20"/>
      <c r="D84" s="21" t="s">
        <v>87</v>
      </c>
      <c r="E84" s="20"/>
      <c r="F84" s="20"/>
      <c r="G84" s="21" t="s">
        <v>170</v>
      </c>
      <c r="H84" s="20"/>
      <c r="I84" s="21" t="s">
        <v>171</v>
      </c>
      <c r="J84" s="21" t="s">
        <v>173</v>
      </c>
      <c r="K84" s="22">
        <v>923</v>
      </c>
      <c r="L84" s="23" t="e">
        <f>#REF!</f>
        <v>#REF!</v>
      </c>
      <c r="M84" s="24" t="s">
        <v>85</v>
      </c>
      <c r="N84" s="20"/>
      <c r="O84" s="20"/>
      <c r="P84" s="20"/>
      <c r="Q84" s="20"/>
      <c r="R84" s="25" t="e">
        <f>#REF!</f>
        <v>#REF!</v>
      </c>
      <c r="S84" s="25" t="e">
        <f>#REF!</f>
        <v>#REF!</v>
      </c>
      <c r="T84" s="25" t="e">
        <f>#REF!</f>
        <v>#REF!</v>
      </c>
      <c r="U84" s="26"/>
      <c r="V84" s="25"/>
      <c r="W84" s="25"/>
    </row>
    <row r="85" spans="1:23" ht="87" hidden="1" customHeight="1" x14ac:dyDescent="0.2">
      <c r="A85" s="20"/>
      <c r="B85" s="20"/>
      <c r="C85" s="20"/>
      <c r="D85" s="21" t="s">
        <v>87</v>
      </c>
      <c r="E85" s="20"/>
      <c r="F85" s="20"/>
      <c r="G85" s="21" t="s">
        <v>170</v>
      </c>
      <c r="H85" s="20"/>
      <c r="I85" s="21" t="s">
        <v>171</v>
      </c>
      <c r="J85" s="21" t="s">
        <v>173</v>
      </c>
      <c r="K85" s="22">
        <v>923</v>
      </c>
      <c r="L85" s="23" t="e">
        <f>L84</f>
        <v>#REF!</v>
      </c>
      <c r="M85" s="24" t="s">
        <v>86</v>
      </c>
      <c r="N85" s="20"/>
      <c r="O85" s="20"/>
      <c r="P85" s="20"/>
      <c r="Q85" s="20"/>
      <c r="R85" s="25" t="e">
        <f>#REF!</f>
        <v>#REF!</v>
      </c>
      <c r="S85" s="25" t="e">
        <f>#REF!</f>
        <v>#REF!</v>
      </c>
      <c r="T85" s="25" t="e">
        <f>#REF!</f>
        <v>#REF!</v>
      </c>
      <c r="U85" s="26"/>
      <c r="V85" s="25"/>
      <c r="W85" s="25"/>
    </row>
    <row r="86" spans="1:23" ht="87" hidden="1" customHeight="1" x14ac:dyDescent="0.2">
      <c r="A86" s="20"/>
      <c r="B86" s="20"/>
      <c r="C86" s="20"/>
      <c r="D86" s="21" t="s">
        <v>87</v>
      </c>
      <c r="E86" s="20"/>
      <c r="F86" s="20"/>
      <c r="G86" s="21" t="s">
        <v>170</v>
      </c>
      <c r="H86" s="20"/>
      <c r="I86" s="21" t="s">
        <v>171</v>
      </c>
      <c r="J86" s="21" t="s">
        <v>174</v>
      </c>
      <c r="K86" s="22">
        <v>923</v>
      </c>
      <c r="L86" s="23" t="e">
        <f>#REF!</f>
        <v>#REF!</v>
      </c>
      <c r="M86" s="24" t="s">
        <v>85</v>
      </c>
      <c r="N86" s="20"/>
      <c r="O86" s="20"/>
      <c r="P86" s="20"/>
      <c r="Q86" s="20"/>
      <c r="R86" s="25" t="e">
        <f>#REF!</f>
        <v>#REF!</v>
      </c>
      <c r="S86" s="25" t="e">
        <f>#REF!</f>
        <v>#REF!</v>
      </c>
      <c r="T86" s="25" t="e">
        <f>#REF!</f>
        <v>#REF!</v>
      </c>
      <c r="U86" s="26"/>
      <c r="V86" s="25"/>
      <c r="W86" s="25"/>
    </row>
    <row r="87" spans="1:23" ht="87" hidden="1" customHeight="1" x14ac:dyDescent="0.2">
      <c r="A87" s="20"/>
      <c r="B87" s="20"/>
      <c r="C87" s="20"/>
      <c r="D87" s="21" t="s">
        <v>87</v>
      </c>
      <c r="E87" s="20"/>
      <c r="F87" s="20"/>
      <c r="G87" s="21" t="s">
        <v>170</v>
      </c>
      <c r="H87" s="20"/>
      <c r="I87" s="21" t="s">
        <v>171</v>
      </c>
      <c r="J87" s="21" t="s">
        <v>174</v>
      </c>
      <c r="K87" s="22">
        <v>923</v>
      </c>
      <c r="L87" s="23" t="e">
        <f>L86</f>
        <v>#REF!</v>
      </c>
      <c r="M87" s="24" t="s">
        <v>86</v>
      </c>
      <c r="N87" s="20"/>
      <c r="O87" s="20"/>
      <c r="P87" s="20"/>
      <c r="Q87" s="20"/>
      <c r="R87" s="25" t="e">
        <f>#REF!</f>
        <v>#REF!</v>
      </c>
      <c r="S87" s="25" t="e">
        <f>#REF!</f>
        <v>#REF!</v>
      </c>
      <c r="T87" s="25" t="e">
        <f>#REF!</f>
        <v>#REF!</v>
      </c>
      <c r="U87" s="26"/>
      <c r="V87" s="25"/>
      <c r="W87" s="25"/>
    </row>
    <row r="88" spans="1:23" ht="123.6" hidden="1" customHeight="1" x14ac:dyDescent="0.2">
      <c r="A88" s="20"/>
      <c r="B88" s="20"/>
      <c r="C88" s="20"/>
      <c r="D88" s="21" t="s">
        <v>87</v>
      </c>
      <c r="E88" s="20"/>
      <c r="F88" s="20"/>
      <c r="G88" s="21" t="s">
        <v>170</v>
      </c>
      <c r="H88" s="20"/>
      <c r="I88" s="21" t="s">
        <v>171</v>
      </c>
      <c r="J88" s="21" t="s">
        <v>175</v>
      </c>
      <c r="K88" s="22">
        <v>923</v>
      </c>
      <c r="L88" s="23" t="e">
        <f>#REF!</f>
        <v>#REF!</v>
      </c>
      <c r="M88" s="24" t="s">
        <v>85</v>
      </c>
      <c r="N88" s="20"/>
      <c r="O88" s="20"/>
      <c r="P88" s="20"/>
      <c r="Q88" s="20"/>
      <c r="R88" s="25" t="e">
        <f>#REF!</f>
        <v>#REF!</v>
      </c>
      <c r="S88" s="25" t="e">
        <f>#REF!</f>
        <v>#REF!</v>
      </c>
      <c r="T88" s="25" t="e">
        <f>#REF!</f>
        <v>#REF!</v>
      </c>
      <c r="U88" s="26"/>
      <c r="V88" s="25"/>
      <c r="W88" s="25"/>
    </row>
    <row r="89" spans="1:23" ht="123.6" hidden="1" customHeight="1" x14ac:dyDescent="0.2">
      <c r="A89" s="20"/>
      <c r="B89" s="20"/>
      <c r="C89" s="20"/>
      <c r="D89" s="21" t="s">
        <v>87</v>
      </c>
      <c r="E89" s="20"/>
      <c r="F89" s="20"/>
      <c r="G89" s="21" t="s">
        <v>170</v>
      </c>
      <c r="H89" s="20"/>
      <c r="I89" s="21" t="s">
        <v>171</v>
      </c>
      <c r="J89" s="21" t="s">
        <v>175</v>
      </c>
      <c r="K89" s="22">
        <v>923</v>
      </c>
      <c r="L89" s="23" t="e">
        <f>L88</f>
        <v>#REF!</v>
      </c>
      <c r="M89" s="24" t="s">
        <v>86</v>
      </c>
      <c r="N89" s="20"/>
      <c r="O89" s="20"/>
      <c r="P89" s="20"/>
      <c r="Q89" s="20"/>
      <c r="R89" s="25" t="e">
        <f>#REF!</f>
        <v>#REF!</v>
      </c>
      <c r="S89" s="25" t="e">
        <f>#REF!</f>
        <v>#REF!</v>
      </c>
      <c r="T89" s="25" t="e">
        <f>#REF!</f>
        <v>#REF!</v>
      </c>
      <c r="U89" s="26"/>
      <c r="V89" s="25"/>
      <c r="W89" s="25"/>
    </row>
    <row r="90" spans="1:23" ht="123.6" hidden="1" customHeight="1" x14ac:dyDescent="0.2">
      <c r="A90" s="20"/>
      <c r="B90" s="20"/>
      <c r="C90" s="20"/>
      <c r="D90" s="21" t="s">
        <v>87</v>
      </c>
      <c r="E90" s="20"/>
      <c r="F90" s="20"/>
      <c r="G90" s="21" t="s">
        <v>170</v>
      </c>
      <c r="H90" s="20"/>
      <c r="I90" s="21" t="s">
        <v>171</v>
      </c>
      <c r="J90" s="21" t="s">
        <v>176</v>
      </c>
      <c r="K90" s="22">
        <v>923</v>
      </c>
      <c r="L90" s="23" t="e">
        <f>#REF!</f>
        <v>#REF!</v>
      </c>
      <c r="M90" s="24" t="s">
        <v>85</v>
      </c>
      <c r="N90" s="20"/>
      <c r="O90" s="20"/>
      <c r="P90" s="20"/>
      <c r="Q90" s="20"/>
      <c r="R90" s="25" t="e">
        <f>#REF!</f>
        <v>#REF!</v>
      </c>
      <c r="S90" s="25" t="e">
        <f>#REF!</f>
        <v>#REF!</v>
      </c>
      <c r="T90" s="25" t="e">
        <f>#REF!</f>
        <v>#REF!</v>
      </c>
      <c r="U90" s="26"/>
      <c r="V90" s="25"/>
      <c r="W90" s="25"/>
    </row>
    <row r="91" spans="1:23" ht="123.6" hidden="1" customHeight="1" x14ac:dyDescent="0.2">
      <c r="A91" s="20"/>
      <c r="B91" s="20"/>
      <c r="C91" s="20"/>
      <c r="D91" s="21" t="s">
        <v>87</v>
      </c>
      <c r="E91" s="20"/>
      <c r="F91" s="20"/>
      <c r="G91" s="21" t="s">
        <v>170</v>
      </c>
      <c r="H91" s="20"/>
      <c r="I91" s="21" t="s">
        <v>171</v>
      </c>
      <c r="J91" s="21" t="s">
        <v>177</v>
      </c>
      <c r="K91" s="22">
        <v>923</v>
      </c>
      <c r="L91" s="23" t="e">
        <f>#REF!</f>
        <v>#REF!</v>
      </c>
      <c r="M91" s="24" t="s">
        <v>85</v>
      </c>
      <c r="N91" s="20"/>
      <c r="O91" s="20"/>
      <c r="P91" s="20"/>
      <c r="Q91" s="20"/>
      <c r="R91" s="25" t="e">
        <f>#REF!</f>
        <v>#REF!</v>
      </c>
      <c r="S91" s="25" t="e">
        <f>#REF!</f>
        <v>#REF!</v>
      </c>
      <c r="T91" s="25" t="e">
        <f>#REF!</f>
        <v>#REF!</v>
      </c>
      <c r="U91" s="26"/>
      <c r="V91" s="25"/>
      <c r="W91" s="25"/>
    </row>
    <row r="92" spans="1:23" ht="123.6" hidden="1" customHeight="1" x14ac:dyDescent="0.2">
      <c r="A92" s="20"/>
      <c r="B92" s="20"/>
      <c r="C92" s="20"/>
      <c r="D92" s="21" t="s">
        <v>87</v>
      </c>
      <c r="E92" s="20"/>
      <c r="F92" s="20"/>
      <c r="G92" s="21" t="s">
        <v>170</v>
      </c>
      <c r="H92" s="20"/>
      <c r="I92" s="21" t="s">
        <v>171</v>
      </c>
      <c r="J92" s="21" t="s">
        <v>178</v>
      </c>
      <c r="K92" s="22">
        <v>923</v>
      </c>
      <c r="L92" s="23" t="e">
        <f>#REF!</f>
        <v>#REF!</v>
      </c>
      <c r="M92" s="24" t="s">
        <v>85</v>
      </c>
      <c r="N92" s="20"/>
      <c r="O92" s="20"/>
      <c r="P92" s="20"/>
      <c r="Q92" s="20"/>
      <c r="R92" s="25" t="e">
        <f>#REF!</f>
        <v>#REF!</v>
      </c>
      <c r="S92" s="25" t="e">
        <f>#REF!</f>
        <v>#REF!</v>
      </c>
      <c r="T92" s="25" t="e">
        <f>#REF!</f>
        <v>#REF!</v>
      </c>
      <c r="U92" s="26"/>
      <c r="V92" s="25"/>
      <c r="W92" s="25"/>
    </row>
    <row r="93" spans="1:23" ht="123.6" hidden="1" customHeight="1" x14ac:dyDescent="0.2">
      <c r="A93" s="20"/>
      <c r="B93" s="20"/>
      <c r="C93" s="20"/>
      <c r="D93" s="21" t="s">
        <v>87</v>
      </c>
      <c r="E93" s="20"/>
      <c r="F93" s="20"/>
      <c r="G93" s="21" t="s">
        <v>170</v>
      </c>
      <c r="H93" s="20"/>
      <c r="I93" s="21" t="s">
        <v>171</v>
      </c>
      <c r="J93" s="21" t="s">
        <v>179</v>
      </c>
      <c r="K93" s="22">
        <v>923</v>
      </c>
      <c r="L93" s="23" t="e">
        <f>#REF!</f>
        <v>#REF!</v>
      </c>
      <c r="M93" s="24" t="s">
        <v>85</v>
      </c>
      <c r="N93" s="20"/>
      <c r="O93" s="20"/>
      <c r="P93" s="20"/>
      <c r="Q93" s="20"/>
      <c r="R93" s="25" t="e">
        <f>#REF!</f>
        <v>#REF!</v>
      </c>
      <c r="S93" s="25" t="e">
        <f>#REF!</f>
        <v>#REF!</v>
      </c>
      <c r="T93" s="25" t="e">
        <f>#REF!</f>
        <v>#REF!</v>
      </c>
      <c r="U93" s="26"/>
      <c r="V93" s="25"/>
      <c r="W93" s="25"/>
    </row>
    <row r="94" spans="1:23" ht="123.6" hidden="1" customHeight="1" x14ac:dyDescent="0.2">
      <c r="A94" s="20"/>
      <c r="B94" s="20"/>
      <c r="C94" s="20"/>
      <c r="D94" s="21" t="s">
        <v>87</v>
      </c>
      <c r="E94" s="20"/>
      <c r="F94" s="20"/>
      <c r="G94" s="21" t="s">
        <v>170</v>
      </c>
      <c r="H94" s="20"/>
      <c r="I94" s="38" t="s">
        <v>180</v>
      </c>
      <c r="J94" s="38" t="s">
        <v>181</v>
      </c>
      <c r="K94" s="39">
        <v>923</v>
      </c>
      <c r="L94" s="40" t="e">
        <f>#REF!</f>
        <v>#REF!</v>
      </c>
      <c r="M94" s="41" t="s">
        <v>85</v>
      </c>
      <c r="N94" s="37"/>
      <c r="O94" s="37"/>
      <c r="P94" s="37"/>
      <c r="Q94" s="37"/>
      <c r="R94" s="42" t="e">
        <f>#REF!</f>
        <v>#REF!</v>
      </c>
      <c r="S94" s="42" t="e">
        <f>#REF!</f>
        <v>#REF!</v>
      </c>
      <c r="T94" s="42" t="e">
        <f>#REF!</f>
        <v>#REF!</v>
      </c>
      <c r="U94" s="43"/>
      <c r="V94" s="42"/>
      <c r="W94" s="42"/>
    </row>
    <row r="95" spans="1:23" ht="123.6" hidden="1" customHeight="1" x14ac:dyDescent="0.2">
      <c r="A95" s="20"/>
      <c r="B95" s="20"/>
      <c r="C95" s="20"/>
      <c r="D95" s="21" t="s">
        <v>87</v>
      </c>
      <c r="E95" s="20"/>
      <c r="F95" s="20"/>
      <c r="G95" s="21" t="s">
        <v>170</v>
      </c>
      <c r="H95" s="20"/>
      <c r="I95" s="38" t="s">
        <v>180</v>
      </c>
      <c r="J95" s="38" t="s">
        <v>182</v>
      </c>
      <c r="K95" s="39">
        <v>923</v>
      </c>
      <c r="L95" s="40" t="e">
        <f>#REF!</f>
        <v>#REF!</v>
      </c>
      <c r="M95" s="41" t="s">
        <v>85</v>
      </c>
      <c r="N95" s="37"/>
      <c r="O95" s="37"/>
      <c r="P95" s="37"/>
      <c r="Q95" s="37"/>
      <c r="R95" s="42" t="e">
        <f>#REF!</f>
        <v>#REF!</v>
      </c>
      <c r="S95" s="42" t="e">
        <f>#REF!</f>
        <v>#REF!</v>
      </c>
      <c r="T95" s="42" t="e">
        <f>#REF!</f>
        <v>#REF!</v>
      </c>
      <c r="U95" s="43"/>
      <c r="V95" s="42"/>
      <c r="W95" s="42"/>
    </row>
    <row r="96" spans="1:23" ht="123.6" hidden="1" customHeight="1" x14ac:dyDescent="0.2">
      <c r="A96" s="20"/>
      <c r="B96" s="20"/>
      <c r="C96" s="20"/>
      <c r="D96" s="21" t="s">
        <v>87</v>
      </c>
      <c r="E96" s="20"/>
      <c r="F96" s="20"/>
      <c r="G96" s="21" t="s">
        <v>170</v>
      </c>
      <c r="H96" s="20"/>
      <c r="I96" s="38" t="s">
        <v>180</v>
      </c>
      <c r="J96" s="38" t="s">
        <v>183</v>
      </c>
      <c r="K96" s="39">
        <v>923</v>
      </c>
      <c r="L96" s="40" t="e">
        <f>#REF!</f>
        <v>#REF!</v>
      </c>
      <c r="M96" s="41" t="s">
        <v>85</v>
      </c>
      <c r="N96" s="37"/>
      <c r="O96" s="37"/>
      <c r="P96" s="37"/>
      <c r="Q96" s="37"/>
      <c r="R96" s="42" t="e">
        <f>#REF!</f>
        <v>#REF!</v>
      </c>
      <c r="S96" s="42" t="e">
        <f>#REF!</f>
        <v>#REF!</v>
      </c>
      <c r="T96" s="42" t="e">
        <f>#REF!</f>
        <v>#REF!</v>
      </c>
      <c r="U96" s="43"/>
      <c r="V96" s="42"/>
      <c r="W96" s="42"/>
    </row>
    <row r="97" spans="1:23" ht="123.6" hidden="1" customHeight="1" x14ac:dyDescent="0.2">
      <c r="A97" s="20"/>
      <c r="B97" s="20"/>
      <c r="C97" s="20"/>
      <c r="D97" s="21" t="s">
        <v>87</v>
      </c>
      <c r="E97" s="20"/>
      <c r="F97" s="20"/>
      <c r="G97" s="21" t="s">
        <v>170</v>
      </c>
      <c r="H97" s="20"/>
      <c r="I97" s="38" t="s">
        <v>180</v>
      </c>
      <c r="J97" s="38" t="s">
        <v>184</v>
      </c>
      <c r="K97" s="39">
        <v>923</v>
      </c>
      <c r="L97" s="40" t="e">
        <f>#REF!</f>
        <v>#REF!</v>
      </c>
      <c r="M97" s="41" t="s">
        <v>85</v>
      </c>
      <c r="N97" s="37"/>
      <c r="O97" s="37"/>
      <c r="P97" s="37"/>
      <c r="Q97" s="37"/>
      <c r="R97" s="42" t="e">
        <f>#REF!</f>
        <v>#REF!</v>
      </c>
      <c r="S97" s="42" t="e">
        <f>#REF!</f>
        <v>#REF!</v>
      </c>
      <c r="T97" s="42" t="e">
        <f>#REF!</f>
        <v>#REF!</v>
      </c>
      <c r="U97" s="43"/>
      <c r="V97" s="42"/>
      <c r="W97" s="42"/>
    </row>
    <row r="98" spans="1:23" ht="123.6" hidden="1" customHeight="1" x14ac:dyDescent="0.2">
      <c r="A98" s="20"/>
      <c r="B98" s="20"/>
      <c r="C98" s="20"/>
      <c r="D98" s="21" t="s">
        <v>87</v>
      </c>
      <c r="E98" s="20"/>
      <c r="F98" s="20"/>
      <c r="G98" s="21" t="s">
        <v>170</v>
      </c>
      <c r="H98" s="20"/>
      <c r="I98" s="38" t="s">
        <v>180</v>
      </c>
      <c r="J98" s="38" t="s">
        <v>184</v>
      </c>
      <c r="K98" s="39">
        <v>923</v>
      </c>
      <c r="L98" s="40" t="e">
        <f>#REF!</f>
        <v>#REF!</v>
      </c>
      <c r="M98" s="41" t="s">
        <v>85</v>
      </c>
      <c r="N98" s="37"/>
      <c r="O98" s="37"/>
      <c r="P98" s="37"/>
      <c r="Q98" s="37"/>
      <c r="R98" s="42" t="e">
        <f>#REF!</f>
        <v>#REF!</v>
      </c>
      <c r="S98" s="42" t="e">
        <f>#REF!</f>
        <v>#REF!</v>
      </c>
      <c r="T98" s="42" t="e">
        <f>#REF!</f>
        <v>#REF!</v>
      </c>
      <c r="U98" s="43"/>
      <c r="V98" s="42"/>
      <c r="W98" s="42"/>
    </row>
    <row r="99" spans="1:23" ht="123.6" hidden="1" customHeight="1" x14ac:dyDescent="0.2">
      <c r="A99" s="20"/>
      <c r="B99" s="20"/>
      <c r="C99" s="20"/>
      <c r="D99" s="21" t="s">
        <v>87</v>
      </c>
      <c r="E99" s="20"/>
      <c r="F99" s="20"/>
      <c r="G99" s="21" t="s">
        <v>170</v>
      </c>
      <c r="H99" s="20"/>
      <c r="I99" s="38" t="s">
        <v>180</v>
      </c>
      <c r="J99" s="38" t="s">
        <v>184</v>
      </c>
      <c r="K99" s="39">
        <v>923</v>
      </c>
      <c r="L99" s="40" t="e">
        <f>#REF!</f>
        <v>#REF!</v>
      </c>
      <c r="M99" s="41" t="s">
        <v>85</v>
      </c>
      <c r="N99" s="37"/>
      <c r="O99" s="37"/>
      <c r="P99" s="37"/>
      <c r="Q99" s="37"/>
      <c r="R99" s="42" t="e">
        <f>#REF!</f>
        <v>#REF!</v>
      </c>
      <c r="S99" s="42" t="e">
        <f>#REF!</f>
        <v>#REF!</v>
      </c>
      <c r="T99" s="42" t="e">
        <f>#REF!</f>
        <v>#REF!</v>
      </c>
      <c r="U99" s="43"/>
      <c r="V99" s="42"/>
      <c r="W99" s="42"/>
    </row>
    <row r="100" spans="1:23" ht="123.6" hidden="1" customHeight="1" x14ac:dyDescent="0.2">
      <c r="A100" s="20"/>
      <c r="B100" s="20"/>
      <c r="C100" s="20"/>
      <c r="D100" s="21" t="s">
        <v>87</v>
      </c>
      <c r="E100" s="20"/>
      <c r="F100" s="20"/>
      <c r="G100" s="21" t="s">
        <v>170</v>
      </c>
      <c r="H100" s="20"/>
      <c r="I100" s="38" t="s">
        <v>180</v>
      </c>
      <c r="J100" s="38" t="s">
        <v>184</v>
      </c>
      <c r="K100" s="39">
        <v>923</v>
      </c>
      <c r="L100" s="40" t="e">
        <f>#REF!</f>
        <v>#REF!</v>
      </c>
      <c r="M100" s="41" t="s">
        <v>85</v>
      </c>
      <c r="N100" s="37"/>
      <c r="O100" s="37"/>
      <c r="P100" s="37"/>
      <c r="Q100" s="37"/>
      <c r="R100" s="42" t="e">
        <f>#REF!</f>
        <v>#REF!</v>
      </c>
      <c r="S100" s="42" t="e">
        <f>#REF!</f>
        <v>#REF!</v>
      </c>
      <c r="T100" s="42" t="e">
        <f>#REF!</f>
        <v>#REF!</v>
      </c>
      <c r="U100" s="43"/>
      <c r="V100" s="42"/>
      <c r="W100" s="42"/>
    </row>
    <row r="101" spans="1:23" ht="123.6" hidden="1" customHeight="1" x14ac:dyDescent="0.2">
      <c r="A101" s="20"/>
      <c r="B101" s="20"/>
      <c r="C101" s="20"/>
      <c r="D101" s="21" t="s">
        <v>87</v>
      </c>
      <c r="E101" s="20"/>
      <c r="F101" s="20"/>
      <c r="G101" s="21" t="s">
        <v>170</v>
      </c>
      <c r="H101" s="20"/>
      <c r="I101" s="38" t="s">
        <v>180</v>
      </c>
      <c r="J101" s="38" t="s">
        <v>184</v>
      </c>
      <c r="K101" s="39">
        <v>923</v>
      </c>
      <c r="L101" s="40" t="e">
        <f>#REF!</f>
        <v>#REF!</v>
      </c>
      <c r="M101" s="41" t="s">
        <v>85</v>
      </c>
      <c r="N101" s="37"/>
      <c r="O101" s="37"/>
      <c r="P101" s="37"/>
      <c r="Q101" s="37"/>
      <c r="R101" s="42" t="e">
        <f>#REF!</f>
        <v>#REF!</v>
      </c>
      <c r="S101" s="42" t="e">
        <f>#REF!</f>
        <v>#REF!</v>
      </c>
      <c r="T101" s="42" t="e">
        <f>#REF!</f>
        <v>#REF!</v>
      </c>
      <c r="U101" s="43"/>
      <c r="V101" s="42"/>
      <c r="W101" s="42"/>
    </row>
    <row r="102" spans="1:23" ht="123.6" hidden="1" customHeight="1" x14ac:dyDescent="0.2">
      <c r="A102" s="20"/>
      <c r="B102" s="20"/>
      <c r="C102" s="20"/>
      <c r="D102" s="21" t="s">
        <v>87</v>
      </c>
      <c r="E102" s="20"/>
      <c r="F102" s="20"/>
      <c r="G102" s="21" t="s">
        <v>170</v>
      </c>
      <c r="H102" s="20"/>
      <c r="I102" s="38" t="s">
        <v>180</v>
      </c>
      <c r="J102" s="38" t="s">
        <v>185</v>
      </c>
      <c r="K102" s="39">
        <v>923</v>
      </c>
      <c r="L102" s="40" t="e">
        <f>#REF!</f>
        <v>#REF!</v>
      </c>
      <c r="M102" s="41" t="s">
        <v>85</v>
      </c>
      <c r="N102" s="37"/>
      <c r="O102" s="37"/>
      <c r="P102" s="37"/>
      <c r="Q102" s="37"/>
      <c r="R102" s="42" t="e">
        <f>#REF!</f>
        <v>#REF!</v>
      </c>
      <c r="S102" s="42" t="e">
        <f>#REF!</f>
        <v>#REF!</v>
      </c>
      <c r="T102" s="42" t="e">
        <f>#REF!</f>
        <v>#REF!</v>
      </c>
      <c r="U102" s="43"/>
      <c r="V102" s="42"/>
      <c r="W102" s="42"/>
    </row>
    <row r="103" spans="1:23" ht="123.6" hidden="1" customHeight="1" x14ac:dyDescent="0.2">
      <c r="A103" s="20"/>
      <c r="B103" s="20"/>
      <c r="C103" s="20"/>
      <c r="D103" s="21" t="s">
        <v>87</v>
      </c>
      <c r="E103" s="20"/>
      <c r="F103" s="20"/>
      <c r="G103" s="21" t="s">
        <v>170</v>
      </c>
      <c r="H103" s="20"/>
      <c r="I103" s="38" t="s">
        <v>180</v>
      </c>
      <c r="J103" s="38" t="s">
        <v>186</v>
      </c>
      <c r="K103" s="39">
        <v>923</v>
      </c>
      <c r="L103" s="40" t="e">
        <f>#REF!</f>
        <v>#REF!</v>
      </c>
      <c r="M103" s="41" t="s">
        <v>85</v>
      </c>
      <c r="N103" s="37"/>
      <c r="O103" s="37"/>
      <c r="P103" s="37"/>
      <c r="Q103" s="37"/>
      <c r="R103" s="42" t="e">
        <f>#REF!</f>
        <v>#REF!</v>
      </c>
      <c r="S103" s="42" t="e">
        <f>#REF!</f>
        <v>#REF!</v>
      </c>
      <c r="T103" s="42" t="e">
        <f>#REF!</f>
        <v>#REF!</v>
      </c>
      <c r="U103" s="43"/>
      <c r="V103" s="42"/>
      <c r="W103" s="42"/>
    </row>
    <row r="104" spans="1:23" ht="123.6" hidden="1" customHeight="1" x14ac:dyDescent="0.2">
      <c r="A104" s="20"/>
      <c r="B104" s="20"/>
      <c r="C104" s="20"/>
      <c r="D104" s="21" t="s">
        <v>87</v>
      </c>
      <c r="E104" s="20"/>
      <c r="F104" s="20"/>
      <c r="G104" s="21" t="s">
        <v>170</v>
      </c>
      <c r="H104" s="20"/>
      <c r="I104" s="38" t="s">
        <v>180</v>
      </c>
      <c r="J104" s="38" t="s">
        <v>187</v>
      </c>
      <c r="K104" s="39">
        <v>923</v>
      </c>
      <c r="L104" s="40" t="e">
        <f>#REF!</f>
        <v>#REF!</v>
      </c>
      <c r="M104" s="41" t="s">
        <v>85</v>
      </c>
      <c r="N104" s="37"/>
      <c r="O104" s="37"/>
      <c r="P104" s="37"/>
      <c r="Q104" s="37"/>
      <c r="R104" s="42" t="e">
        <f>#REF!</f>
        <v>#REF!</v>
      </c>
      <c r="S104" s="42" t="e">
        <f>#REF!</f>
        <v>#REF!</v>
      </c>
      <c r="T104" s="42" t="e">
        <f>#REF!</f>
        <v>#REF!</v>
      </c>
      <c r="U104" s="43"/>
      <c r="V104" s="42"/>
      <c r="W104" s="42"/>
    </row>
    <row r="105" spans="1:23" ht="123.6" hidden="1" customHeight="1" x14ac:dyDescent="0.2">
      <c r="A105" s="20"/>
      <c r="B105" s="20"/>
      <c r="C105" s="20"/>
      <c r="D105" s="21" t="s">
        <v>87</v>
      </c>
      <c r="E105" s="20"/>
      <c r="F105" s="20"/>
      <c r="G105" s="21" t="s">
        <v>170</v>
      </c>
      <c r="H105" s="20"/>
      <c r="I105" s="38" t="s">
        <v>180</v>
      </c>
      <c r="J105" s="38" t="s">
        <v>188</v>
      </c>
      <c r="K105" s="39">
        <v>923</v>
      </c>
      <c r="L105" s="40" t="e">
        <f>#REF!</f>
        <v>#REF!</v>
      </c>
      <c r="M105" s="41" t="s">
        <v>85</v>
      </c>
      <c r="N105" s="37"/>
      <c r="O105" s="37"/>
      <c r="P105" s="37"/>
      <c r="Q105" s="37"/>
      <c r="R105" s="42" t="e">
        <f>#REF!</f>
        <v>#REF!</v>
      </c>
      <c r="S105" s="42" t="e">
        <f>#REF!</f>
        <v>#REF!</v>
      </c>
      <c r="T105" s="42" t="e">
        <f>#REF!</f>
        <v>#REF!</v>
      </c>
      <c r="U105" s="43"/>
      <c r="V105" s="42"/>
      <c r="W105" s="42"/>
    </row>
    <row r="106" spans="1:23" ht="123.6" hidden="1" customHeight="1" x14ac:dyDescent="0.2">
      <c r="A106" s="20"/>
      <c r="B106" s="20"/>
      <c r="C106" s="20"/>
      <c r="D106" s="21" t="s">
        <v>87</v>
      </c>
      <c r="E106" s="20"/>
      <c r="F106" s="20"/>
      <c r="G106" s="21" t="s">
        <v>170</v>
      </c>
      <c r="H106" s="20"/>
      <c r="I106" s="38" t="s">
        <v>180</v>
      </c>
      <c r="J106" s="38" t="s">
        <v>189</v>
      </c>
      <c r="K106" s="39">
        <v>923</v>
      </c>
      <c r="L106" s="40" t="e">
        <f>#REF!</f>
        <v>#REF!</v>
      </c>
      <c r="M106" s="41" t="s">
        <v>85</v>
      </c>
      <c r="N106" s="37"/>
      <c r="O106" s="37"/>
      <c r="P106" s="37"/>
      <c r="Q106" s="37"/>
      <c r="R106" s="42" t="e">
        <f>#REF!</f>
        <v>#REF!</v>
      </c>
      <c r="S106" s="42" t="e">
        <f>#REF!</f>
        <v>#REF!</v>
      </c>
      <c r="T106" s="42" t="e">
        <f>#REF!</f>
        <v>#REF!</v>
      </c>
      <c r="U106" s="43"/>
      <c r="V106" s="42"/>
      <c r="W106" s="42"/>
    </row>
    <row r="107" spans="1:23" ht="123.6" hidden="1" customHeight="1" x14ac:dyDescent="0.2">
      <c r="A107" s="20"/>
      <c r="B107" s="20"/>
      <c r="C107" s="20"/>
      <c r="D107" s="21" t="s">
        <v>87</v>
      </c>
      <c r="E107" s="20"/>
      <c r="F107" s="20"/>
      <c r="G107" s="21" t="s">
        <v>170</v>
      </c>
      <c r="H107" s="20"/>
      <c r="I107" s="38" t="s">
        <v>190</v>
      </c>
      <c r="J107" s="38" t="s">
        <v>191</v>
      </c>
      <c r="K107" s="39">
        <v>975</v>
      </c>
      <c r="L107" s="40"/>
      <c r="M107" s="41" t="s">
        <v>85</v>
      </c>
      <c r="N107" s="37"/>
      <c r="O107" s="37"/>
      <c r="P107" s="37"/>
      <c r="Q107" s="37"/>
      <c r="R107" s="42" t="e">
        <f>#REF!</f>
        <v>#REF!</v>
      </c>
      <c r="S107" s="42" t="e">
        <f>#REF!</f>
        <v>#REF!</v>
      </c>
      <c r="T107" s="42" t="e">
        <f>#REF!</f>
        <v>#REF!</v>
      </c>
      <c r="U107" s="43"/>
      <c r="V107" s="42"/>
      <c r="W107" s="42"/>
    </row>
    <row r="108" spans="1:23" ht="87" hidden="1" customHeight="1" x14ac:dyDescent="0.2">
      <c r="A108" s="20"/>
      <c r="B108" s="20"/>
      <c r="C108" s="20"/>
      <c r="D108" s="21" t="s">
        <v>87</v>
      </c>
      <c r="E108" s="20"/>
      <c r="F108" s="20"/>
      <c r="G108" s="21" t="s">
        <v>147</v>
      </c>
      <c r="H108" s="20"/>
      <c r="I108" s="21" t="s">
        <v>148</v>
      </c>
      <c r="J108" s="21" t="s">
        <v>149</v>
      </c>
      <c r="K108" s="22">
        <v>923</v>
      </c>
      <c r="L108" s="23" t="e">
        <f>#REF!</f>
        <v>#REF!</v>
      </c>
      <c r="M108" s="24" t="s">
        <v>85</v>
      </c>
      <c r="N108" s="20"/>
      <c r="O108" s="20"/>
      <c r="P108" s="20"/>
      <c r="Q108" s="20"/>
      <c r="R108" s="25" t="e">
        <f>#REF!</f>
        <v>#REF!</v>
      </c>
      <c r="S108" s="25" t="e">
        <f>#REF!</f>
        <v>#REF!</v>
      </c>
      <c r="T108" s="25" t="e">
        <f>#REF!</f>
        <v>#REF!</v>
      </c>
      <c r="U108" s="26"/>
      <c r="V108" s="25"/>
      <c r="W108" s="25"/>
    </row>
    <row r="109" spans="1:23" ht="87" hidden="1" customHeight="1" x14ac:dyDescent="0.2">
      <c r="A109" s="20"/>
      <c r="B109" s="20"/>
      <c r="C109" s="20"/>
      <c r="D109" s="21" t="s">
        <v>87</v>
      </c>
      <c r="E109" s="20"/>
      <c r="F109" s="20"/>
      <c r="G109" s="21" t="s">
        <v>147</v>
      </c>
      <c r="H109" s="20"/>
      <c r="I109" s="21" t="s">
        <v>148</v>
      </c>
      <c r="J109" s="21" t="s">
        <v>150</v>
      </c>
      <c r="K109" s="22">
        <v>923</v>
      </c>
      <c r="L109" s="23" t="e">
        <f>#REF!</f>
        <v>#REF!</v>
      </c>
      <c r="M109" s="24" t="s">
        <v>85</v>
      </c>
      <c r="N109" s="20"/>
      <c r="O109" s="20"/>
      <c r="P109" s="20"/>
      <c r="Q109" s="20"/>
      <c r="R109" s="25" t="e">
        <f>#REF!</f>
        <v>#REF!</v>
      </c>
      <c r="S109" s="25" t="e">
        <f>#REF!</f>
        <v>#REF!</v>
      </c>
      <c r="T109" s="25" t="e">
        <f>#REF!</f>
        <v>#REF!</v>
      </c>
      <c r="U109" s="26"/>
      <c r="V109" s="25"/>
      <c r="W109" s="25"/>
    </row>
    <row r="110" spans="1:23" ht="87" hidden="1" customHeight="1" x14ac:dyDescent="0.2">
      <c r="A110" s="20"/>
      <c r="B110" s="20"/>
      <c r="C110" s="20"/>
      <c r="D110" s="21" t="s">
        <v>87</v>
      </c>
      <c r="E110" s="20"/>
      <c r="F110" s="20"/>
      <c r="G110" s="21" t="s">
        <v>147</v>
      </c>
      <c r="H110" s="20"/>
      <c r="I110" s="21" t="s">
        <v>148</v>
      </c>
      <c r="J110" s="21" t="s">
        <v>151</v>
      </c>
      <c r="K110" s="22">
        <v>923</v>
      </c>
      <c r="L110" s="23" t="e">
        <f>#REF!</f>
        <v>#REF!</v>
      </c>
      <c r="M110" s="24" t="s">
        <v>85</v>
      </c>
      <c r="N110" s="20"/>
      <c r="O110" s="20"/>
      <c r="P110" s="20"/>
      <c r="Q110" s="20"/>
      <c r="R110" s="25" t="e">
        <f>#REF!</f>
        <v>#REF!</v>
      </c>
      <c r="S110" s="25" t="e">
        <f>#REF!</f>
        <v>#REF!</v>
      </c>
      <c r="T110" s="25" t="e">
        <f>#REF!</f>
        <v>#REF!</v>
      </c>
      <c r="U110" s="26"/>
      <c r="V110" s="25"/>
      <c r="W110" s="25"/>
    </row>
    <row r="111" spans="1:23" ht="87" hidden="1" customHeight="1" x14ac:dyDescent="0.2">
      <c r="A111" s="20"/>
      <c r="B111" s="20"/>
      <c r="C111" s="20"/>
      <c r="D111" s="21" t="s">
        <v>87</v>
      </c>
      <c r="E111" s="20"/>
      <c r="F111" s="20"/>
      <c r="G111" s="21" t="s">
        <v>147</v>
      </c>
      <c r="H111" s="20"/>
      <c r="I111" s="21" t="s">
        <v>148</v>
      </c>
      <c r="J111" s="21" t="s">
        <v>152</v>
      </c>
      <c r="K111" s="22">
        <v>923</v>
      </c>
      <c r="L111" s="23" t="e">
        <f>#REF!</f>
        <v>#REF!</v>
      </c>
      <c r="M111" s="24" t="s">
        <v>85</v>
      </c>
      <c r="N111" s="20"/>
      <c r="O111" s="20"/>
      <c r="P111" s="20"/>
      <c r="Q111" s="20"/>
      <c r="R111" s="25" t="e">
        <f>#REF!</f>
        <v>#REF!</v>
      </c>
      <c r="S111" s="25" t="e">
        <f>#REF!</f>
        <v>#REF!</v>
      </c>
      <c r="T111" s="25" t="e">
        <f>#REF!</f>
        <v>#REF!</v>
      </c>
      <c r="U111" s="26"/>
      <c r="V111" s="25"/>
      <c r="W111" s="25"/>
    </row>
    <row r="112" spans="1:23" ht="87" hidden="1" customHeight="1" x14ac:dyDescent="0.2">
      <c r="A112" s="20"/>
      <c r="B112" s="20"/>
      <c r="C112" s="20"/>
      <c r="D112" s="21" t="s">
        <v>87</v>
      </c>
      <c r="E112" s="20"/>
      <c r="F112" s="20"/>
      <c r="G112" s="21" t="s">
        <v>147</v>
      </c>
      <c r="H112" s="20"/>
      <c r="I112" s="21" t="s">
        <v>153</v>
      </c>
      <c r="J112" s="21" t="s">
        <v>154</v>
      </c>
      <c r="K112" s="22">
        <v>923</v>
      </c>
      <c r="L112" s="23" t="e">
        <f>#REF!</f>
        <v>#REF!</v>
      </c>
      <c r="M112" s="24" t="s">
        <v>85</v>
      </c>
      <c r="N112" s="20"/>
      <c r="O112" s="20"/>
      <c r="P112" s="20"/>
      <c r="Q112" s="20"/>
      <c r="R112" s="25" t="e">
        <f>#REF!</f>
        <v>#REF!</v>
      </c>
      <c r="S112" s="25" t="e">
        <f>#REF!</f>
        <v>#REF!</v>
      </c>
      <c r="T112" s="25" t="e">
        <f>#REF!</f>
        <v>#REF!</v>
      </c>
      <c r="U112" s="26"/>
      <c r="V112" s="25"/>
      <c r="W112" s="25"/>
    </row>
    <row r="113" spans="1:23" ht="87" hidden="1" customHeight="1" x14ac:dyDescent="0.2">
      <c r="A113" s="20"/>
      <c r="B113" s="20"/>
      <c r="C113" s="20"/>
      <c r="D113" s="21" t="s">
        <v>87</v>
      </c>
      <c r="E113" s="20"/>
      <c r="F113" s="20"/>
      <c r="G113" s="21" t="s">
        <v>147</v>
      </c>
      <c r="H113" s="20"/>
      <c r="I113" s="21" t="s">
        <v>153</v>
      </c>
      <c r="J113" s="21" t="s">
        <v>155</v>
      </c>
      <c r="K113" s="22">
        <v>923</v>
      </c>
      <c r="L113" s="23" t="e">
        <f>#REF!</f>
        <v>#REF!</v>
      </c>
      <c r="M113" s="24" t="s">
        <v>85</v>
      </c>
      <c r="N113" s="20"/>
      <c r="O113" s="20"/>
      <c r="P113" s="20"/>
      <c r="Q113" s="20"/>
      <c r="R113" s="25" t="e">
        <f>#REF!</f>
        <v>#REF!</v>
      </c>
      <c r="S113" s="25" t="e">
        <f>#REF!</f>
        <v>#REF!</v>
      </c>
      <c r="T113" s="25" t="e">
        <f>#REF!</f>
        <v>#REF!</v>
      </c>
      <c r="U113" s="26"/>
      <c r="V113" s="25"/>
      <c r="W113" s="25"/>
    </row>
    <row r="114" spans="1:23" ht="87" hidden="1" customHeight="1" x14ac:dyDescent="0.2">
      <c r="A114" s="20"/>
      <c r="B114" s="20"/>
      <c r="C114" s="20"/>
      <c r="D114" s="21" t="s">
        <v>87</v>
      </c>
      <c r="E114" s="20"/>
      <c r="F114" s="20"/>
      <c r="G114" s="21" t="s">
        <v>156</v>
      </c>
      <c r="H114" s="20"/>
      <c r="I114" s="21" t="s">
        <v>157</v>
      </c>
      <c r="J114" s="21" t="s">
        <v>158</v>
      </c>
      <c r="K114" s="22">
        <v>923</v>
      </c>
      <c r="L114" s="23" t="e">
        <f>#REF!</f>
        <v>#REF!</v>
      </c>
      <c r="M114" s="24" t="s">
        <v>85</v>
      </c>
      <c r="N114" s="20"/>
      <c r="O114" s="20"/>
      <c r="P114" s="20"/>
      <c r="Q114" s="20"/>
      <c r="R114" s="25" t="e">
        <f>#REF!</f>
        <v>#REF!</v>
      </c>
      <c r="S114" s="25" t="e">
        <f>#REF!</f>
        <v>#REF!</v>
      </c>
      <c r="T114" s="25" t="e">
        <f>#REF!</f>
        <v>#REF!</v>
      </c>
      <c r="U114" s="26"/>
      <c r="V114" s="25"/>
      <c r="W114" s="25"/>
    </row>
    <row r="115" spans="1:23" ht="87" hidden="1" customHeight="1" x14ac:dyDescent="0.2">
      <c r="A115" s="20"/>
      <c r="B115" s="20"/>
      <c r="C115" s="20"/>
      <c r="D115" s="21" t="s">
        <v>87</v>
      </c>
      <c r="E115" s="20"/>
      <c r="F115" s="20"/>
      <c r="G115" s="21" t="s">
        <v>156</v>
      </c>
      <c r="H115" s="20"/>
      <c r="I115" s="21" t="s">
        <v>159</v>
      </c>
      <c r="J115" s="21" t="s">
        <v>160</v>
      </c>
      <c r="K115" s="22">
        <v>923</v>
      </c>
      <c r="L115" s="23" t="e">
        <f>#REF!</f>
        <v>#REF!</v>
      </c>
      <c r="M115" s="24" t="s">
        <v>85</v>
      </c>
      <c r="N115" s="20"/>
      <c r="O115" s="20"/>
      <c r="P115" s="20"/>
      <c r="Q115" s="20"/>
      <c r="R115" s="25" t="e">
        <f>#REF!</f>
        <v>#REF!</v>
      </c>
      <c r="S115" s="25" t="e">
        <f>#REF!</f>
        <v>#REF!</v>
      </c>
      <c r="T115" s="25" t="e">
        <f>#REF!</f>
        <v>#REF!</v>
      </c>
      <c r="U115" s="26"/>
      <c r="V115" s="25"/>
      <c r="W115" s="25"/>
    </row>
    <row r="116" spans="1:23" ht="87" hidden="1" customHeight="1" x14ac:dyDescent="0.2">
      <c r="A116" s="20"/>
      <c r="B116" s="20"/>
      <c r="C116" s="20"/>
      <c r="D116" s="21" t="s">
        <v>87</v>
      </c>
      <c r="E116" s="20"/>
      <c r="F116" s="20"/>
      <c r="G116" s="21" t="s">
        <v>156</v>
      </c>
      <c r="H116" s="20"/>
      <c r="I116" s="21" t="s">
        <v>162</v>
      </c>
      <c r="J116" s="21" t="s">
        <v>161</v>
      </c>
      <c r="K116" s="22">
        <v>923</v>
      </c>
      <c r="L116" s="23" t="e">
        <f>#REF!</f>
        <v>#REF!</v>
      </c>
      <c r="M116" s="24" t="s">
        <v>85</v>
      </c>
      <c r="N116" s="20"/>
      <c r="O116" s="20"/>
      <c r="P116" s="20"/>
      <c r="Q116" s="20"/>
      <c r="R116" s="25" t="e">
        <f>#REF!</f>
        <v>#REF!</v>
      </c>
      <c r="S116" s="25" t="e">
        <f>#REF!</f>
        <v>#REF!</v>
      </c>
      <c r="T116" s="25" t="e">
        <f>#REF!</f>
        <v>#REF!</v>
      </c>
      <c r="U116" s="26"/>
      <c r="V116" s="25"/>
      <c r="W116" s="25"/>
    </row>
    <row r="117" spans="1:23" ht="87" hidden="1" customHeight="1" x14ac:dyDescent="0.2">
      <c r="A117" s="20"/>
      <c r="B117" s="20"/>
      <c r="C117" s="20"/>
      <c r="D117" s="21" t="s">
        <v>87</v>
      </c>
      <c r="E117" s="20"/>
      <c r="F117" s="20"/>
      <c r="G117" s="21" t="s">
        <v>156</v>
      </c>
      <c r="H117" s="20"/>
      <c r="I117" s="21" t="s">
        <v>163</v>
      </c>
      <c r="J117" s="21" t="s">
        <v>164</v>
      </c>
      <c r="K117" s="22">
        <v>923</v>
      </c>
      <c r="L117" s="23" t="e">
        <f>#REF!</f>
        <v>#REF!</v>
      </c>
      <c r="M117" s="24" t="s">
        <v>85</v>
      </c>
      <c r="N117" s="20"/>
      <c r="O117" s="20"/>
      <c r="P117" s="20"/>
      <c r="Q117" s="20"/>
      <c r="R117" s="25" t="e">
        <f>#REF!</f>
        <v>#REF!</v>
      </c>
      <c r="S117" s="25" t="e">
        <f>#REF!</f>
        <v>#REF!</v>
      </c>
      <c r="T117" s="25" t="e">
        <f>#REF!</f>
        <v>#REF!</v>
      </c>
      <c r="U117" s="26"/>
      <c r="V117" s="25"/>
      <c r="W117" s="25"/>
    </row>
    <row r="118" spans="1:23" x14ac:dyDescent="0.2">
      <c r="A118" s="20"/>
      <c r="B118" s="20"/>
      <c r="C118" s="20"/>
      <c r="D118" s="21"/>
      <c r="E118" s="20"/>
      <c r="F118" s="20"/>
      <c r="G118" s="21"/>
      <c r="H118" s="65"/>
      <c r="I118" s="66"/>
      <c r="J118" s="66"/>
      <c r="K118" s="22"/>
      <c r="L118" s="23"/>
      <c r="M118" s="24"/>
      <c r="N118" s="65"/>
      <c r="O118" s="65"/>
      <c r="P118" s="65"/>
      <c r="Q118" s="65"/>
      <c r="R118" s="67" t="e">
        <f>SUBTOTAL(109,R3:R117)</f>
        <v>#REF!</v>
      </c>
      <c r="S118" s="67" t="e">
        <f>SUBTOTAL(109,S3:S117)</f>
        <v>#REF!</v>
      </c>
      <c r="T118" s="67" t="e">
        <f>SUBTOTAL(109,T3:T117)</f>
        <v>#REF!</v>
      </c>
      <c r="U118" s="68"/>
      <c r="V118" s="69"/>
      <c r="W118" s="69"/>
    </row>
    <row r="119" spans="1:23" x14ac:dyDescent="0.2">
      <c r="R119" s="33"/>
      <c r="S119" s="33"/>
      <c r="T119" s="33"/>
    </row>
    <row r="120" spans="1:23" ht="88.9" customHeight="1" x14ac:dyDescent="0.2">
      <c r="A120" s="27"/>
      <c r="B120" s="27"/>
      <c r="C120" s="27"/>
      <c r="D120" s="27"/>
      <c r="E120" s="27"/>
      <c r="F120" s="27"/>
      <c r="G120" s="27"/>
      <c r="H120" s="27"/>
      <c r="I120" s="27"/>
      <c r="J120" s="27"/>
      <c r="K120" s="27"/>
      <c r="L120" s="27"/>
      <c r="M120" s="27"/>
      <c r="N120" s="27"/>
      <c r="O120" s="27"/>
      <c r="P120" s="27"/>
      <c r="Q120" s="27"/>
      <c r="R120" s="33"/>
      <c r="S120" s="33"/>
      <c r="T120" s="33"/>
      <c r="U120" s="27"/>
    </row>
    <row r="121" spans="1:23" x14ac:dyDescent="0.2">
      <c r="A121" s="27"/>
      <c r="B121" s="27"/>
      <c r="C121" s="27"/>
      <c r="D121" s="27"/>
      <c r="E121" s="27"/>
      <c r="F121" s="27"/>
      <c r="G121" s="27"/>
      <c r="H121" s="27"/>
      <c r="I121" s="27"/>
      <c r="J121" s="27"/>
      <c r="K121" s="27"/>
      <c r="L121" s="27"/>
      <c r="M121" s="27"/>
      <c r="N121" s="27"/>
      <c r="O121" s="27"/>
      <c r="P121" s="27"/>
      <c r="Q121" s="27"/>
      <c r="R121" s="33"/>
      <c r="S121" s="33"/>
      <c r="T121" s="33"/>
      <c r="U121" s="27"/>
    </row>
    <row r="122" spans="1:23" x14ac:dyDescent="0.2">
      <c r="A122" s="27"/>
      <c r="B122" s="27"/>
      <c r="C122" s="27"/>
      <c r="D122" s="27"/>
      <c r="E122" s="27"/>
      <c r="F122" s="27"/>
      <c r="G122" s="27"/>
      <c r="H122" s="27"/>
      <c r="I122" s="27"/>
      <c r="J122" s="27"/>
      <c r="K122" s="27"/>
      <c r="L122" s="27"/>
      <c r="M122" s="27"/>
      <c r="N122" s="27"/>
      <c r="O122" s="27"/>
      <c r="P122" s="27"/>
      <c r="Q122" s="27"/>
      <c r="R122" s="33"/>
      <c r="S122" s="33"/>
      <c r="T122" s="33"/>
      <c r="U122" s="27"/>
    </row>
    <row r="123" spans="1:23" x14ac:dyDescent="0.2">
      <c r="A123" s="27"/>
      <c r="B123" s="27"/>
      <c r="C123" s="27"/>
      <c r="D123" s="27"/>
      <c r="E123" s="27"/>
      <c r="F123" s="27"/>
      <c r="G123" s="27"/>
      <c r="H123" s="27"/>
      <c r="I123" s="27"/>
      <c r="J123" s="27"/>
      <c r="K123" s="27"/>
      <c r="L123" s="27"/>
      <c r="M123" s="27"/>
      <c r="N123" s="27"/>
      <c r="O123" s="27"/>
      <c r="P123" s="27"/>
      <c r="Q123" s="27"/>
      <c r="R123" s="33"/>
      <c r="S123" s="33"/>
      <c r="T123" s="33"/>
      <c r="U123" s="27"/>
    </row>
    <row r="124" spans="1:23" x14ac:dyDescent="0.2">
      <c r="A124" s="27"/>
      <c r="B124" s="27"/>
      <c r="C124" s="27"/>
      <c r="D124" s="27"/>
      <c r="E124" s="27"/>
      <c r="F124" s="27"/>
      <c r="G124" s="27"/>
      <c r="H124" s="27"/>
      <c r="I124" s="27"/>
      <c r="J124" s="27"/>
      <c r="K124" s="27"/>
      <c r="L124" s="27"/>
      <c r="M124" s="27"/>
      <c r="N124" s="27"/>
      <c r="O124" s="27"/>
      <c r="P124" s="27"/>
      <c r="Q124" s="27"/>
      <c r="R124" s="33"/>
      <c r="S124" s="33"/>
      <c r="T124" s="33"/>
      <c r="U124" s="27"/>
    </row>
    <row r="125" spans="1:23" x14ac:dyDescent="0.2">
      <c r="A125" s="27"/>
      <c r="B125" s="27"/>
      <c r="C125" s="27"/>
      <c r="D125" s="27"/>
      <c r="E125" s="27"/>
      <c r="F125" s="27"/>
      <c r="G125" s="27"/>
      <c r="H125" s="27"/>
      <c r="I125" s="27"/>
      <c r="J125" s="27"/>
      <c r="K125" s="27"/>
      <c r="L125" s="27"/>
      <c r="M125" s="27"/>
      <c r="N125" s="27"/>
      <c r="O125" s="27"/>
      <c r="P125" s="27"/>
      <c r="Q125" s="27"/>
      <c r="R125" s="33"/>
      <c r="S125" s="33"/>
      <c r="T125" s="33"/>
      <c r="U125" s="27"/>
    </row>
    <row r="126" spans="1:23" x14ac:dyDescent="0.2">
      <c r="A126" s="27"/>
      <c r="B126" s="27"/>
      <c r="C126" s="27"/>
      <c r="D126" s="27"/>
      <c r="E126" s="27"/>
      <c r="F126" s="27"/>
      <c r="G126" s="27"/>
      <c r="H126" s="27"/>
      <c r="I126" s="27"/>
      <c r="J126" s="27"/>
      <c r="K126" s="27"/>
      <c r="L126" s="27"/>
      <c r="M126" s="27"/>
      <c r="N126" s="27"/>
      <c r="O126" s="27"/>
      <c r="P126" s="27"/>
      <c r="Q126" s="27"/>
      <c r="R126" s="33"/>
      <c r="S126" s="33"/>
      <c r="T126" s="33"/>
      <c r="U126" s="27"/>
    </row>
    <row r="127" spans="1:23" x14ac:dyDescent="0.2">
      <c r="A127" s="27"/>
      <c r="B127" s="27"/>
      <c r="C127" s="27"/>
      <c r="D127" s="27"/>
      <c r="E127" s="27"/>
      <c r="F127" s="27"/>
      <c r="G127" s="27"/>
      <c r="H127" s="27"/>
      <c r="I127" s="27"/>
      <c r="J127" s="27"/>
      <c r="K127" s="27"/>
      <c r="L127" s="27"/>
      <c r="M127" s="27"/>
      <c r="N127" s="27"/>
      <c r="O127" s="27"/>
      <c r="P127" s="27"/>
      <c r="Q127" s="27"/>
      <c r="R127" s="33"/>
      <c r="S127" s="33"/>
      <c r="T127" s="33"/>
      <c r="U127" s="27"/>
    </row>
    <row r="128" spans="1:23" x14ac:dyDescent="0.2">
      <c r="A128" s="27"/>
      <c r="B128" s="27"/>
      <c r="C128" s="27"/>
      <c r="D128" s="27"/>
      <c r="E128" s="27"/>
      <c r="F128" s="27"/>
      <c r="G128" s="27"/>
      <c r="H128" s="27"/>
      <c r="I128" s="27"/>
      <c r="J128" s="27"/>
      <c r="K128" s="27"/>
      <c r="L128" s="27"/>
      <c r="M128" s="27"/>
      <c r="N128" s="27"/>
      <c r="O128" s="27"/>
      <c r="P128" s="27"/>
      <c r="Q128" s="27"/>
      <c r="R128" s="33"/>
      <c r="S128" s="33"/>
      <c r="T128" s="33"/>
      <c r="U128" s="27"/>
    </row>
    <row r="129" spans="1:21" x14ac:dyDescent="0.2">
      <c r="A129" s="27"/>
      <c r="B129" s="27"/>
      <c r="C129" s="27"/>
      <c r="D129" s="27"/>
      <c r="E129" s="27"/>
      <c r="F129" s="27"/>
      <c r="G129" s="27"/>
      <c r="H129" s="27"/>
      <c r="I129" s="27"/>
      <c r="J129" s="27"/>
      <c r="K129" s="27"/>
      <c r="L129" s="27"/>
      <c r="M129" s="27"/>
      <c r="N129" s="27"/>
      <c r="O129" s="27"/>
      <c r="P129" s="27"/>
      <c r="Q129" s="27"/>
      <c r="R129" s="33"/>
      <c r="S129" s="33"/>
      <c r="T129" s="33"/>
      <c r="U129" s="27"/>
    </row>
    <row r="130" spans="1:21" x14ac:dyDescent="0.2">
      <c r="A130" s="27"/>
      <c r="B130" s="27"/>
      <c r="C130" s="27"/>
      <c r="D130" s="27"/>
      <c r="E130" s="27"/>
      <c r="F130" s="27"/>
      <c r="G130" s="27"/>
      <c r="H130" s="27"/>
      <c r="I130" s="27"/>
      <c r="J130" s="27"/>
      <c r="K130" s="27"/>
      <c r="L130" s="27"/>
      <c r="M130" s="27"/>
      <c r="N130" s="27"/>
      <c r="O130" s="27"/>
      <c r="P130" s="27"/>
      <c r="Q130" s="27"/>
      <c r="R130" s="33"/>
      <c r="S130" s="33"/>
      <c r="T130" s="33"/>
      <c r="U130" s="27"/>
    </row>
    <row r="131" spans="1:21" x14ac:dyDescent="0.2">
      <c r="A131" s="27"/>
      <c r="B131" s="27"/>
      <c r="C131" s="27"/>
      <c r="D131" s="27"/>
      <c r="E131" s="27"/>
      <c r="F131" s="27"/>
      <c r="G131" s="27"/>
      <c r="H131" s="27"/>
      <c r="I131" s="27"/>
      <c r="J131" s="27"/>
      <c r="K131" s="27"/>
      <c r="L131" s="27"/>
      <c r="M131" s="27"/>
      <c r="N131" s="27"/>
      <c r="O131" s="27"/>
      <c r="P131" s="27"/>
      <c r="Q131" s="27"/>
      <c r="R131" s="33"/>
      <c r="S131" s="33"/>
      <c r="T131" s="33"/>
      <c r="U131" s="27"/>
    </row>
    <row r="132" spans="1:21" x14ac:dyDescent="0.2">
      <c r="A132" s="27"/>
      <c r="B132" s="27"/>
      <c r="C132" s="27"/>
      <c r="D132" s="27"/>
      <c r="E132" s="27"/>
      <c r="F132" s="27"/>
      <c r="G132" s="27"/>
      <c r="H132" s="27"/>
      <c r="I132" s="27"/>
      <c r="J132" s="27"/>
      <c r="K132" s="27"/>
      <c r="L132" s="27"/>
      <c r="M132" s="27"/>
      <c r="N132" s="27"/>
      <c r="O132" s="27"/>
      <c r="P132" s="27"/>
      <c r="Q132" s="27"/>
      <c r="R132" s="33"/>
      <c r="S132" s="33"/>
      <c r="T132" s="33"/>
      <c r="U132" s="27"/>
    </row>
    <row r="133" spans="1:21" x14ac:dyDescent="0.2">
      <c r="A133" s="27"/>
      <c r="B133" s="27"/>
      <c r="C133" s="27"/>
      <c r="D133" s="27"/>
      <c r="E133" s="27"/>
      <c r="F133" s="27"/>
      <c r="G133" s="27"/>
      <c r="H133" s="27"/>
      <c r="I133" s="27"/>
      <c r="J133" s="27"/>
      <c r="K133" s="27"/>
      <c r="L133" s="27"/>
      <c r="M133" s="27"/>
      <c r="N133" s="27"/>
      <c r="O133" s="27"/>
      <c r="P133" s="27"/>
      <c r="Q133" s="27"/>
      <c r="R133" s="33"/>
      <c r="S133" s="33"/>
      <c r="T133" s="33"/>
      <c r="U133" s="27"/>
    </row>
    <row r="134" spans="1:21" x14ac:dyDescent="0.2">
      <c r="A134" s="27"/>
      <c r="B134" s="27"/>
      <c r="C134" s="27"/>
      <c r="D134" s="27"/>
      <c r="E134" s="27"/>
      <c r="F134" s="27"/>
      <c r="G134" s="27"/>
      <c r="H134" s="27"/>
      <c r="I134" s="27"/>
      <c r="J134" s="27"/>
      <c r="K134" s="27"/>
      <c r="L134" s="27"/>
      <c r="M134" s="27"/>
      <c r="N134" s="27"/>
      <c r="O134" s="27"/>
      <c r="P134" s="27"/>
      <c r="Q134" s="27"/>
      <c r="R134" s="33"/>
      <c r="S134" s="33"/>
      <c r="T134" s="33"/>
      <c r="U134" s="27"/>
    </row>
    <row r="135" spans="1:21" x14ac:dyDescent="0.2">
      <c r="A135" s="27"/>
      <c r="B135" s="27"/>
      <c r="C135" s="27"/>
      <c r="D135" s="27"/>
      <c r="E135" s="27"/>
      <c r="F135" s="27"/>
      <c r="G135" s="27"/>
      <c r="H135" s="27"/>
      <c r="I135" s="27"/>
      <c r="J135" s="27"/>
      <c r="K135" s="27"/>
      <c r="L135" s="27"/>
      <c r="M135" s="27"/>
      <c r="N135" s="27"/>
      <c r="O135" s="27"/>
      <c r="P135" s="27"/>
      <c r="Q135" s="27"/>
      <c r="R135" s="33"/>
      <c r="S135" s="33"/>
      <c r="T135" s="33"/>
      <c r="U135" s="27"/>
    </row>
    <row r="136" spans="1:21" x14ac:dyDescent="0.2">
      <c r="A136" s="27"/>
      <c r="B136" s="27"/>
      <c r="C136" s="27"/>
      <c r="D136" s="27"/>
      <c r="E136" s="27"/>
      <c r="F136" s="27"/>
      <c r="G136" s="27"/>
      <c r="H136" s="27"/>
      <c r="I136" s="27"/>
      <c r="J136" s="27"/>
      <c r="K136" s="27"/>
      <c r="L136" s="27"/>
      <c r="M136" s="27"/>
      <c r="N136" s="27"/>
      <c r="O136" s="27"/>
      <c r="P136" s="27"/>
      <c r="Q136" s="27"/>
      <c r="R136" s="33"/>
      <c r="S136" s="33"/>
      <c r="T136" s="33"/>
      <c r="U136" s="27"/>
    </row>
    <row r="137" spans="1:21" x14ac:dyDescent="0.2">
      <c r="A137" s="27"/>
      <c r="B137" s="27"/>
      <c r="C137" s="27"/>
      <c r="D137" s="27"/>
      <c r="E137" s="27"/>
      <c r="F137" s="27"/>
      <c r="G137" s="27"/>
      <c r="H137" s="27"/>
      <c r="I137" s="27"/>
      <c r="J137" s="27"/>
      <c r="K137" s="27"/>
      <c r="L137" s="27"/>
      <c r="M137" s="27"/>
      <c r="N137" s="27"/>
      <c r="O137" s="27"/>
      <c r="P137" s="27"/>
      <c r="Q137" s="27"/>
      <c r="R137" s="33"/>
      <c r="S137" s="33"/>
      <c r="T137" s="33"/>
      <c r="U137" s="27"/>
    </row>
    <row r="138" spans="1:21" x14ac:dyDescent="0.2">
      <c r="A138" s="27"/>
      <c r="B138" s="27"/>
      <c r="C138" s="27"/>
      <c r="D138" s="27"/>
      <c r="E138" s="27"/>
      <c r="F138" s="27"/>
      <c r="G138" s="27"/>
      <c r="H138" s="27"/>
      <c r="I138" s="27"/>
      <c r="J138" s="27"/>
      <c r="K138" s="27"/>
      <c r="L138" s="27"/>
      <c r="M138" s="27"/>
      <c r="N138" s="27"/>
      <c r="O138" s="27"/>
      <c r="P138" s="27"/>
      <c r="Q138" s="27"/>
      <c r="R138" s="33"/>
      <c r="S138" s="33"/>
      <c r="T138" s="33"/>
      <c r="U138" s="27"/>
    </row>
    <row r="139" spans="1:21" x14ac:dyDescent="0.2">
      <c r="A139" s="27"/>
      <c r="B139" s="27"/>
      <c r="C139" s="27"/>
      <c r="D139" s="27"/>
      <c r="E139" s="27"/>
      <c r="F139" s="27"/>
      <c r="G139" s="27"/>
      <c r="H139" s="27"/>
      <c r="I139" s="27"/>
      <c r="J139" s="27"/>
      <c r="K139" s="27"/>
      <c r="L139" s="27"/>
      <c r="M139" s="27"/>
      <c r="N139" s="27"/>
      <c r="O139" s="27"/>
      <c r="P139" s="27"/>
      <c r="Q139" s="27"/>
      <c r="R139" s="33"/>
      <c r="S139" s="33"/>
      <c r="T139" s="33"/>
      <c r="U139" s="27"/>
    </row>
    <row r="140" spans="1:21" x14ac:dyDescent="0.2">
      <c r="A140" s="27"/>
      <c r="B140" s="27"/>
      <c r="C140" s="27"/>
      <c r="D140" s="27"/>
      <c r="E140" s="27"/>
      <c r="F140" s="27"/>
      <c r="G140" s="27"/>
      <c r="H140" s="27"/>
      <c r="I140" s="27"/>
      <c r="J140" s="27"/>
      <c r="K140" s="27"/>
      <c r="L140" s="27"/>
      <c r="M140" s="27"/>
      <c r="N140" s="27"/>
      <c r="O140" s="27"/>
      <c r="P140" s="27"/>
      <c r="Q140" s="27"/>
      <c r="R140" s="33"/>
      <c r="S140" s="33"/>
      <c r="T140" s="33"/>
      <c r="U140" s="27"/>
    </row>
    <row r="141" spans="1:21" x14ac:dyDescent="0.2">
      <c r="A141" s="27"/>
      <c r="B141" s="27"/>
      <c r="C141" s="27"/>
      <c r="D141" s="27"/>
      <c r="E141" s="27"/>
      <c r="F141" s="27"/>
      <c r="G141" s="27"/>
      <c r="H141" s="27"/>
      <c r="I141" s="27"/>
      <c r="J141" s="27"/>
      <c r="K141" s="27"/>
      <c r="L141" s="27"/>
      <c r="M141" s="27"/>
      <c r="N141" s="27"/>
      <c r="O141" s="27"/>
      <c r="P141" s="27"/>
      <c r="Q141" s="27"/>
      <c r="R141" s="33"/>
      <c r="S141" s="33"/>
      <c r="T141" s="33"/>
      <c r="U141" s="27"/>
    </row>
    <row r="142" spans="1:21" x14ac:dyDescent="0.2">
      <c r="A142" s="27"/>
      <c r="B142" s="27"/>
      <c r="C142" s="27"/>
      <c r="D142" s="27"/>
      <c r="E142" s="27"/>
      <c r="F142" s="27"/>
      <c r="G142" s="27"/>
      <c r="H142" s="27"/>
      <c r="I142" s="27"/>
      <c r="J142" s="27"/>
      <c r="K142" s="27"/>
      <c r="L142" s="27"/>
      <c r="M142" s="27"/>
      <c r="N142" s="27"/>
      <c r="O142" s="27"/>
      <c r="P142" s="27"/>
      <c r="Q142" s="27"/>
      <c r="R142" s="33"/>
      <c r="S142" s="33"/>
      <c r="T142" s="33"/>
      <c r="U142" s="27"/>
    </row>
    <row r="143" spans="1:21" x14ac:dyDescent="0.2">
      <c r="A143" s="27"/>
      <c r="B143" s="27"/>
      <c r="C143" s="27"/>
      <c r="D143" s="27"/>
      <c r="E143" s="27"/>
      <c r="F143" s="27"/>
      <c r="G143" s="27"/>
      <c r="H143" s="27"/>
      <c r="I143" s="27"/>
      <c r="J143" s="27"/>
      <c r="K143" s="27"/>
      <c r="L143" s="27"/>
      <c r="M143" s="27"/>
      <c r="N143" s="27"/>
      <c r="O143" s="27"/>
      <c r="P143" s="27"/>
      <c r="Q143" s="27"/>
      <c r="R143" s="33"/>
      <c r="S143" s="33"/>
      <c r="T143" s="33"/>
      <c r="U143" s="27"/>
    </row>
    <row r="144" spans="1:21" x14ac:dyDescent="0.2">
      <c r="A144" s="27"/>
      <c r="B144" s="27"/>
      <c r="C144" s="27"/>
      <c r="D144" s="27"/>
      <c r="E144" s="27"/>
      <c r="F144" s="27"/>
      <c r="G144" s="27"/>
      <c r="H144" s="27"/>
      <c r="I144" s="27"/>
      <c r="J144" s="27"/>
      <c r="K144" s="27"/>
      <c r="L144" s="27"/>
      <c r="M144" s="27"/>
      <c r="N144" s="27"/>
      <c r="O144" s="27"/>
      <c r="P144" s="27"/>
      <c r="Q144" s="27"/>
      <c r="R144" s="33"/>
      <c r="S144" s="33"/>
      <c r="T144" s="33"/>
      <c r="U144" s="27"/>
    </row>
    <row r="145" spans="1:21" x14ac:dyDescent="0.2">
      <c r="A145" s="27"/>
      <c r="B145" s="27"/>
      <c r="C145" s="27"/>
      <c r="D145" s="27"/>
      <c r="E145" s="27"/>
      <c r="F145" s="27"/>
      <c r="G145" s="27"/>
      <c r="H145" s="27"/>
      <c r="I145" s="27"/>
      <c r="J145" s="27"/>
      <c r="K145" s="27"/>
      <c r="L145" s="27"/>
      <c r="M145" s="27"/>
      <c r="N145" s="27"/>
      <c r="O145" s="27"/>
      <c r="P145" s="27"/>
      <c r="Q145" s="27"/>
      <c r="R145" s="33"/>
      <c r="S145" s="33"/>
      <c r="T145" s="33"/>
      <c r="U145" s="27"/>
    </row>
    <row r="146" spans="1:21" x14ac:dyDescent="0.2">
      <c r="A146" s="27"/>
      <c r="B146" s="27"/>
      <c r="C146" s="27"/>
      <c r="D146" s="27"/>
      <c r="E146" s="27"/>
      <c r="F146" s="27"/>
      <c r="G146" s="27"/>
      <c r="H146" s="27"/>
      <c r="I146" s="27"/>
      <c r="J146" s="27"/>
      <c r="K146" s="27"/>
      <c r="L146" s="27"/>
      <c r="M146" s="27"/>
      <c r="N146" s="27"/>
      <c r="O146" s="27"/>
      <c r="P146" s="27"/>
      <c r="Q146" s="27"/>
      <c r="R146" s="33"/>
      <c r="S146" s="33"/>
      <c r="T146" s="33"/>
      <c r="U146" s="27"/>
    </row>
    <row r="147" spans="1:21" x14ac:dyDescent="0.2">
      <c r="A147" s="27"/>
      <c r="B147" s="27"/>
      <c r="C147" s="27"/>
      <c r="D147" s="27"/>
      <c r="E147" s="27"/>
      <c r="F147" s="27"/>
      <c r="G147" s="27"/>
      <c r="H147" s="27"/>
      <c r="I147" s="27"/>
      <c r="J147" s="27"/>
      <c r="K147" s="27"/>
      <c r="L147" s="27"/>
      <c r="M147" s="27"/>
      <c r="N147" s="27"/>
      <c r="O147" s="27"/>
      <c r="P147" s="27"/>
      <c r="Q147" s="27"/>
      <c r="R147" s="33"/>
      <c r="S147" s="33"/>
      <c r="T147" s="33"/>
      <c r="U147" s="27"/>
    </row>
    <row r="148" spans="1:21" x14ac:dyDescent="0.2">
      <c r="A148" s="27"/>
      <c r="B148" s="27"/>
      <c r="C148" s="27"/>
      <c r="D148" s="27"/>
      <c r="E148" s="27"/>
      <c r="F148" s="27"/>
      <c r="G148" s="27"/>
      <c r="H148" s="27"/>
      <c r="I148" s="27"/>
      <c r="J148" s="27"/>
      <c r="K148" s="27"/>
      <c r="L148" s="27"/>
      <c r="M148" s="27"/>
      <c r="N148" s="27"/>
      <c r="O148" s="27"/>
      <c r="P148" s="27"/>
      <c r="Q148" s="27"/>
      <c r="R148" s="33"/>
      <c r="S148" s="33"/>
      <c r="T148" s="33"/>
      <c r="U148" s="27"/>
    </row>
    <row r="149" spans="1:21" x14ac:dyDescent="0.2">
      <c r="A149" s="27"/>
      <c r="B149" s="27"/>
      <c r="C149" s="27"/>
      <c r="D149" s="27"/>
      <c r="E149" s="27"/>
      <c r="F149" s="27"/>
      <c r="G149" s="27"/>
      <c r="H149" s="27"/>
      <c r="I149" s="27"/>
      <c r="J149" s="27"/>
      <c r="K149" s="27"/>
      <c r="L149" s="27"/>
      <c r="M149" s="27"/>
      <c r="N149" s="27"/>
      <c r="O149" s="27"/>
      <c r="P149" s="27"/>
      <c r="Q149" s="27"/>
      <c r="R149" s="33"/>
      <c r="S149" s="33"/>
      <c r="T149" s="33"/>
      <c r="U149" s="27"/>
    </row>
    <row r="150" spans="1:21" x14ac:dyDescent="0.2">
      <c r="A150" s="27"/>
      <c r="B150" s="27"/>
      <c r="C150" s="27"/>
      <c r="D150" s="27"/>
      <c r="E150" s="27"/>
      <c r="F150" s="27"/>
      <c r="G150" s="27"/>
      <c r="H150" s="27"/>
      <c r="I150" s="27"/>
      <c r="J150" s="27"/>
      <c r="K150" s="27"/>
      <c r="L150" s="27"/>
      <c r="M150" s="27"/>
      <c r="N150" s="27"/>
      <c r="O150" s="27"/>
      <c r="P150" s="27"/>
      <c r="Q150" s="27"/>
      <c r="R150" s="33"/>
      <c r="S150" s="33"/>
      <c r="T150" s="33"/>
      <c r="U150" s="27"/>
    </row>
    <row r="151" spans="1:21" x14ac:dyDescent="0.2">
      <c r="A151" s="27"/>
      <c r="B151" s="27"/>
      <c r="C151" s="27"/>
      <c r="D151" s="27"/>
      <c r="E151" s="27"/>
      <c r="F151" s="27"/>
      <c r="G151" s="27"/>
      <c r="H151" s="27"/>
      <c r="I151" s="27"/>
      <c r="J151" s="27"/>
      <c r="K151" s="27"/>
      <c r="L151" s="27"/>
      <c r="M151" s="27"/>
      <c r="N151" s="27"/>
      <c r="O151" s="27"/>
      <c r="P151" s="27"/>
      <c r="Q151" s="27"/>
      <c r="R151" s="33"/>
      <c r="S151" s="33"/>
      <c r="T151" s="33"/>
      <c r="U151" s="27"/>
    </row>
    <row r="152" spans="1:21" x14ac:dyDescent="0.2">
      <c r="A152" s="27"/>
      <c r="B152" s="27"/>
      <c r="C152" s="27"/>
      <c r="D152" s="27"/>
      <c r="E152" s="27"/>
      <c r="F152" s="27"/>
      <c r="G152" s="27"/>
      <c r="H152" s="27"/>
      <c r="I152" s="27"/>
      <c r="J152" s="27"/>
      <c r="K152" s="27"/>
      <c r="L152" s="27"/>
      <c r="M152" s="27"/>
      <c r="N152" s="27"/>
      <c r="O152" s="27"/>
      <c r="P152" s="27"/>
      <c r="Q152" s="27"/>
      <c r="R152" s="33"/>
      <c r="S152" s="33"/>
      <c r="T152" s="33"/>
      <c r="U152" s="27"/>
    </row>
    <row r="153" spans="1:21" x14ac:dyDescent="0.2">
      <c r="A153" s="27"/>
      <c r="B153" s="27"/>
      <c r="C153" s="27"/>
      <c r="D153" s="27"/>
      <c r="E153" s="27"/>
      <c r="F153" s="27"/>
      <c r="G153" s="27"/>
      <c r="H153" s="27"/>
      <c r="I153" s="27"/>
      <c r="J153" s="27"/>
      <c r="K153" s="27"/>
      <c r="L153" s="27"/>
      <c r="M153" s="27"/>
      <c r="N153" s="27"/>
      <c r="O153" s="27"/>
      <c r="P153" s="27"/>
      <c r="Q153" s="27"/>
      <c r="R153" s="33"/>
      <c r="S153" s="33"/>
      <c r="T153" s="33"/>
      <c r="U153" s="27"/>
    </row>
    <row r="154" spans="1:21" x14ac:dyDescent="0.2">
      <c r="A154" s="27"/>
      <c r="B154" s="27"/>
      <c r="C154" s="27"/>
      <c r="D154" s="27"/>
      <c r="E154" s="27"/>
      <c r="F154" s="27"/>
      <c r="G154" s="27"/>
      <c r="H154" s="27"/>
      <c r="I154" s="27"/>
      <c r="J154" s="27"/>
      <c r="K154" s="27"/>
      <c r="L154" s="27"/>
      <c r="M154" s="27"/>
      <c r="N154" s="27"/>
      <c r="O154" s="27"/>
      <c r="P154" s="27"/>
      <c r="Q154" s="27"/>
      <c r="R154" s="33"/>
      <c r="S154" s="33"/>
      <c r="T154" s="33"/>
      <c r="U154" s="27"/>
    </row>
    <row r="155" spans="1:21" x14ac:dyDescent="0.2">
      <c r="A155" s="27"/>
      <c r="B155" s="27"/>
      <c r="C155" s="27"/>
      <c r="D155" s="27"/>
      <c r="E155" s="27"/>
      <c r="F155" s="27"/>
      <c r="G155" s="27"/>
      <c r="H155" s="27"/>
      <c r="I155" s="27"/>
      <c r="J155" s="27"/>
      <c r="K155" s="27"/>
      <c r="L155" s="27"/>
      <c r="M155" s="27"/>
      <c r="N155" s="27"/>
      <c r="O155" s="27"/>
      <c r="P155" s="27"/>
      <c r="Q155" s="27"/>
      <c r="R155" s="33"/>
      <c r="S155" s="33"/>
      <c r="T155" s="33"/>
      <c r="U155" s="27"/>
    </row>
    <row r="156" spans="1:21" x14ac:dyDescent="0.2">
      <c r="A156" s="27"/>
      <c r="B156" s="27"/>
      <c r="C156" s="27"/>
      <c r="D156" s="27"/>
      <c r="E156" s="27"/>
      <c r="F156" s="27"/>
      <c r="G156" s="27"/>
      <c r="H156" s="27"/>
      <c r="I156" s="27"/>
      <c r="J156" s="27"/>
      <c r="K156" s="27"/>
      <c r="L156" s="27"/>
      <c r="M156" s="27"/>
      <c r="N156" s="27"/>
      <c r="O156" s="27"/>
      <c r="P156" s="27"/>
      <c r="Q156" s="27"/>
      <c r="R156" s="33"/>
      <c r="S156" s="33"/>
      <c r="T156" s="33"/>
      <c r="U156" s="27"/>
    </row>
    <row r="157" spans="1:21" x14ac:dyDescent="0.2">
      <c r="A157" s="27"/>
      <c r="B157" s="27"/>
      <c r="C157" s="27"/>
      <c r="D157" s="27"/>
      <c r="E157" s="27"/>
      <c r="F157" s="27"/>
      <c r="G157" s="27"/>
      <c r="H157" s="27"/>
      <c r="I157" s="27"/>
      <c r="J157" s="27"/>
      <c r="K157" s="27"/>
      <c r="L157" s="27"/>
      <c r="M157" s="27"/>
      <c r="N157" s="27"/>
      <c r="O157" s="27"/>
      <c r="P157" s="27"/>
      <c r="Q157" s="27"/>
      <c r="R157" s="33"/>
      <c r="S157" s="33"/>
      <c r="T157" s="33"/>
      <c r="U157" s="27"/>
    </row>
    <row r="158" spans="1:21" x14ac:dyDescent="0.2">
      <c r="A158" s="27"/>
      <c r="B158" s="27"/>
      <c r="C158" s="27"/>
      <c r="D158" s="27"/>
      <c r="E158" s="27"/>
      <c r="F158" s="27"/>
      <c r="G158" s="27"/>
      <c r="H158" s="27"/>
      <c r="I158" s="27"/>
      <c r="J158" s="27"/>
      <c r="K158" s="27"/>
      <c r="L158" s="27"/>
      <c r="M158" s="27"/>
      <c r="N158" s="27"/>
      <c r="O158" s="27"/>
      <c r="P158" s="27"/>
      <c r="Q158" s="27"/>
      <c r="R158" s="33"/>
      <c r="S158" s="33"/>
      <c r="T158" s="33"/>
      <c r="U158" s="27"/>
    </row>
    <row r="159" spans="1:21" x14ac:dyDescent="0.2">
      <c r="A159" s="27"/>
      <c r="B159" s="27"/>
      <c r="C159" s="27"/>
      <c r="D159" s="27"/>
      <c r="E159" s="27"/>
      <c r="F159" s="27"/>
      <c r="G159" s="27"/>
      <c r="H159" s="27"/>
      <c r="I159" s="27"/>
      <c r="J159" s="27"/>
      <c r="K159" s="27"/>
      <c r="L159" s="27"/>
      <c r="M159" s="27"/>
      <c r="N159" s="27"/>
      <c r="O159" s="27"/>
      <c r="P159" s="27"/>
      <c r="Q159" s="27"/>
      <c r="R159" s="33"/>
      <c r="S159" s="33"/>
      <c r="T159" s="33"/>
      <c r="U159" s="27"/>
    </row>
    <row r="160" spans="1:21" x14ac:dyDescent="0.2">
      <c r="A160" s="27"/>
      <c r="B160" s="27"/>
      <c r="C160" s="27"/>
      <c r="D160" s="27"/>
      <c r="E160" s="27"/>
      <c r="F160" s="27"/>
      <c r="G160" s="27"/>
      <c r="H160" s="27"/>
      <c r="I160" s="27"/>
      <c r="J160" s="27"/>
      <c r="K160" s="27"/>
      <c r="L160" s="27"/>
      <c r="M160" s="27"/>
      <c r="N160" s="27"/>
      <c r="O160" s="27"/>
      <c r="P160" s="27"/>
      <c r="Q160" s="27"/>
      <c r="R160" s="33"/>
      <c r="S160" s="33"/>
      <c r="T160" s="33"/>
      <c r="U160" s="27"/>
    </row>
    <row r="161" spans="1:21" x14ac:dyDescent="0.2">
      <c r="A161" s="27"/>
      <c r="B161" s="27"/>
      <c r="C161" s="27"/>
      <c r="D161" s="27"/>
      <c r="E161" s="27"/>
      <c r="F161" s="27"/>
      <c r="G161" s="27"/>
      <c r="H161" s="27"/>
      <c r="I161" s="27"/>
      <c r="J161" s="27"/>
      <c r="K161" s="27"/>
      <c r="L161" s="27"/>
      <c r="M161" s="27"/>
      <c r="N161" s="27"/>
      <c r="O161" s="27"/>
      <c r="P161" s="27"/>
      <c r="Q161" s="27"/>
      <c r="R161" s="33"/>
      <c r="S161" s="33"/>
      <c r="T161" s="33"/>
      <c r="U161" s="27"/>
    </row>
    <row r="162" spans="1:21" x14ac:dyDescent="0.2">
      <c r="A162" s="27"/>
      <c r="B162" s="27"/>
      <c r="C162" s="27"/>
      <c r="D162" s="27"/>
      <c r="E162" s="27"/>
      <c r="F162" s="27"/>
      <c r="G162" s="27"/>
      <c r="H162" s="27"/>
      <c r="I162" s="27"/>
      <c r="J162" s="27"/>
      <c r="K162" s="27"/>
      <c r="L162" s="27"/>
      <c r="M162" s="27"/>
      <c r="N162" s="27"/>
      <c r="O162" s="27"/>
      <c r="P162" s="27"/>
      <c r="Q162" s="27"/>
      <c r="R162" s="33"/>
      <c r="S162" s="33"/>
      <c r="T162" s="33"/>
      <c r="U162" s="27"/>
    </row>
    <row r="163" spans="1:21" x14ac:dyDescent="0.2">
      <c r="A163" s="27"/>
      <c r="B163" s="27"/>
      <c r="C163" s="27"/>
      <c r="D163" s="27"/>
      <c r="E163" s="27"/>
      <c r="F163" s="27"/>
      <c r="G163" s="27"/>
      <c r="H163" s="27"/>
      <c r="I163" s="27"/>
      <c r="J163" s="27"/>
      <c r="K163" s="27"/>
      <c r="L163" s="27"/>
      <c r="M163" s="27"/>
      <c r="N163" s="27"/>
      <c r="O163" s="27"/>
      <c r="P163" s="27"/>
      <c r="Q163" s="27"/>
      <c r="R163" s="33"/>
      <c r="S163" s="33"/>
      <c r="T163" s="33"/>
      <c r="U163" s="27"/>
    </row>
    <row r="164" spans="1:21" x14ac:dyDescent="0.2">
      <c r="A164" s="27"/>
      <c r="B164" s="27"/>
      <c r="C164" s="27"/>
      <c r="D164" s="27"/>
      <c r="E164" s="27"/>
      <c r="F164" s="27"/>
      <c r="G164" s="27"/>
      <c r="H164" s="27"/>
      <c r="I164" s="27"/>
      <c r="J164" s="27"/>
      <c r="K164" s="27"/>
      <c r="L164" s="27"/>
      <c r="M164" s="27"/>
      <c r="N164" s="27"/>
      <c r="O164" s="27"/>
      <c r="P164" s="27"/>
      <c r="Q164" s="27"/>
      <c r="R164" s="33"/>
      <c r="S164" s="33"/>
      <c r="T164" s="33"/>
      <c r="U164" s="27"/>
    </row>
    <row r="165" spans="1:21" x14ac:dyDescent="0.2">
      <c r="A165" s="27"/>
      <c r="B165" s="27"/>
      <c r="C165" s="27"/>
      <c r="D165" s="27"/>
      <c r="E165" s="27"/>
      <c r="F165" s="27"/>
      <c r="G165" s="27"/>
      <c r="H165" s="27"/>
      <c r="I165" s="27"/>
      <c r="J165" s="27"/>
      <c r="K165" s="27"/>
      <c r="L165" s="27"/>
      <c r="M165" s="27"/>
      <c r="N165" s="27"/>
      <c r="O165" s="27"/>
      <c r="P165" s="27"/>
      <c r="Q165" s="27"/>
      <c r="R165" s="33"/>
      <c r="S165" s="33"/>
      <c r="T165" s="33"/>
      <c r="U165" s="27"/>
    </row>
    <row r="166" spans="1:21" x14ac:dyDescent="0.2">
      <c r="A166" s="27"/>
      <c r="B166" s="27"/>
      <c r="C166" s="27"/>
      <c r="D166" s="27"/>
      <c r="E166" s="27"/>
      <c r="F166" s="27"/>
      <c r="G166" s="27"/>
      <c r="H166" s="27"/>
      <c r="I166" s="27"/>
      <c r="J166" s="27"/>
      <c r="K166" s="27"/>
      <c r="L166" s="27"/>
      <c r="M166" s="27"/>
      <c r="N166" s="27"/>
      <c r="O166" s="27"/>
      <c r="P166" s="27"/>
      <c r="Q166" s="27"/>
      <c r="R166" s="33"/>
      <c r="S166" s="33"/>
      <c r="T166" s="33"/>
      <c r="U166" s="27"/>
    </row>
    <row r="167" spans="1:21" x14ac:dyDescent="0.2">
      <c r="A167" s="27"/>
      <c r="B167" s="27"/>
      <c r="C167" s="27"/>
      <c r="D167" s="27"/>
      <c r="E167" s="27"/>
      <c r="F167" s="27"/>
      <c r="G167" s="27"/>
      <c r="H167" s="27"/>
      <c r="I167" s="27"/>
      <c r="J167" s="27"/>
      <c r="K167" s="27"/>
      <c r="L167" s="27"/>
      <c r="M167" s="27"/>
      <c r="N167" s="27"/>
      <c r="O167" s="27"/>
      <c r="P167" s="27"/>
      <c r="Q167" s="27"/>
      <c r="R167" s="33"/>
      <c r="S167" s="33"/>
      <c r="T167" s="33"/>
      <c r="U167" s="27"/>
    </row>
    <row r="168" spans="1:21" x14ac:dyDescent="0.2">
      <c r="A168" s="27"/>
      <c r="B168" s="27"/>
      <c r="C168" s="27"/>
      <c r="D168" s="27"/>
      <c r="E168" s="27"/>
      <c r="F168" s="27"/>
      <c r="G168" s="27"/>
      <c r="H168" s="27"/>
      <c r="I168" s="27"/>
      <c r="J168" s="27"/>
      <c r="K168" s="27"/>
      <c r="L168" s="27"/>
      <c r="M168" s="27"/>
      <c r="N168" s="27"/>
      <c r="O168" s="27"/>
      <c r="P168" s="27"/>
      <c r="Q168" s="27"/>
      <c r="R168" s="33"/>
      <c r="S168" s="33"/>
      <c r="T168" s="33"/>
      <c r="U168" s="27"/>
    </row>
    <row r="169" spans="1:21" x14ac:dyDescent="0.2">
      <c r="A169" s="27"/>
      <c r="B169" s="27"/>
      <c r="C169" s="27"/>
      <c r="D169" s="27"/>
      <c r="E169" s="27"/>
      <c r="F169" s="27"/>
      <c r="G169" s="27"/>
      <c r="H169" s="27"/>
      <c r="I169" s="27"/>
      <c r="J169" s="27"/>
      <c r="K169" s="27"/>
      <c r="L169" s="27"/>
      <c r="M169" s="27"/>
      <c r="N169" s="27"/>
      <c r="O169" s="27"/>
      <c r="P169" s="27"/>
      <c r="Q169" s="27"/>
      <c r="R169" s="33"/>
      <c r="S169" s="33"/>
      <c r="T169" s="33"/>
      <c r="U169" s="27"/>
    </row>
    <row r="170" spans="1:21" x14ac:dyDescent="0.2">
      <c r="A170" s="27"/>
      <c r="B170" s="27"/>
      <c r="C170" s="27"/>
      <c r="D170" s="27"/>
      <c r="E170" s="27"/>
      <c r="F170" s="27"/>
      <c r="G170" s="27"/>
      <c r="H170" s="27"/>
      <c r="I170" s="27"/>
      <c r="J170" s="27"/>
      <c r="K170" s="27"/>
      <c r="L170" s="27"/>
      <c r="M170" s="27"/>
      <c r="N170" s="27"/>
      <c r="O170" s="27"/>
      <c r="P170" s="27"/>
      <c r="Q170" s="27"/>
      <c r="R170" s="33"/>
      <c r="S170" s="33"/>
      <c r="T170" s="33"/>
      <c r="U170" s="27"/>
    </row>
    <row r="171" spans="1:21" x14ac:dyDescent="0.2">
      <c r="A171" s="27"/>
      <c r="B171" s="27"/>
      <c r="C171" s="27"/>
      <c r="D171" s="27"/>
      <c r="E171" s="27"/>
      <c r="F171" s="27"/>
      <c r="G171" s="27"/>
      <c r="H171" s="27"/>
      <c r="I171" s="27"/>
      <c r="J171" s="27"/>
      <c r="K171" s="27"/>
      <c r="L171" s="27"/>
      <c r="M171" s="27"/>
      <c r="N171" s="27"/>
      <c r="O171" s="27"/>
      <c r="P171" s="27"/>
      <c r="Q171" s="27"/>
      <c r="R171" s="33"/>
      <c r="S171" s="33"/>
      <c r="T171" s="33"/>
      <c r="U171" s="27"/>
    </row>
    <row r="172" spans="1:21" x14ac:dyDescent="0.2">
      <c r="A172" s="27"/>
      <c r="B172" s="27"/>
      <c r="C172" s="27"/>
      <c r="D172" s="27"/>
      <c r="E172" s="27"/>
      <c r="F172" s="27"/>
      <c r="G172" s="27"/>
      <c r="H172" s="27"/>
      <c r="I172" s="27"/>
      <c r="J172" s="27"/>
      <c r="K172" s="27"/>
      <c r="L172" s="27"/>
      <c r="M172" s="27"/>
      <c r="N172" s="27"/>
      <c r="O172" s="27"/>
      <c r="P172" s="27"/>
      <c r="Q172" s="27"/>
      <c r="R172" s="33"/>
      <c r="S172" s="33"/>
      <c r="T172" s="33"/>
      <c r="U172" s="27"/>
    </row>
    <row r="173" spans="1:21" x14ac:dyDescent="0.2">
      <c r="A173" s="27"/>
      <c r="B173" s="27"/>
      <c r="C173" s="27"/>
      <c r="D173" s="27"/>
      <c r="E173" s="27"/>
      <c r="F173" s="27"/>
      <c r="G173" s="27"/>
      <c r="H173" s="27"/>
      <c r="I173" s="27"/>
      <c r="J173" s="27"/>
      <c r="K173" s="27"/>
      <c r="L173" s="27"/>
      <c r="M173" s="27"/>
      <c r="N173" s="27"/>
      <c r="O173" s="27"/>
      <c r="P173" s="27"/>
      <c r="Q173" s="27"/>
      <c r="R173" s="33"/>
      <c r="S173" s="33"/>
      <c r="T173" s="33"/>
      <c r="U173" s="27"/>
    </row>
    <row r="174" spans="1:21" x14ac:dyDescent="0.2">
      <c r="A174" s="27"/>
      <c r="B174" s="27"/>
      <c r="C174" s="27"/>
      <c r="D174" s="27"/>
      <c r="E174" s="27"/>
      <c r="F174" s="27"/>
      <c r="G174" s="27"/>
      <c r="H174" s="27"/>
      <c r="I174" s="27"/>
      <c r="J174" s="27"/>
      <c r="K174" s="27"/>
      <c r="L174" s="27"/>
      <c r="M174" s="27"/>
      <c r="N174" s="27"/>
      <c r="O174" s="27"/>
      <c r="P174" s="27"/>
      <c r="Q174" s="27"/>
      <c r="R174" s="33"/>
      <c r="S174" s="33"/>
      <c r="T174" s="33"/>
      <c r="U174" s="27"/>
    </row>
    <row r="175" spans="1:21" x14ac:dyDescent="0.2">
      <c r="A175" s="27"/>
      <c r="B175" s="27"/>
      <c r="C175" s="27"/>
      <c r="D175" s="27"/>
      <c r="E175" s="27"/>
      <c r="F175" s="27"/>
      <c r="G175" s="27"/>
      <c r="H175" s="27"/>
      <c r="I175" s="27"/>
      <c r="J175" s="27"/>
      <c r="K175" s="27"/>
      <c r="L175" s="27"/>
      <c r="M175" s="27"/>
      <c r="N175" s="27"/>
      <c r="O175" s="27"/>
      <c r="P175" s="27"/>
      <c r="Q175" s="27"/>
      <c r="R175" s="33"/>
      <c r="S175" s="33"/>
      <c r="T175" s="33"/>
      <c r="U175" s="27"/>
    </row>
    <row r="176" spans="1:21" x14ac:dyDescent="0.2">
      <c r="A176" s="27"/>
      <c r="B176" s="27"/>
      <c r="C176" s="27"/>
      <c r="D176" s="27"/>
      <c r="E176" s="27"/>
      <c r="F176" s="27"/>
      <c r="G176" s="27"/>
      <c r="H176" s="27"/>
      <c r="I176" s="27"/>
      <c r="J176" s="27"/>
      <c r="K176" s="27"/>
      <c r="L176" s="27"/>
      <c r="M176" s="27"/>
      <c r="N176" s="27"/>
      <c r="O176" s="27"/>
      <c r="P176" s="27"/>
      <c r="Q176" s="27"/>
      <c r="R176" s="33"/>
      <c r="S176" s="33"/>
      <c r="T176" s="33"/>
      <c r="U176" s="27"/>
    </row>
    <row r="177" spans="1:21" x14ac:dyDescent="0.2">
      <c r="A177" s="27"/>
      <c r="B177" s="27"/>
      <c r="C177" s="27"/>
      <c r="D177" s="27"/>
      <c r="E177" s="27"/>
      <c r="F177" s="27"/>
      <c r="G177" s="27"/>
      <c r="H177" s="27"/>
      <c r="I177" s="27"/>
      <c r="J177" s="27"/>
      <c r="K177" s="27"/>
      <c r="L177" s="27"/>
      <c r="M177" s="27"/>
      <c r="N177" s="27"/>
      <c r="O177" s="27"/>
      <c r="P177" s="27"/>
      <c r="Q177" s="27"/>
      <c r="R177" s="33"/>
      <c r="S177" s="33"/>
      <c r="T177" s="33"/>
      <c r="U177" s="27"/>
    </row>
    <row r="178" spans="1:21" x14ac:dyDescent="0.2">
      <c r="A178" s="27"/>
      <c r="B178" s="27"/>
      <c r="C178" s="27"/>
      <c r="D178" s="27"/>
      <c r="E178" s="27"/>
      <c r="F178" s="27"/>
      <c r="G178" s="27"/>
      <c r="H178" s="27"/>
      <c r="I178" s="27"/>
      <c r="J178" s="27"/>
      <c r="K178" s="27"/>
      <c r="L178" s="27"/>
      <c r="M178" s="27"/>
      <c r="N178" s="27"/>
      <c r="O178" s="27"/>
      <c r="P178" s="27"/>
      <c r="Q178" s="27"/>
      <c r="R178" s="33"/>
      <c r="S178" s="33"/>
      <c r="T178" s="33"/>
      <c r="U178" s="27"/>
    </row>
    <row r="179" spans="1:21" x14ac:dyDescent="0.2">
      <c r="A179" s="27"/>
      <c r="B179" s="27"/>
      <c r="C179" s="27"/>
      <c r="D179" s="27"/>
      <c r="E179" s="27"/>
      <c r="F179" s="27"/>
      <c r="G179" s="27"/>
      <c r="H179" s="27"/>
      <c r="I179" s="27"/>
      <c r="J179" s="27"/>
      <c r="K179" s="27"/>
      <c r="L179" s="27"/>
      <c r="M179" s="27"/>
      <c r="N179" s="27"/>
      <c r="O179" s="27"/>
      <c r="P179" s="27"/>
      <c r="Q179" s="27"/>
      <c r="R179" s="33"/>
      <c r="S179" s="33"/>
      <c r="T179" s="33"/>
      <c r="U179" s="27"/>
    </row>
    <row r="180" spans="1:21" x14ac:dyDescent="0.2">
      <c r="A180" s="27"/>
      <c r="B180" s="27"/>
      <c r="C180" s="27"/>
      <c r="D180" s="27"/>
      <c r="E180" s="27"/>
      <c r="F180" s="27"/>
      <c r="G180" s="27"/>
      <c r="H180" s="27"/>
      <c r="I180" s="27"/>
      <c r="J180" s="27"/>
      <c r="K180" s="27"/>
      <c r="L180" s="27"/>
      <c r="M180" s="27"/>
      <c r="N180" s="27"/>
      <c r="O180" s="27"/>
      <c r="P180" s="27"/>
      <c r="Q180" s="27"/>
      <c r="R180" s="33"/>
      <c r="S180" s="33"/>
      <c r="T180" s="33"/>
      <c r="U180" s="27"/>
    </row>
    <row r="181" spans="1:21" x14ac:dyDescent="0.2">
      <c r="A181" s="27"/>
      <c r="B181" s="27"/>
      <c r="C181" s="27"/>
      <c r="D181" s="27"/>
      <c r="E181" s="27"/>
      <c r="F181" s="27"/>
      <c r="G181" s="27"/>
      <c r="H181" s="27"/>
      <c r="I181" s="27"/>
      <c r="J181" s="27"/>
      <c r="K181" s="27"/>
      <c r="L181" s="27"/>
      <c r="M181" s="27"/>
      <c r="N181" s="27"/>
      <c r="O181" s="27"/>
      <c r="P181" s="27"/>
      <c r="Q181" s="27"/>
      <c r="R181" s="33"/>
      <c r="S181" s="33"/>
      <c r="T181" s="33"/>
      <c r="U181" s="27"/>
    </row>
    <row r="182" spans="1:21" x14ac:dyDescent="0.2">
      <c r="A182" s="27"/>
      <c r="B182" s="27"/>
      <c r="C182" s="27"/>
      <c r="D182" s="27"/>
      <c r="E182" s="27"/>
      <c r="F182" s="27"/>
      <c r="G182" s="27"/>
      <c r="H182" s="27"/>
      <c r="I182" s="27"/>
      <c r="J182" s="27"/>
      <c r="K182" s="27"/>
      <c r="L182" s="27"/>
      <c r="M182" s="27"/>
      <c r="N182" s="27"/>
      <c r="O182" s="27"/>
      <c r="P182" s="27"/>
      <c r="Q182" s="27"/>
      <c r="R182" s="33"/>
      <c r="S182" s="33"/>
      <c r="T182" s="33"/>
      <c r="U182" s="27"/>
    </row>
    <row r="183" spans="1:21" x14ac:dyDescent="0.2">
      <c r="A183" s="27"/>
      <c r="B183" s="27"/>
      <c r="C183" s="27"/>
      <c r="D183" s="27"/>
      <c r="E183" s="27"/>
      <c r="F183" s="27"/>
      <c r="G183" s="27"/>
      <c r="H183" s="27"/>
      <c r="I183" s="27"/>
      <c r="J183" s="27"/>
      <c r="K183" s="27"/>
      <c r="L183" s="27"/>
      <c r="M183" s="27"/>
      <c r="N183" s="27"/>
      <c r="O183" s="27"/>
      <c r="P183" s="27"/>
      <c r="Q183" s="27"/>
      <c r="R183" s="33"/>
      <c r="S183" s="33"/>
      <c r="T183" s="33"/>
      <c r="U183" s="27"/>
    </row>
    <row r="184" spans="1:21" x14ac:dyDescent="0.2">
      <c r="A184" s="27"/>
      <c r="B184" s="27"/>
      <c r="C184" s="27"/>
      <c r="D184" s="27"/>
      <c r="E184" s="27"/>
      <c r="F184" s="27"/>
      <c r="G184" s="27"/>
      <c r="H184" s="27"/>
      <c r="I184" s="27"/>
      <c r="J184" s="27"/>
      <c r="K184" s="27"/>
      <c r="L184" s="27"/>
      <c r="M184" s="27"/>
      <c r="N184" s="27"/>
      <c r="O184" s="27"/>
      <c r="P184" s="27"/>
      <c r="Q184" s="27"/>
      <c r="R184" s="33"/>
      <c r="S184" s="33"/>
      <c r="T184" s="33"/>
      <c r="U184" s="27"/>
    </row>
    <row r="185" spans="1:21" x14ac:dyDescent="0.2">
      <c r="A185" s="27"/>
      <c r="B185" s="27"/>
      <c r="C185" s="27"/>
      <c r="D185" s="27"/>
      <c r="E185" s="27"/>
      <c r="F185" s="27"/>
      <c r="G185" s="27"/>
      <c r="H185" s="27"/>
      <c r="I185" s="27"/>
      <c r="J185" s="27"/>
      <c r="K185" s="27"/>
      <c r="L185" s="27"/>
      <c r="M185" s="27"/>
      <c r="N185" s="27"/>
      <c r="O185" s="27"/>
      <c r="P185" s="27"/>
      <c r="Q185" s="27"/>
      <c r="R185" s="33"/>
      <c r="S185" s="33"/>
      <c r="T185" s="33"/>
      <c r="U185" s="27"/>
    </row>
    <row r="186" spans="1:21" x14ac:dyDescent="0.2">
      <c r="A186" s="27"/>
      <c r="B186" s="27"/>
      <c r="C186" s="27"/>
      <c r="D186" s="27"/>
      <c r="E186" s="27"/>
      <c r="F186" s="27"/>
      <c r="G186" s="27"/>
      <c r="H186" s="27"/>
      <c r="I186" s="27"/>
      <c r="J186" s="27"/>
      <c r="K186" s="27"/>
      <c r="L186" s="27"/>
      <c r="M186" s="27"/>
      <c r="N186" s="27"/>
      <c r="O186" s="27"/>
      <c r="P186" s="27"/>
      <c r="Q186" s="27"/>
      <c r="R186" s="33"/>
      <c r="S186" s="33"/>
      <c r="T186" s="33"/>
      <c r="U186" s="27"/>
    </row>
    <row r="187" spans="1:21" x14ac:dyDescent="0.2">
      <c r="A187" s="27"/>
      <c r="B187" s="27"/>
      <c r="C187" s="27"/>
      <c r="D187" s="27"/>
      <c r="E187" s="27"/>
      <c r="F187" s="27"/>
      <c r="G187" s="27"/>
      <c r="H187" s="27"/>
      <c r="I187" s="27"/>
      <c r="J187" s="27"/>
      <c r="K187" s="27"/>
      <c r="L187" s="27"/>
      <c r="M187" s="27"/>
      <c r="N187" s="27"/>
      <c r="O187" s="27"/>
      <c r="P187" s="27"/>
      <c r="Q187" s="27"/>
      <c r="R187" s="33"/>
      <c r="S187" s="33"/>
      <c r="T187" s="33"/>
      <c r="U187" s="27"/>
    </row>
    <row r="188" spans="1:21" x14ac:dyDescent="0.2">
      <c r="A188" s="27"/>
      <c r="B188" s="27"/>
      <c r="C188" s="27"/>
      <c r="D188" s="27"/>
      <c r="E188" s="27"/>
      <c r="F188" s="27"/>
      <c r="G188" s="27"/>
      <c r="H188" s="27"/>
      <c r="I188" s="27"/>
      <c r="J188" s="27"/>
      <c r="K188" s="27"/>
      <c r="L188" s="27"/>
      <c r="M188" s="27"/>
      <c r="N188" s="27"/>
      <c r="O188" s="27"/>
      <c r="P188" s="27"/>
      <c r="Q188" s="27"/>
      <c r="R188" s="33"/>
      <c r="S188" s="33"/>
      <c r="T188" s="33"/>
      <c r="U188" s="27"/>
    </row>
    <row r="189" spans="1:21" x14ac:dyDescent="0.2">
      <c r="A189" s="27"/>
      <c r="B189" s="27"/>
      <c r="C189" s="27"/>
      <c r="D189" s="27"/>
      <c r="E189" s="27"/>
      <c r="F189" s="27"/>
      <c r="G189" s="27"/>
      <c r="H189" s="27"/>
      <c r="I189" s="27"/>
      <c r="J189" s="27"/>
      <c r="K189" s="27"/>
      <c r="L189" s="27"/>
      <c r="M189" s="27"/>
      <c r="N189" s="27"/>
      <c r="O189" s="27"/>
      <c r="P189" s="27"/>
      <c r="Q189" s="27"/>
      <c r="R189" s="33"/>
      <c r="S189" s="33"/>
      <c r="T189" s="33"/>
      <c r="U189" s="27"/>
    </row>
    <row r="190" spans="1:21" x14ac:dyDescent="0.2">
      <c r="A190" s="27"/>
      <c r="B190" s="27"/>
      <c r="C190" s="27"/>
      <c r="D190" s="27"/>
      <c r="E190" s="27"/>
      <c r="F190" s="27"/>
      <c r="G190" s="27"/>
      <c r="H190" s="27"/>
      <c r="I190" s="27"/>
      <c r="J190" s="27"/>
      <c r="K190" s="27"/>
      <c r="L190" s="27"/>
      <c r="M190" s="27"/>
      <c r="N190" s="27"/>
      <c r="O190" s="27"/>
      <c r="P190" s="27"/>
      <c r="Q190" s="27"/>
      <c r="R190" s="33"/>
      <c r="S190" s="33"/>
      <c r="T190" s="33"/>
      <c r="U190" s="27"/>
    </row>
    <row r="191" spans="1:21" x14ac:dyDescent="0.2">
      <c r="A191" s="27"/>
      <c r="B191" s="27"/>
      <c r="C191" s="27"/>
      <c r="D191" s="27"/>
      <c r="E191" s="27"/>
      <c r="F191" s="27"/>
      <c r="G191" s="27"/>
      <c r="H191" s="27"/>
      <c r="I191" s="27"/>
      <c r="J191" s="27"/>
      <c r="K191" s="27"/>
      <c r="L191" s="27"/>
      <c r="M191" s="27"/>
      <c r="N191" s="27"/>
      <c r="O191" s="27"/>
      <c r="P191" s="27"/>
      <c r="Q191" s="27"/>
      <c r="R191" s="33"/>
      <c r="S191" s="33"/>
      <c r="T191" s="33"/>
      <c r="U191" s="27"/>
    </row>
    <row r="192" spans="1:21" x14ac:dyDescent="0.2">
      <c r="A192" s="27"/>
      <c r="B192" s="27"/>
      <c r="C192" s="27"/>
      <c r="D192" s="27"/>
      <c r="E192" s="27"/>
      <c r="F192" s="27"/>
      <c r="G192" s="27"/>
      <c r="H192" s="27"/>
      <c r="I192" s="27"/>
      <c r="J192" s="27"/>
      <c r="K192" s="27"/>
      <c r="L192" s="27"/>
      <c r="M192" s="27"/>
      <c r="N192" s="27"/>
      <c r="O192" s="27"/>
      <c r="P192" s="27"/>
      <c r="Q192" s="27"/>
      <c r="R192" s="33"/>
      <c r="S192" s="33"/>
      <c r="T192" s="33"/>
      <c r="U192" s="27"/>
    </row>
    <row r="193" spans="1:21" x14ac:dyDescent="0.2">
      <c r="A193" s="27"/>
      <c r="B193" s="27"/>
      <c r="C193" s="27"/>
      <c r="D193" s="27"/>
      <c r="E193" s="27"/>
      <c r="F193" s="27"/>
      <c r="G193" s="27"/>
      <c r="H193" s="27"/>
      <c r="I193" s="27"/>
      <c r="J193" s="27"/>
      <c r="K193" s="27"/>
      <c r="L193" s="27"/>
      <c r="M193" s="27"/>
      <c r="N193" s="27"/>
      <c r="O193" s="27"/>
      <c r="P193" s="27"/>
      <c r="Q193" s="27"/>
      <c r="R193" s="33"/>
      <c r="S193" s="33"/>
      <c r="T193" s="33"/>
      <c r="U193" s="27"/>
    </row>
    <row r="194" spans="1:21" x14ac:dyDescent="0.2">
      <c r="A194" s="27"/>
      <c r="B194" s="27"/>
      <c r="C194" s="27"/>
      <c r="D194" s="27"/>
      <c r="E194" s="27"/>
      <c r="F194" s="27"/>
      <c r="G194" s="27"/>
      <c r="H194" s="27"/>
      <c r="I194" s="27"/>
      <c r="J194" s="27"/>
      <c r="K194" s="27"/>
      <c r="L194" s="27"/>
      <c r="M194" s="27"/>
      <c r="N194" s="27"/>
      <c r="O194" s="27"/>
      <c r="P194" s="27"/>
      <c r="Q194" s="27"/>
      <c r="R194" s="33"/>
      <c r="S194" s="33"/>
      <c r="T194" s="33"/>
      <c r="U194" s="27"/>
    </row>
    <row r="195" spans="1:21" x14ac:dyDescent="0.2">
      <c r="A195" s="27"/>
      <c r="B195" s="27"/>
      <c r="C195" s="27"/>
      <c r="D195" s="27"/>
      <c r="E195" s="27"/>
      <c r="F195" s="27"/>
      <c r="G195" s="27"/>
      <c r="H195" s="27"/>
      <c r="I195" s="27"/>
      <c r="J195" s="27"/>
      <c r="K195" s="27"/>
      <c r="L195" s="27"/>
      <c r="M195" s="27"/>
      <c r="N195" s="27"/>
      <c r="O195" s="27"/>
      <c r="P195" s="27"/>
      <c r="Q195" s="27"/>
      <c r="R195" s="33"/>
      <c r="S195" s="33"/>
      <c r="T195" s="33"/>
      <c r="U195" s="27"/>
    </row>
    <row r="196" spans="1:21" x14ac:dyDescent="0.2">
      <c r="A196" s="27"/>
      <c r="B196" s="27"/>
      <c r="C196" s="27"/>
      <c r="D196" s="27"/>
      <c r="E196" s="27"/>
      <c r="F196" s="27"/>
      <c r="G196" s="27"/>
      <c r="H196" s="27"/>
      <c r="I196" s="27"/>
      <c r="J196" s="27"/>
      <c r="K196" s="27"/>
      <c r="L196" s="27"/>
      <c r="M196" s="27"/>
      <c r="N196" s="27"/>
      <c r="O196" s="27"/>
      <c r="P196" s="27"/>
      <c r="Q196" s="27"/>
      <c r="R196" s="33"/>
      <c r="S196" s="33"/>
      <c r="T196" s="33"/>
      <c r="U196" s="27"/>
    </row>
    <row r="197" spans="1:21" x14ac:dyDescent="0.2">
      <c r="A197" s="27"/>
      <c r="B197" s="27"/>
      <c r="C197" s="27"/>
      <c r="D197" s="27"/>
      <c r="E197" s="27"/>
      <c r="F197" s="27"/>
      <c r="G197" s="27"/>
      <c r="H197" s="27"/>
      <c r="I197" s="27"/>
      <c r="J197" s="27"/>
      <c r="K197" s="27"/>
      <c r="L197" s="27"/>
      <c r="M197" s="27"/>
      <c r="N197" s="27"/>
      <c r="O197" s="27"/>
      <c r="P197" s="27"/>
      <c r="Q197" s="27"/>
      <c r="R197" s="33"/>
      <c r="S197" s="33"/>
      <c r="T197" s="33"/>
      <c r="U197" s="27"/>
    </row>
    <row r="198" spans="1:21" x14ac:dyDescent="0.2">
      <c r="A198" s="27"/>
      <c r="B198" s="27"/>
      <c r="C198" s="27"/>
      <c r="D198" s="27"/>
      <c r="E198" s="27"/>
      <c r="F198" s="27"/>
      <c r="G198" s="27"/>
      <c r="H198" s="27"/>
      <c r="I198" s="27"/>
      <c r="J198" s="27"/>
      <c r="K198" s="27"/>
      <c r="L198" s="27"/>
      <c r="M198" s="27"/>
      <c r="N198" s="27"/>
      <c r="O198" s="27"/>
      <c r="P198" s="27"/>
      <c r="Q198" s="27"/>
      <c r="R198" s="33"/>
      <c r="S198" s="33"/>
      <c r="T198" s="33"/>
      <c r="U198" s="27"/>
    </row>
    <row r="199" spans="1:21" x14ac:dyDescent="0.2">
      <c r="A199" s="27"/>
      <c r="B199" s="27"/>
      <c r="C199" s="27"/>
      <c r="D199" s="27"/>
      <c r="E199" s="27"/>
      <c r="F199" s="27"/>
      <c r="G199" s="27"/>
      <c r="H199" s="27"/>
      <c r="I199" s="27"/>
      <c r="J199" s="27"/>
      <c r="K199" s="27"/>
      <c r="L199" s="27"/>
      <c r="M199" s="27"/>
      <c r="N199" s="27"/>
      <c r="O199" s="27"/>
      <c r="P199" s="27"/>
      <c r="Q199" s="27"/>
      <c r="R199" s="33"/>
      <c r="S199" s="33"/>
      <c r="T199" s="33"/>
      <c r="U199" s="27"/>
    </row>
    <row r="200" spans="1:21" x14ac:dyDescent="0.2">
      <c r="A200" s="27"/>
      <c r="B200" s="27"/>
      <c r="C200" s="27"/>
      <c r="D200" s="27"/>
      <c r="E200" s="27"/>
      <c r="F200" s="27"/>
      <c r="G200" s="27"/>
      <c r="H200" s="27"/>
      <c r="I200" s="27"/>
      <c r="J200" s="27"/>
      <c r="K200" s="27"/>
      <c r="L200" s="27"/>
      <c r="M200" s="27"/>
      <c r="N200" s="27"/>
      <c r="O200" s="27"/>
      <c r="P200" s="27"/>
      <c r="Q200" s="27"/>
      <c r="R200" s="33"/>
      <c r="S200" s="33"/>
      <c r="T200" s="33"/>
      <c r="U200" s="27"/>
    </row>
    <row r="201" spans="1:21" x14ac:dyDescent="0.2">
      <c r="A201" s="27"/>
      <c r="B201" s="27"/>
      <c r="C201" s="27"/>
      <c r="D201" s="27"/>
      <c r="E201" s="27"/>
      <c r="F201" s="27"/>
      <c r="G201" s="27"/>
      <c r="H201" s="27"/>
      <c r="I201" s="27"/>
      <c r="J201" s="27"/>
      <c r="K201" s="27"/>
      <c r="L201" s="27"/>
      <c r="M201" s="27"/>
      <c r="N201" s="27"/>
      <c r="O201" s="27"/>
      <c r="P201" s="27"/>
      <c r="Q201" s="27"/>
      <c r="R201" s="33"/>
      <c r="S201" s="33"/>
      <c r="T201" s="33"/>
      <c r="U201" s="27"/>
    </row>
    <row r="202" spans="1:21" x14ac:dyDescent="0.2">
      <c r="A202" s="27"/>
      <c r="B202" s="27"/>
      <c r="C202" s="27"/>
      <c r="D202" s="27"/>
      <c r="E202" s="27"/>
      <c r="F202" s="27"/>
      <c r="G202" s="27"/>
      <c r="H202" s="27"/>
      <c r="I202" s="27"/>
      <c r="J202" s="27"/>
      <c r="K202" s="27"/>
      <c r="L202" s="27"/>
      <c r="M202" s="27"/>
      <c r="N202" s="27"/>
      <c r="O202" s="27"/>
      <c r="P202" s="27"/>
      <c r="Q202" s="27"/>
      <c r="R202" s="33"/>
      <c r="S202" s="33"/>
      <c r="T202" s="33"/>
      <c r="U202" s="27"/>
    </row>
    <row r="203" spans="1:21" x14ac:dyDescent="0.2">
      <c r="A203" s="27"/>
      <c r="B203" s="27"/>
      <c r="C203" s="27"/>
      <c r="D203" s="27"/>
      <c r="E203" s="27"/>
      <c r="F203" s="27"/>
      <c r="G203" s="27"/>
      <c r="H203" s="27"/>
      <c r="I203" s="27"/>
      <c r="J203" s="27"/>
      <c r="K203" s="27"/>
      <c r="L203" s="27"/>
      <c r="M203" s="27"/>
      <c r="N203" s="27"/>
      <c r="O203" s="27"/>
      <c r="P203" s="27"/>
      <c r="Q203" s="27"/>
      <c r="R203" s="33"/>
      <c r="S203" s="33"/>
      <c r="T203" s="33"/>
      <c r="U203" s="27"/>
    </row>
    <row r="204" spans="1:21" x14ac:dyDescent="0.2">
      <c r="A204" s="27"/>
      <c r="B204" s="27"/>
      <c r="C204" s="27"/>
      <c r="D204" s="27"/>
      <c r="E204" s="27"/>
      <c r="F204" s="27"/>
      <c r="G204" s="27"/>
      <c r="H204" s="27"/>
      <c r="I204" s="27"/>
      <c r="J204" s="27"/>
      <c r="K204" s="27"/>
      <c r="L204" s="27"/>
      <c r="M204" s="27"/>
      <c r="N204" s="27"/>
      <c r="O204" s="27"/>
      <c r="P204" s="27"/>
      <c r="Q204" s="27"/>
      <c r="R204" s="33"/>
      <c r="S204" s="33"/>
      <c r="T204" s="33"/>
      <c r="U204" s="27"/>
    </row>
    <row r="205" spans="1:21" x14ac:dyDescent="0.2">
      <c r="A205" s="27"/>
      <c r="B205" s="27"/>
      <c r="C205" s="27"/>
      <c r="D205" s="27"/>
      <c r="E205" s="27"/>
      <c r="F205" s="27"/>
      <c r="G205" s="27"/>
      <c r="H205" s="27"/>
      <c r="I205" s="27"/>
      <c r="J205" s="27"/>
      <c r="K205" s="27"/>
      <c r="L205" s="27"/>
      <c r="M205" s="27"/>
      <c r="N205" s="27"/>
      <c r="O205" s="27"/>
      <c r="P205" s="27"/>
      <c r="Q205" s="27"/>
      <c r="R205" s="33"/>
      <c r="S205" s="33"/>
      <c r="T205" s="33"/>
      <c r="U205" s="27"/>
    </row>
    <row r="206" spans="1:21" x14ac:dyDescent="0.2">
      <c r="A206" s="27"/>
      <c r="B206" s="27"/>
      <c r="C206" s="27"/>
      <c r="D206" s="27"/>
      <c r="E206" s="27"/>
      <c r="F206" s="27"/>
      <c r="G206" s="27"/>
      <c r="H206" s="27"/>
      <c r="I206" s="27"/>
      <c r="J206" s="27"/>
      <c r="K206" s="27"/>
      <c r="L206" s="27"/>
      <c r="M206" s="27"/>
      <c r="N206" s="27"/>
      <c r="O206" s="27"/>
      <c r="P206" s="27"/>
      <c r="Q206" s="27"/>
      <c r="R206" s="33"/>
      <c r="S206" s="33"/>
      <c r="T206" s="33"/>
      <c r="U206" s="27"/>
    </row>
    <row r="207" spans="1:21" x14ac:dyDescent="0.2">
      <c r="A207" s="27"/>
      <c r="B207" s="27"/>
      <c r="C207" s="27"/>
      <c r="D207" s="27"/>
      <c r="E207" s="27"/>
      <c r="F207" s="27"/>
      <c r="G207" s="27"/>
      <c r="H207" s="27"/>
      <c r="I207" s="27"/>
      <c r="J207" s="27"/>
      <c r="K207" s="27"/>
      <c r="L207" s="27"/>
      <c r="M207" s="27"/>
      <c r="N207" s="27"/>
      <c r="O207" s="27"/>
      <c r="P207" s="27"/>
      <c r="Q207" s="27"/>
      <c r="R207" s="33"/>
      <c r="S207" s="33"/>
      <c r="T207" s="33"/>
      <c r="U207" s="27"/>
    </row>
    <row r="208" spans="1:21" x14ac:dyDescent="0.2">
      <c r="A208" s="27"/>
      <c r="B208" s="27"/>
      <c r="C208" s="27"/>
      <c r="D208" s="27"/>
      <c r="E208" s="27"/>
      <c r="F208" s="27"/>
      <c r="G208" s="27"/>
      <c r="H208" s="27"/>
      <c r="I208" s="27"/>
      <c r="J208" s="27"/>
      <c r="K208" s="27"/>
      <c r="L208" s="27"/>
      <c r="M208" s="27"/>
      <c r="N208" s="27"/>
      <c r="O208" s="27"/>
      <c r="P208" s="27"/>
      <c r="Q208" s="27"/>
      <c r="R208" s="33"/>
      <c r="S208" s="33"/>
      <c r="T208" s="33"/>
      <c r="U208" s="27"/>
    </row>
    <row r="209" spans="1:21" x14ac:dyDescent="0.2">
      <c r="A209" s="27"/>
      <c r="B209" s="27"/>
      <c r="C209" s="27"/>
      <c r="D209" s="27"/>
      <c r="E209" s="27"/>
      <c r="F209" s="27"/>
      <c r="G209" s="27"/>
      <c r="H209" s="27"/>
      <c r="I209" s="27"/>
      <c r="J209" s="27"/>
      <c r="K209" s="27"/>
      <c r="L209" s="27"/>
      <c r="M209" s="27"/>
      <c r="N209" s="27"/>
      <c r="O209" s="27"/>
      <c r="P209" s="27"/>
      <c r="Q209" s="27"/>
      <c r="R209" s="33"/>
      <c r="S209" s="33"/>
      <c r="T209" s="33"/>
      <c r="U209" s="27"/>
    </row>
    <row r="210" spans="1:21" x14ac:dyDescent="0.2">
      <c r="A210" s="27"/>
      <c r="B210" s="27"/>
      <c r="C210" s="27"/>
      <c r="D210" s="27"/>
      <c r="E210" s="27"/>
      <c r="F210" s="27"/>
      <c r="G210" s="27"/>
      <c r="H210" s="27"/>
      <c r="I210" s="27"/>
      <c r="J210" s="27"/>
      <c r="K210" s="27"/>
      <c r="L210" s="27"/>
      <c r="M210" s="27"/>
      <c r="N210" s="27"/>
      <c r="O210" s="27"/>
      <c r="P210" s="27"/>
      <c r="Q210" s="27"/>
      <c r="R210" s="33"/>
      <c r="S210" s="33"/>
      <c r="T210" s="33"/>
      <c r="U210" s="27"/>
    </row>
    <row r="211" spans="1:21" x14ac:dyDescent="0.2">
      <c r="A211" s="27"/>
      <c r="B211" s="27"/>
      <c r="C211" s="27"/>
      <c r="D211" s="27"/>
      <c r="E211" s="27"/>
      <c r="F211" s="27"/>
      <c r="G211" s="27"/>
      <c r="H211" s="27"/>
      <c r="I211" s="27"/>
      <c r="J211" s="27"/>
      <c r="K211" s="27"/>
      <c r="L211" s="27"/>
      <c r="M211" s="27"/>
      <c r="N211" s="27"/>
      <c r="O211" s="27"/>
      <c r="P211" s="27"/>
      <c r="Q211" s="27"/>
      <c r="R211" s="33"/>
      <c r="S211" s="33"/>
      <c r="T211" s="33"/>
      <c r="U211" s="27"/>
    </row>
    <row r="212" spans="1:21" x14ac:dyDescent="0.2">
      <c r="A212" s="27"/>
      <c r="B212" s="27"/>
      <c r="C212" s="27"/>
      <c r="D212" s="27"/>
      <c r="E212" s="27"/>
      <c r="F212" s="27"/>
      <c r="G212" s="27"/>
      <c r="H212" s="27"/>
      <c r="I212" s="27"/>
      <c r="J212" s="27"/>
      <c r="K212" s="27"/>
      <c r="L212" s="27"/>
      <c r="M212" s="27"/>
      <c r="N212" s="27"/>
      <c r="O212" s="27"/>
      <c r="P212" s="27"/>
      <c r="Q212" s="27"/>
      <c r="R212" s="33"/>
      <c r="S212" s="33"/>
      <c r="T212" s="33"/>
      <c r="U212" s="27"/>
    </row>
    <row r="213" spans="1:21" x14ac:dyDescent="0.2">
      <c r="A213" s="27"/>
      <c r="B213" s="27"/>
      <c r="C213" s="27"/>
      <c r="D213" s="27"/>
      <c r="E213" s="27"/>
      <c r="F213" s="27"/>
      <c r="G213" s="27"/>
      <c r="H213" s="27"/>
      <c r="I213" s="27"/>
      <c r="J213" s="27"/>
      <c r="K213" s="27"/>
      <c r="L213" s="27"/>
      <c r="M213" s="27"/>
      <c r="N213" s="27"/>
      <c r="O213" s="27"/>
      <c r="P213" s="27"/>
      <c r="Q213" s="27"/>
      <c r="R213" s="33"/>
      <c r="S213" s="33"/>
      <c r="T213" s="33"/>
      <c r="U213" s="27"/>
    </row>
    <row r="214" spans="1:21" x14ac:dyDescent="0.2">
      <c r="A214" s="27"/>
      <c r="B214" s="27"/>
      <c r="C214" s="27"/>
      <c r="D214" s="27"/>
      <c r="E214" s="27"/>
      <c r="F214" s="27"/>
      <c r="G214" s="27"/>
      <c r="H214" s="27"/>
      <c r="I214" s="27"/>
      <c r="J214" s="27"/>
      <c r="K214" s="27"/>
      <c r="L214" s="27"/>
      <c r="M214" s="27"/>
      <c r="N214" s="27"/>
      <c r="O214" s="27"/>
      <c r="P214" s="27"/>
      <c r="Q214" s="27"/>
      <c r="R214" s="33"/>
      <c r="S214" s="33"/>
      <c r="T214" s="33"/>
      <c r="U214" s="27"/>
    </row>
    <row r="215" spans="1:21" x14ac:dyDescent="0.2">
      <c r="A215" s="27"/>
      <c r="B215" s="27"/>
      <c r="C215" s="27"/>
      <c r="D215" s="27"/>
      <c r="E215" s="27"/>
      <c r="F215" s="27"/>
      <c r="G215" s="27"/>
      <c r="H215" s="27"/>
      <c r="I215" s="27"/>
      <c r="J215" s="27"/>
      <c r="K215" s="27"/>
      <c r="L215" s="27"/>
      <c r="M215" s="27"/>
      <c r="N215" s="27"/>
      <c r="O215" s="27"/>
      <c r="P215" s="27"/>
      <c r="Q215" s="27"/>
      <c r="R215" s="33"/>
      <c r="S215" s="33"/>
      <c r="T215" s="33"/>
      <c r="U215" s="27"/>
    </row>
    <row r="216" spans="1:21" x14ac:dyDescent="0.2">
      <c r="A216" s="27"/>
      <c r="B216" s="27"/>
      <c r="C216" s="27"/>
      <c r="D216" s="27"/>
      <c r="E216" s="27"/>
      <c r="F216" s="27"/>
      <c r="G216" s="27"/>
      <c r="H216" s="27"/>
      <c r="I216" s="27"/>
      <c r="J216" s="27"/>
      <c r="K216" s="27"/>
      <c r="L216" s="27"/>
      <c r="M216" s="27"/>
      <c r="N216" s="27"/>
      <c r="O216" s="27"/>
      <c r="P216" s="27"/>
      <c r="Q216" s="27"/>
      <c r="R216" s="33"/>
      <c r="S216" s="33"/>
      <c r="T216" s="33"/>
      <c r="U216" s="27"/>
    </row>
    <row r="217" spans="1:21" x14ac:dyDescent="0.2">
      <c r="A217" s="27"/>
      <c r="B217" s="27"/>
      <c r="C217" s="27"/>
      <c r="D217" s="27"/>
      <c r="E217" s="27"/>
      <c r="F217" s="27"/>
      <c r="G217" s="27"/>
      <c r="H217" s="27"/>
      <c r="I217" s="27"/>
      <c r="J217" s="27"/>
      <c r="K217" s="27"/>
      <c r="L217" s="27"/>
      <c r="M217" s="27"/>
      <c r="N217" s="27"/>
      <c r="O217" s="27"/>
      <c r="P217" s="27"/>
      <c r="Q217" s="27"/>
      <c r="R217" s="33"/>
      <c r="S217" s="33"/>
      <c r="T217" s="33"/>
      <c r="U217" s="27"/>
    </row>
    <row r="218" spans="1:21" x14ac:dyDescent="0.2">
      <c r="A218" s="27"/>
      <c r="B218" s="27"/>
      <c r="C218" s="27"/>
      <c r="D218" s="27"/>
      <c r="E218" s="27"/>
      <c r="F218" s="27"/>
      <c r="G218" s="27"/>
      <c r="H218" s="27"/>
      <c r="I218" s="27"/>
      <c r="J218" s="27"/>
      <c r="K218" s="27"/>
      <c r="L218" s="27"/>
      <c r="M218" s="27"/>
      <c r="N218" s="27"/>
      <c r="O218" s="27"/>
      <c r="P218" s="27"/>
      <c r="Q218" s="27"/>
      <c r="R218" s="33"/>
      <c r="S218" s="33"/>
      <c r="T218" s="33"/>
      <c r="U218" s="27"/>
    </row>
    <row r="219" spans="1:21" x14ac:dyDescent="0.2">
      <c r="A219" s="27"/>
      <c r="B219" s="27"/>
      <c r="C219" s="27"/>
      <c r="D219" s="27"/>
      <c r="E219" s="27"/>
      <c r="F219" s="27"/>
      <c r="G219" s="27"/>
      <c r="H219" s="27"/>
      <c r="I219" s="27"/>
      <c r="J219" s="27"/>
      <c r="K219" s="27"/>
      <c r="L219" s="27"/>
      <c r="M219" s="27"/>
      <c r="N219" s="27"/>
      <c r="O219" s="27"/>
      <c r="P219" s="27"/>
      <c r="Q219" s="27"/>
      <c r="R219" s="33"/>
      <c r="S219" s="33"/>
      <c r="T219" s="33"/>
      <c r="U219" s="27"/>
    </row>
    <row r="220" spans="1:21" x14ac:dyDescent="0.2">
      <c r="A220" s="27"/>
      <c r="B220" s="27"/>
      <c r="C220" s="27"/>
      <c r="D220" s="27"/>
      <c r="E220" s="27"/>
      <c r="F220" s="27"/>
      <c r="G220" s="27"/>
      <c r="H220" s="27"/>
      <c r="I220" s="27"/>
      <c r="J220" s="27"/>
      <c r="K220" s="27"/>
      <c r="L220" s="27"/>
      <c r="M220" s="27"/>
      <c r="N220" s="27"/>
      <c r="O220" s="27"/>
      <c r="P220" s="27"/>
      <c r="Q220" s="27"/>
      <c r="R220" s="33"/>
      <c r="S220" s="33"/>
      <c r="T220" s="33"/>
      <c r="U220" s="27"/>
    </row>
    <row r="221" spans="1:21" x14ac:dyDescent="0.2">
      <c r="A221" s="27"/>
      <c r="B221" s="27"/>
      <c r="C221" s="27"/>
      <c r="D221" s="27"/>
      <c r="E221" s="27"/>
      <c r="F221" s="27"/>
      <c r="G221" s="27"/>
      <c r="H221" s="27"/>
      <c r="I221" s="27"/>
      <c r="J221" s="27"/>
      <c r="K221" s="27"/>
      <c r="L221" s="27"/>
      <c r="M221" s="27"/>
      <c r="N221" s="27"/>
      <c r="O221" s="27"/>
      <c r="P221" s="27"/>
      <c r="Q221" s="27"/>
      <c r="R221" s="33"/>
      <c r="S221" s="33"/>
      <c r="T221" s="33"/>
      <c r="U221" s="27"/>
    </row>
    <row r="222" spans="1:21" x14ac:dyDescent="0.2">
      <c r="A222" s="27"/>
      <c r="B222" s="27"/>
      <c r="C222" s="27"/>
      <c r="D222" s="27"/>
      <c r="E222" s="27"/>
      <c r="F222" s="27"/>
      <c r="G222" s="27"/>
      <c r="H222" s="27"/>
      <c r="I222" s="27"/>
      <c r="J222" s="27"/>
      <c r="K222" s="27"/>
      <c r="L222" s="27"/>
      <c r="M222" s="27"/>
      <c r="N222" s="27"/>
      <c r="O222" s="27"/>
      <c r="P222" s="27"/>
      <c r="Q222" s="27"/>
      <c r="R222" s="33"/>
      <c r="S222" s="33"/>
      <c r="T222" s="33"/>
      <c r="U222" s="27"/>
    </row>
    <row r="223" spans="1:21" x14ac:dyDescent="0.2">
      <c r="A223" s="27"/>
      <c r="B223" s="27"/>
      <c r="C223" s="27"/>
      <c r="D223" s="27"/>
      <c r="E223" s="27"/>
      <c r="F223" s="27"/>
      <c r="G223" s="27"/>
      <c r="H223" s="27"/>
      <c r="I223" s="27"/>
      <c r="J223" s="27"/>
      <c r="K223" s="27"/>
      <c r="L223" s="27"/>
      <c r="M223" s="27"/>
      <c r="N223" s="27"/>
      <c r="O223" s="27"/>
      <c r="P223" s="27"/>
      <c r="Q223" s="27"/>
      <c r="R223" s="33"/>
      <c r="S223" s="33"/>
      <c r="T223" s="33"/>
      <c r="U223" s="27"/>
    </row>
    <row r="224" spans="1:21" x14ac:dyDescent="0.2">
      <c r="A224" s="27"/>
      <c r="B224" s="27"/>
      <c r="C224" s="27"/>
      <c r="D224" s="27"/>
      <c r="E224" s="27"/>
      <c r="F224" s="27"/>
      <c r="G224" s="27"/>
      <c r="H224" s="27"/>
      <c r="I224" s="27"/>
      <c r="J224" s="27"/>
      <c r="K224" s="27"/>
      <c r="L224" s="27"/>
      <c r="M224" s="27"/>
      <c r="N224" s="27"/>
      <c r="O224" s="27"/>
      <c r="P224" s="27"/>
      <c r="Q224" s="27"/>
      <c r="R224" s="33"/>
      <c r="S224" s="33"/>
      <c r="T224" s="33"/>
      <c r="U224" s="27"/>
    </row>
    <row r="225" spans="1:21" x14ac:dyDescent="0.2">
      <c r="A225" s="27"/>
      <c r="B225" s="27"/>
      <c r="C225" s="27"/>
      <c r="D225" s="27"/>
      <c r="E225" s="27"/>
      <c r="F225" s="27"/>
      <c r="G225" s="27"/>
      <c r="H225" s="27"/>
      <c r="I225" s="27"/>
      <c r="J225" s="27"/>
      <c r="K225" s="27"/>
      <c r="L225" s="27"/>
      <c r="M225" s="27"/>
      <c r="N225" s="27"/>
      <c r="O225" s="27"/>
      <c r="P225" s="27"/>
      <c r="Q225" s="27"/>
      <c r="R225" s="33"/>
      <c r="S225" s="33"/>
      <c r="T225" s="33"/>
      <c r="U225" s="27"/>
    </row>
    <row r="226" spans="1:21" x14ac:dyDescent="0.2">
      <c r="A226" s="27"/>
      <c r="B226" s="27"/>
      <c r="C226" s="27"/>
      <c r="D226" s="27"/>
      <c r="E226" s="27"/>
      <c r="F226" s="27"/>
      <c r="G226" s="27"/>
      <c r="H226" s="27"/>
      <c r="I226" s="27"/>
      <c r="J226" s="27"/>
      <c r="K226" s="27"/>
      <c r="L226" s="27"/>
      <c r="M226" s="27"/>
      <c r="N226" s="27"/>
      <c r="O226" s="27"/>
      <c r="P226" s="27"/>
      <c r="Q226" s="27"/>
      <c r="R226" s="33"/>
      <c r="S226" s="33"/>
      <c r="T226" s="33"/>
      <c r="U226" s="27"/>
    </row>
    <row r="227" spans="1:21" x14ac:dyDescent="0.2">
      <c r="A227" s="27"/>
      <c r="B227" s="27"/>
      <c r="C227" s="27"/>
      <c r="D227" s="27"/>
      <c r="E227" s="27"/>
      <c r="F227" s="27"/>
      <c r="G227" s="27"/>
      <c r="H227" s="27"/>
      <c r="I227" s="27"/>
      <c r="J227" s="27"/>
      <c r="K227" s="27"/>
      <c r="L227" s="27"/>
      <c r="M227" s="27"/>
      <c r="N227" s="27"/>
      <c r="O227" s="27"/>
      <c r="P227" s="27"/>
      <c r="Q227" s="27"/>
      <c r="R227" s="33"/>
      <c r="S227" s="33"/>
      <c r="T227" s="33"/>
      <c r="U227" s="27"/>
    </row>
    <row r="228" spans="1:21" x14ac:dyDescent="0.2">
      <c r="A228" s="27"/>
      <c r="B228" s="27"/>
      <c r="C228" s="27"/>
      <c r="D228" s="27"/>
      <c r="E228" s="27"/>
      <c r="F228" s="27"/>
      <c r="G228" s="27"/>
      <c r="H228" s="27"/>
      <c r="I228" s="27"/>
      <c r="J228" s="27"/>
      <c r="K228" s="27"/>
      <c r="L228" s="27"/>
      <c r="M228" s="27"/>
      <c r="N228" s="27"/>
      <c r="O228" s="27"/>
      <c r="P228" s="27"/>
      <c r="Q228" s="27"/>
      <c r="R228" s="33"/>
      <c r="S228" s="33"/>
      <c r="T228" s="33"/>
      <c r="U228" s="27"/>
    </row>
    <row r="229" spans="1:21" x14ac:dyDescent="0.2">
      <c r="A229" s="27"/>
      <c r="B229" s="27"/>
      <c r="C229" s="27"/>
      <c r="D229" s="27"/>
      <c r="E229" s="27"/>
      <c r="F229" s="27"/>
      <c r="G229" s="27"/>
      <c r="H229" s="27"/>
      <c r="I229" s="27"/>
      <c r="J229" s="27"/>
      <c r="K229" s="27"/>
      <c r="L229" s="27"/>
      <c r="M229" s="27"/>
      <c r="N229" s="27"/>
      <c r="O229" s="27"/>
      <c r="P229" s="27"/>
      <c r="Q229" s="27"/>
      <c r="R229" s="33"/>
      <c r="S229" s="33"/>
      <c r="T229" s="33"/>
      <c r="U229" s="27"/>
    </row>
    <row r="230" spans="1:21" x14ac:dyDescent="0.2">
      <c r="A230" s="27"/>
      <c r="B230" s="27"/>
      <c r="C230" s="27"/>
      <c r="D230" s="27"/>
      <c r="E230" s="27"/>
      <c r="F230" s="27"/>
      <c r="G230" s="27"/>
      <c r="H230" s="27"/>
      <c r="I230" s="27"/>
      <c r="J230" s="27"/>
      <c r="K230" s="27"/>
      <c r="L230" s="27"/>
      <c r="M230" s="27"/>
      <c r="N230" s="27"/>
      <c r="O230" s="27"/>
      <c r="P230" s="27"/>
      <c r="Q230" s="27"/>
      <c r="R230" s="33"/>
      <c r="S230" s="33"/>
      <c r="T230" s="33"/>
      <c r="U230" s="27"/>
    </row>
    <row r="231" spans="1:21" x14ac:dyDescent="0.2">
      <c r="A231" s="27"/>
      <c r="B231" s="27"/>
      <c r="C231" s="27"/>
      <c r="D231" s="27"/>
      <c r="E231" s="27"/>
      <c r="F231" s="27"/>
      <c r="G231" s="27"/>
      <c r="H231" s="27"/>
      <c r="I231" s="27"/>
      <c r="J231" s="27"/>
      <c r="K231" s="27"/>
      <c r="L231" s="27"/>
      <c r="M231" s="27"/>
      <c r="N231" s="27"/>
      <c r="O231" s="27"/>
      <c r="P231" s="27"/>
      <c r="Q231" s="27"/>
      <c r="R231" s="33"/>
      <c r="S231" s="33"/>
      <c r="T231" s="33"/>
      <c r="U231" s="27"/>
    </row>
    <row r="232" spans="1:21" x14ac:dyDescent="0.2">
      <c r="A232" s="27"/>
      <c r="B232" s="27"/>
      <c r="C232" s="27"/>
      <c r="D232" s="27"/>
      <c r="E232" s="27"/>
      <c r="F232" s="27"/>
      <c r="G232" s="27"/>
      <c r="H232" s="27"/>
      <c r="I232" s="27"/>
      <c r="J232" s="27"/>
      <c r="K232" s="27"/>
      <c r="L232" s="27"/>
      <c r="M232" s="27"/>
      <c r="N232" s="27"/>
      <c r="O232" s="27"/>
      <c r="P232" s="27"/>
      <c r="Q232" s="27"/>
      <c r="R232" s="33"/>
      <c r="S232" s="33"/>
      <c r="T232" s="33"/>
      <c r="U232" s="27"/>
    </row>
    <row r="233" spans="1:21" x14ac:dyDescent="0.2">
      <c r="A233" s="27"/>
      <c r="B233" s="27"/>
      <c r="C233" s="27"/>
      <c r="D233" s="27"/>
      <c r="E233" s="27"/>
      <c r="F233" s="27"/>
      <c r="G233" s="27"/>
      <c r="H233" s="27"/>
      <c r="I233" s="27"/>
      <c r="J233" s="27"/>
      <c r="K233" s="27"/>
      <c r="L233" s="27"/>
      <c r="M233" s="27"/>
      <c r="N233" s="27"/>
      <c r="O233" s="27"/>
      <c r="P233" s="27"/>
      <c r="Q233" s="27"/>
      <c r="R233" s="33"/>
      <c r="S233" s="33"/>
      <c r="T233" s="33"/>
      <c r="U233" s="27"/>
    </row>
    <row r="234" spans="1:21" x14ac:dyDescent="0.2">
      <c r="A234" s="27"/>
      <c r="B234" s="27"/>
      <c r="C234" s="27"/>
      <c r="D234" s="27"/>
      <c r="E234" s="27"/>
      <c r="F234" s="27"/>
      <c r="G234" s="27"/>
      <c r="H234" s="27"/>
      <c r="I234" s="27"/>
      <c r="J234" s="27"/>
      <c r="K234" s="27"/>
      <c r="L234" s="27"/>
      <c r="M234" s="27"/>
      <c r="N234" s="27"/>
      <c r="O234" s="27"/>
      <c r="P234" s="27"/>
      <c r="Q234" s="27"/>
      <c r="R234" s="33"/>
      <c r="S234" s="33"/>
      <c r="T234" s="33"/>
      <c r="U234" s="27"/>
    </row>
    <row r="235" spans="1:21" x14ac:dyDescent="0.2">
      <c r="A235" s="27"/>
      <c r="B235" s="27"/>
      <c r="C235" s="27"/>
      <c r="D235" s="27"/>
      <c r="E235" s="27"/>
      <c r="F235" s="27"/>
      <c r="G235" s="27"/>
      <c r="H235" s="27"/>
      <c r="I235" s="27"/>
      <c r="J235" s="27"/>
      <c r="K235" s="27"/>
      <c r="L235" s="27"/>
      <c r="M235" s="27"/>
      <c r="N235" s="27"/>
      <c r="O235" s="27"/>
      <c r="P235" s="27"/>
      <c r="Q235" s="27"/>
      <c r="R235" s="33"/>
      <c r="S235" s="33"/>
      <c r="T235" s="33"/>
      <c r="U235" s="27"/>
    </row>
    <row r="236" spans="1:21" x14ac:dyDescent="0.2">
      <c r="A236" s="27"/>
      <c r="B236" s="27"/>
      <c r="C236" s="27"/>
      <c r="D236" s="27"/>
      <c r="E236" s="27"/>
      <c r="F236" s="27"/>
      <c r="G236" s="27"/>
      <c r="H236" s="27"/>
      <c r="I236" s="27"/>
      <c r="J236" s="27"/>
      <c r="K236" s="27"/>
      <c r="L236" s="27"/>
      <c r="M236" s="27"/>
      <c r="N236" s="27"/>
      <c r="O236" s="27"/>
      <c r="P236" s="27"/>
      <c r="Q236" s="27"/>
      <c r="R236" s="33"/>
      <c r="S236" s="33"/>
      <c r="T236" s="33"/>
      <c r="U236" s="27"/>
    </row>
    <row r="237" spans="1:21" x14ac:dyDescent="0.2">
      <c r="A237" s="27"/>
      <c r="B237" s="27"/>
      <c r="C237" s="27"/>
      <c r="D237" s="27"/>
      <c r="E237" s="27"/>
      <c r="F237" s="27"/>
      <c r="G237" s="27"/>
      <c r="H237" s="27"/>
      <c r="I237" s="27"/>
      <c r="J237" s="27"/>
      <c r="K237" s="27"/>
      <c r="L237" s="27"/>
      <c r="M237" s="27"/>
      <c r="N237" s="27"/>
      <c r="O237" s="27"/>
      <c r="P237" s="27"/>
      <c r="Q237" s="27"/>
      <c r="R237" s="33"/>
      <c r="S237" s="33"/>
      <c r="T237" s="33"/>
      <c r="U237" s="27"/>
    </row>
    <row r="238" spans="1:21" x14ac:dyDescent="0.2">
      <c r="A238" s="27"/>
      <c r="B238" s="27"/>
      <c r="C238" s="27"/>
      <c r="D238" s="27"/>
      <c r="E238" s="27"/>
      <c r="F238" s="27"/>
      <c r="G238" s="27"/>
      <c r="H238" s="27"/>
      <c r="I238" s="27"/>
      <c r="J238" s="27"/>
      <c r="K238" s="27"/>
      <c r="L238" s="27"/>
      <c r="M238" s="27"/>
      <c r="N238" s="27"/>
      <c r="O238" s="27"/>
      <c r="P238" s="27"/>
      <c r="Q238" s="27"/>
      <c r="R238" s="33"/>
      <c r="S238" s="33"/>
      <c r="T238" s="33"/>
      <c r="U238" s="27"/>
    </row>
    <row r="239" spans="1:21" x14ac:dyDescent="0.2">
      <c r="A239" s="27"/>
      <c r="B239" s="27"/>
      <c r="C239" s="27"/>
      <c r="D239" s="27"/>
      <c r="E239" s="27"/>
      <c r="F239" s="27"/>
      <c r="G239" s="27"/>
      <c r="H239" s="27"/>
      <c r="I239" s="27"/>
      <c r="J239" s="27"/>
      <c r="K239" s="27"/>
      <c r="L239" s="27"/>
      <c r="M239" s="27"/>
      <c r="N239" s="27"/>
      <c r="O239" s="27"/>
      <c r="P239" s="27"/>
      <c r="Q239" s="27"/>
      <c r="R239" s="33"/>
      <c r="S239" s="33"/>
      <c r="T239" s="33"/>
      <c r="U239" s="27"/>
    </row>
    <row r="240" spans="1:21" x14ac:dyDescent="0.2">
      <c r="A240" s="27"/>
      <c r="B240" s="27"/>
      <c r="C240" s="27"/>
      <c r="D240" s="27"/>
      <c r="E240" s="27"/>
      <c r="F240" s="27"/>
      <c r="G240" s="27"/>
      <c r="H240" s="27"/>
      <c r="I240" s="27"/>
      <c r="J240" s="27"/>
      <c r="K240" s="27"/>
      <c r="L240" s="27"/>
      <c r="M240" s="27"/>
      <c r="N240" s="27"/>
      <c r="O240" s="27"/>
      <c r="P240" s="27"/>
      <c r="Q240" s="27"/>
      <c r="R240" s="33"/>
      <c r="S240" s="33"/>
      <c r="T240" s="33"/>
      <c r="U240" s="27"/>
    </row>
    <row r="241" spans="1:21" x14ac:dyDescent="0.2">
      <c r="A241" s="27"/>
      <c r="B241" s="27"/>
      <c r="C241" s="27"/>
      <c r="D241" s="27"/>
      <c r="E241" s="27"/>
      <c r="F241" s="27"/>
      <c r="G241" s="27"/>
      <c r="H241" s="27"/>
      <c r="I241" s="27"/>
      <c r="J241" s="27"/>
      <c r="K241" s="27"/>
      <c r="L241" s="27"/>
      <c r="M241" s="27"/>
      <c r="N241" s="27"/>
      <c r="O241" s="27"/>
      <c r="P241" s="27"/>
      <c r="Q241" s="27"/>
      <c r="R241" s="33"/>
      <c r="S241" s="33"/>
      <c r="T241" s="33"/>
      <c r="U241" s="27"/>
    </row>
    <row r="242" spans="1:21" x14ac:dyDescent="0.2">
      <c r="A242" s="27"/>
      <c r="B242" s="27"/>
      <c r="C242" s="27"/>
      <c r="D242" s="27"/>
      <c r="E242" s="27"/>
      <c r="F242" s="27"/>
      <c r="G242" s="27"/>
      <c r="H242" s="27"/>
      <c r="I242" s="27"/>
      <c r="J242" s="27"/>
      <c r="K242" s="27"/>
      <c r="L242" s="27"/>
      <c r="M242" s="27"/>
      <c r="N242" s="27"/>
      <c r="O242" s="27"/>
      <c r="P242" s="27"/>
      <c r="Q242" s="27"/>
      <c r="R242" s="33"/>
      <c r="S242" s="33"/>
      <c r="T242" s="33"/>
      <c r="U242" s="27"/>
    </row>
    <row r="243" spans="1:21" x14ac:dyDescent="0.2">
      <c r="A243" s="27"/>
      <c r="B243" s="27"/>
      <c r="C243" s="27"/>
      <c r="D243" s="27"/>
      <c r="E243" s="27"/>
      <c r="F243" s="27"/>
      <c r="G243" s="27"/>
      <c r="H243" s="27"/>
      <c r="I243" s="27"/>
      <c r="J243" s="27"/>
      <c r="K243" s="27"/>
      <c r="L243" s="27"/>
      <c r="M243" s="27"/>
      <c r="N243" s="27"/>
      <c r="O243" s="27"/>
      <c r="P243" s="27"/>
      <c r="Q243" s="27"/>
      <c r="R243" s="33"/>
      <c r="S243" s="33"/>
      <c r="T243" s="33"/>
      <c r="U243" s="27"/>
    </row>
    <row r="244" spans="1:21" x14ac:dyDescent="0.2">
      <c r="A244" s="27"/>
      <c r="B244" s="27"/>
      <c r="C244" s="27"/>
      <c r="D244" s="27"/>
      <c r="E244" s="27"/>
      <c r="F244" s="27"/>
      <c r="G244" s="27"/>
      <c r="H244" s="27"/>
      <c r="I244" s="27"/>
      <c r="J244" s="27"/>
      <c r="K244" s="27"/>
      <c r="L244" s="27"/>
      <c r="M244" s="27"/>
      <c r="N244" s="27"/>
      <c r="O244" s="27"/>
      <c r="P244" s="27"/>
      <c r="Q244" s="27"/>
      <c r="R244" s="33"/>
      <c r="S244" s="33"/>
      <c r="T244" s="33"/>
      <c r="U244" s="27"/>
    </row>
    <row r="245" spans="1:21" x14ac:dyDescent="0.2">
      <c r="A245" s="27"/>
      <c r="B245" s="27"/>
      <c r="C245" s="27"/>
      <c r="D245" s="27"/>
      <c r="E245" s="27"/>
      <c r="F245" s="27"/>
      <c r="G245" s="27"/>
      <c r="H245" s="27"/>
      <c r="I245" s="27"/>
      <c r="J245" s="27"/>
      <c r="K245" s="27"/>
      <c r="L245" s="27"/>
      <c r="M245" s="27"/>
      <c r="N245" s="27"/>
      <c r="O245" s="27"/>
      <c r="P245" s="27"/>
      <c r="Q245" s="27"/>
      <c r="R245" s="33"/>
      <c r="S245" s="33"/>
      <c r="T245" s="33"/>
      <c r="U245" s="27"/>
    </row>
    <row r="246" spans="1:21" x14ac:dyDescent="0.2">
      <c r="A246" s="27"/>
      <c r="B246" s="27"/>
      <c r="C246" s="27"/>
      <c r="D246" s="27"/>
      <c r="E246" s="27"/>
      <c r="F246" s="27"/>
      <c r="G246" s="27"/>
      <c r="H246" s="27"/>
      <c r="I246" s="27"/>
      <c r="J246" s="27"/>
      <c r="K246" s="27"/>
      <c r="L246" s="27"/>
      <c r="M246" s="27"/>
      <c r="N246" s="27"/>
      <c r="O246" s="27"/>
      <c r="P246" s="27"/>
      <c r="Q246" s="27"/>
      <c r="R246" s="33"/>
      <c r="S246" s="33"/>
      <c r="T246" s="33"/>
      <c r="U246" s="27"/>
    </row>
    <row r="247" spans="1:21" x14ac:dyDescent="0.2">
      <c r="A247" s="27"/>
      <c r="B247" s="27"/>
      <c r="C247" s="27"/>
      <c r="D247" s="27"/>
      <c r="E247" s="27"/>
      <c r="F247" s="27"/>
      <c r="G247" s="27"/>
      <c r="H247" s="27"/>
      <c r="I247" s="27"/>
      <c r="J247" s="27"/>
      <c r="K247" s="27"/>
      <c r="L247" s="27"/>
      <c r="M247" s="27"/>
      <c r="N247" s="27"/>
      <c r="O247" s="27"/>
      <c r="P247" s="27"/>
      <c r="Q247" s="27"/>
      <c r="R247" s="33"/>
      <c r="S247" s="33"/>
      <c r="T247" s="33"/>
      <c r="U247" s="27"/>
    </row>
    <row r="248" spans="1:21" x14ac:dyDescent="0.2">
      <c r="A248" s="27"/>
      <c r="B248" s="27"/>
      <c r="C248" s="27"/>
      <c r="D248" s="27"/>
      <c r="E248" s="27"/>
      <c r="F248" s="27"/>
      <c r="G248" s="27"/>
      <c r="H248" s="27"/>
      <c r="I248" s="27"/>
      <c r="J248" s="27"/>
      <c r="K248" s="27"/>
      <c r="L248" s="27"/>
      <c r="M248" s="27"/>
      <c r="N248" s="27"/>
      <c r="O248" s="27"/>
      <c r="P248" s="27"/>
      <c r="Q248" s="27"/>
      <c r="R248" s="33"/>
      <c r="S248" s="33"/>
      <c r="T248" s="33"/>
      <c r="U248" s="27"/>
    </row>
    <row r="249" spans="1:21" x14ac:dyDescent="0.2">
      <c r="A249" s="27"/>
      <c r="B249" s="27"/>
      <c r="C249" s="27"/>
      <c r="D249" s="27"/>
      <c r="E249" s="27"/>
      <c r="F249" s="27"/>
      <c r="G249" s="27"/>
      <c r="H249" s="27"/>
      <c r="I249" s="27"/>
      <c r="J249" s="27"/>
      <c r="K249" s="27"/>
      <c r="L249" s="27"/>
      <c r="M249" s="27"/>
      <c r="N249" s="27"/>
      <c r="O249" s="27"/>
      <c r="P249" s="27"/>
      <c r="Q249" s="27"/>
      <c r="R249" s="33"/>
      <c r="S249" s="33"/>
      <c r="T249" s="33"/>
      <c r="U249" s="27"/>
    </row>
    <row r="250" spans="1:21" x14ac:dyDescent="0.2">
      <c r="A250" s="27"/>
      <c r="B250" s="27"/>
      <c r="C250" s="27"/>
      <c r="D250" s="27"/>
      <c r="E250" s="27"/>
      <c r="F250" s="27"/>
      <c r="G250" s="27"/>
      <c r="H250" s="27"/>
      <c r="I250" s="27"/>
      <c r="J250" s="27"/>
      <c r="K250" s="27"/>
      <c r="L250" s="27"/>
      <c r="M250" s="27"/>
      <c r="N250" s="27"/>
      <c r="O250" s="27"/>
      <c r="P250" s="27"/>
      <c r="Q250" s="27"/>
      <c r="R250" s="33"/>
      <c r="S250" s="33"/>
      <c r="T250" s="33"/>
      <c r="U250" s="27"/>
    </row>
    <row r="251" spans="1:21" x14ac:dyDescent="0.2">
      <c r="A251" s="27"/>
      <c r="B251" s="27"/>
      <c r="C251" s="27"/>
      <c r="D251" s="27"/>
      <c r="E251" s="27"/>
      <c r="F251" s="27"/>
      <c r="G251" s="27"/>
      <c r="H251" s="27"/>
      <c r="I251" s="27"/>
      <c r="J251" s="27"/>
      <c r="K251" s="27"/>
      <c r="L251" s="27"/>
      <c r="M251" s="27"/>
      <c r="N251" s="27"/>
      <c r="O251" s="27"/>
      <c r="P251" s="27"/>
      <c r="Q251" s="27"/>
      <c r="R251" s="33"/>
      <c r="S251" s="33"/>
      <c r="T251" s="33"/>
      <c r="U251" s="27"/>
    </row>
    <row r="252" spans="1:21" x14ac:dyDescent="0.2">
      <c r="A252" s="27"/>
      <c r="B252" s="27"/>
      <c r="C252" s="27"/>
      <c r="D252" s="27"/>
      <c r="E252" s="27"/>
      <c r="F252" s="27"/>
      <c r="G252" s="27"/>
      <c r="H252" s="27"/>
      <c r="I252" s="27"/>
      <c r="J252" s="27"/>
      <c r="K252" s="27"/>
      <c r="L252" s="27"/>
      <c r="M252" s="27"/>
      <c r="N252" s="27"/>
      <c r="O252" s="27"/>
      <c r="P252" s="27"/>
      <c r="Q252" s="27"/>
      <c r="R252" s="33"/>
      <c r="S252" s="33"/>
      <c r="T252" s="33"/>
      <c r="U252" s="27"/>
    </row>
    <row r="253" spans="1:21" x14ac:dyDescent="0.2">
      <c r="A253" s="27"/>
      <c r="B253" s="27"/>
      <c r="C253" s="27"/>
      <c r="D253" s="27"/>
      <c r="E253" s="27"/>
      <c r="F253" s="27"/>
      <c r="G253" s="27"/>
      <c r="H253" s="27"/>
      <c r="I253" s="27"/>
      <c r="J253" s="27"/>
      <c r="K253" s="27"/>
      <c r="L253" s="27"/>
      <c r="M253" s="27"/>
      <c r="N253" s="27"/>
      <c r="O253" s="27"/>
      <c r="P253" s="27"/>
      <c r="Q253" s="27"/>
      <c r="R253" s="33"/>
      <c r="S253" s="33"/>
      <c r="T253" s="33"/>
      <c r="U253" s="27"/>
    </row>
    <row r="254" spans="1:21" x14ac:dyDescent="0.2">
      <c r="A254" s="27"/>
      <c r="B254" s="27"/>
      <c r="C254" s="27"/>
      <c r="D254" s="27"/>
      <c r="E254" s="27"/>
      <c r="F254" s="27"/>
      <c r="G254" s="27"/>
      <c r="H254" s="27"/>
      <c r="I254" s="27"/>
      <c r="J254" s="27"/>
      <c r="K254" s="27"/>
      <c r="L254" s="27"/>
      <c r="M254" s="27"/>
      <c r="N254" s="27"/>
      <c r="O254" s="27"/>
      <c r="P254" s="27"/>
      <c r="Q254" s="27"/>
      <c r="R254" s="33"/>
      <c r="S254" s="33"/>
      <c r="T254" s="33"/>
      <c r="U254" s="27"/>
    </row>
    <row r="255" spans="1:21" x14ac:dyDescent="0.2">
      <c r="A255" s="27"/>
      <c r="B255" s="27"/>
      <c r="C255" s="27"/>
      <c r="D255" s="27"/>
      <c r="E255" s="27"/>
      <c r="F255" s="27"/>
      <c r="G255" s="27"/>
      <c r="H255" s="27"/>
      <c r="I255" s="27"/>
      <c r="J255" s="27"/>
      <c r="K255" s="27"/>
      <c r="L255" s="27"/>
      <c r="M255" s="27"/>
      <c r="N255" s="27"/>
      <c r="O255" s="27"/>
      <c r="P255" s="27"/>
      <c r="Q255" s="27"/>
      <c r="R255" s="33"/>
      <c r="S255" s="33"/>
      <c r="T255" s="33"/>
      <c r="U255" s="27"/>
    </row>
    <row r="256" spans="1:21" x14ac:dyDescent="0.2">
      <c r="A256" s="27"/>
      <c r="B256" s="27"/>
      <c r="C256" s="27"/>
      <c r="D256" s="27"/>
      <c r="E256" s="27"/>
      <c r="F256" s="27"/>
      <c r="G256" s="27"/>
      <c r="H256" s="27"/>
      <c r="I256" s="27"/>
      <c r="J256" s="27"/>
      <c r="K256" s="27"/>
      <c r="L256" s="27"/>
      <c r="M256" s="27"/>
      <c r="N256" s="27"/>
      <c r="O256" s="27"/>
      <c r="P256" s="27"/>
      <c r="Q256" s="27"/>
      <c r="R256" s="33"/>
      <c r="S256" s="33"/>
      <c r="T256" s="33"/>
      <c r="U256" s="27"/>
    </row>
    <row r="257" spans="1:21" x14ac:dyDescent="0.2">
      <c r="A257" s="27"/>
      <c r="B257" s="27"/>
      <c r="C257" s="27"/>
      <c r="D257" s="27"/>
      <c r="E257" s="27"/>
      <c r="F257" s="27"/>
      <c r="G257" s="27"/>
      <c r="H257" s="27"/>
      <c r="I257" s="27"/>
      <c r="J257" s="27"/>
      <c r="K257" s="27"/>
      <c r="L257" s="27"/>
      <c r="M257" s="27"/>
      <c r="N257" s="27"/>
      <c r="O257" s="27"/>
      <c r="P257" s="27"/>
      <c r="Q257" s="27"/>
      <c r="R257" s="33"/>
      <c r="S257" s="33"/>
      <c r="T257" s="33"/>
      <c r="U257" s="27"/>
    </row>
    <row r="258" spans="1:21" x14ac:dyDescent="0.2">
      <c r="A258" s="27"/>
      <c r="B258" s="27"/>
      <c r="C258" s="27"/>
      <c r="D258" s="27"/>
      <c r="E258" s="27"/>
      <c r="F258" s="27"/>
      <c r="G258" s="27"/>
      <c r="H258" s="27"/>
      <c r="I258" s="27"/>
      <c r="J258" s="27"/>
      <c r="K258" s="27"/>
      <c r="L258" s="27"/>
      <c r="M258" s="27"/>
      <c r="N258" s="27"/>
      <c r="O258" s="27"/>
      <c r="P258" s="27"/>
      <c r="Q258" s="27"/>
      <c r="R258" s="33"/>
      <c r="S258" s="33"/>
      <c r="T258" s="33"/>
      <c r="U258" s="27"/>
    </row>
    <row r="259" spans="1:21" x14ac:dyDescent="0.2">
      <c r="A259" s="27"/>
      <c r="B259" s="27"/>
      <c r="C259" s="27"/>
      <c r="D259" s="27"/>
      <c r="E259" s="27"/>
      <c r="F259" s="27"/>
      <c r="G259" s="27"/>
      <c r="H259" s="27"/>
      <c r="I259" s="27"/>
      <c r="J259" s="27"/>
      <c r="K259" s="27"/>
      <c r="L259" s="27"/>
      <c r="M259" s="27"/>
      <c r="N259" s="27"/>
      <c r="O259" s="27"/>
      <c r="P259" s="27"/>
      <c r="Q259" s="27"/>
      <c r="R259" s="33"/>
      <c r="S259" s="33"/>
      <c r="T259" s="33"/>
      <c r="U259" s="27"/>
    </row>
    <row r="260" spans="1:21" x14ac:dyDescent="0.2">
      <c r="A260" s="27"/>
      <c r="B260" s="27"/>
      <c r="C260" s="27"/>
      <c r="D260" s="27"/>
      <c r="E260" s="27"/>
      <c r="F260" s="27"/>
      <c r="G260" s="27"/>
      <c r="H260" s="27"/>
      <c r="I260" s="27"/>
      <c r="J260" s="27"/>
      <c r="K260" s="27"/>
      <c r="L260" s="27"/>
      <c r="M260" s="27"/>
      <c r="N260" s="27"/>
      <c r="O260" s="27"/>
      <c r="P260" s="27"/>
      <c r="Q260" s="27"/>
      <c r="R260" s="33"/>
      <c r="S260" s="33"/>
      <c r="T260" s="33"/>
      <c r="U260" s="27"/>
    </row>
    <row r="261" spans="1:21" x14ac:dyDescent="0.2">
      <c r="A261" s="27"/>
      <c r="B261" s="27"/>
      <c r="C261" s="27"/>
      <c r="D261" s="27"/>
      <c r="E261" s="27"/>
      <c r="F261" s="27"/>
      <c r="G261" s="27"/>
      <c r="H261" s="27"/>
      <c r="I261" s="27"/>
      <c r="J261" s="27"/>
      <c r="K261" s="27"/>
      <c r="L261" s="27"/>
      <c r="M261" s="27"/>
      <c r="N261" s="27"/>
      <c r="O261" s="27"/>
      <c r="P261" s="27"/>
      <c r="Q261" s="27"/>
      <c r="R261" s="33"/>
      <c r="S261" s="33"/>
      <c r="T261" s="33"/>
      <c r="U261" s="27"/>
    </row>
    <row r="262" spans="1:21" x14ac:dyDescent="0.2">
      <c r="A262" s="27"/>
      <c r="B262" s="27"/>
      <c r="C262" s="27"/>
      <c r="D262" s="27"/>
      <c r="E262" s="27"/>
      <c r="F262" s="27"/>
      <c r="G262" s="27"/>
      <c r="H262" s="27"/>
      <c r="I262" s="27"/>
      <c r="J262" s="27"/>
      <c r="K262" s="27"/>
      <c r="L262" s="27"/>
      <c r="M262" s="27"/>
      <c r="N262" s="27"/>
      <c r="O262" s="27"/>
      <c r="P262" s="27"/>
      <c r="Q262" s="27"/>
      <c r="R262" s="33"/>
      <c r="S262" s="33"/>
      <c r="T262" s="33"/>
      <c r="U262" s="27"/>
    </row>
    <row r="263" spans="1:21" x14ac:dyDescent="0.2">
      <c r="A263" s="27"/>
      <c r="B263" s="27"/>
      <c r="C263" s="27"/>
      <c r="D263" s="27"/>
      <c r="E263" s="27"/>
      <c r="F263" s="27"/>
      <c r="G263" s="27"/>
      <c r="H263" s="27"/>
      <c r="I263" s="27"/>
      <c r="J263" s="27"/>
      <c r="K263" s="27"/>
      <c r="L263" s="27"/>
      <c r="M263" s="27"/>
      <c r="N263" s="27"/>
      <c r="O263" s="27"/>
      <c r="P263" s="27"/>
      <c r="Q263" s="27"/>
      <c r="R263" s="33"/>
      <c r="S263" s="33"/>
      <c r="T263" s="33"/>
      <c r="U263" s="27"/>
    </row>
    <row r="264" spans="1:21" x14ac:dyDescent="0.2">
      <c r="A264" s="27"/>
      <c r="B264" s="27"/>
      <c r="C264" s="27"/>
      <c r="D264" s="27"/>
      <c r="E264" s="27"/>
      <c r="F264" s="27"/>
      <c r="G264" s="27"/>
      <c r="H264" s="27"/>
      <c r="I264" s="27"/>
      <c r="J264" s="27"/>
      <c r="K264" s="27"/>
      <c r="L264" s="27"/>
      <c r="M264" s="27"/>
      <c r="N264" s="27"/>
      <c r="O264" s="27"/>
      <c r="P264" s="27"/>
      <c r="Q264" s="27"/>
      <c r="R264" s="33"/>
      <c r="S264" s="33"/>
      <c r="T264" s="33"/>
      <c r="U264" s="27"/>
    </row>
    <row r="265" spans="1:21" x14ac:dyDescent="0.2">
      <c r="A265" s="27"/>
      <c r="B265" s="27"/>
      <c r="C265" s="27"/>
      <c r="D265" s="27"/>
      <c r="E265" s="27"/>
      <c r="F265" s="27"/>
      <c r="G265" s="27"/>
      <c r="H265" s="27"/>
      <c r="I265" s="27"/>
      <c r="J265" s="27"/>
      <c r="K265" s="27"/>
      <c r="L265" s="27"/>
      <c r="M265" s="27"/>
      <c r="N265" s="27"/>
      <c r="O265" s="27"/>
      <c r="P265" s="27"/>
      <c r="Q265" s="27"/>
      <c r="R265" s="33"/>
      <c r="S265" s="33"/>
      <c r="T265" s="33"/>
      <c r="U265" s="27"/>
    </row>
    <row r="266" spans="1:21" x14ac:dyDescent="0.2">
      <c r="A266" s="27"/>
      <c r="B266" s="27"/>
      <c r="C266" s="27"/>
      <c r="D266" s="27"/>
      <c r="E266" s="27"/>
      <c r="F266" s="27"/>
      <c r="G266" s="27"/>
      <c r="H266" s="27"/>
      <c r="I266" s="27"/>
      <c r="J266" s="27"/>
      <c r="K266" s="27"/>
      <c r="L266" s="27"/>
      <c r="M266" s="27"/>
      <c r="N266" s="27"/>
      <c r="O266" s="27"/>
      <c r="P266" s="27"/>
      <c r="Q266" s="27"/>
      <c r="R266" s="33"/>
      <c r="S266" s="33"/>
      <c r="T266" s="33"/>
      <c r="U266" s="27"/>
    </row>
    <row r="267" spans="1:21" x14ac:dyDescent="0.2">
      <c r="A267" s="27"/>
      <c r="B267" s="27"/>
      <c r="C267" s="27"/>
      <c r="D267" s="27"/>
      <c r="E267" s="27"/>
      <c r="F267" s="27"/>
      <c r="G267" s="27"/>
      <c r="H267" s="27"/>
      <c r="I267" s="27"/>
      <c r="J267" s="27"/>
      <c r="K267" s="27"/>
      <c r="L267" s="27"/>
      <c r="M267" s="27"/>
      <c r="N267" s="27"/>
      <c r="O267" s="27"/>
      <c r="P267" s="27"/>
      <c r="Q267" s="27"/>
      <c r="R267" s="33"/>
      <c r="S267" s="33"/>
      <c r="T267" s="33"/>
      <c r="U267" s="27"/>
    </row>
    <row r="268" spans="1:21" x14ac:dyDescent="0.2">
      <c r="A268" s="27"/>
      <c r="B268" s="27"/>
      <c r="C268" s="27"/>
      <c r="D268" s="27"/>
      <c r="E268" s="27"/>
      <c r="F268" s="27"/>
      <c r="G268" s="27"/>
      <c r="H268" s="27"/>
      <c r="I268" s="27"/>
      <c r="J268" s="27"/>
      <c r="K268" s="27"/>
      <c r="L268" s="27"/>
      <c r="M268" s="27"/>
      <c r="N268" s="27"/>
      <c r="O268" s="27"/>
      <c r="P268" s="27"/>
      <c r="Q268" s="27"/>
      <c r="R268" s="33"/>
      <c r="S268" s="33"/>
      <c r="T268" s="33"/>
      <c r="U268" s="27"/>
    </row>
    <row r="269" spans="1:21" x14ac:dyDescent="0.2">
      <c r="A269" s="27"/>
      <c r="B269" s="27"/>
      <c r="C269" s="27"/>
      <c r="D269" s="27"/>
      <c r="E269" s="27"/>
      <c r="F269" s="27"/>
      <c r="G269" s="27"/>
      <c r="H269" s="27"/>
      <c r="I269" s="27"/>
      <c r="J269" s="27"/>
      <c r="K269" s="27"/>
      <c r="L269" s="27"/>
      <c r="M269" s="27"/>
      <c r="N269" s="27"/>
      <c r="O269" s="27"/>
      <c r="P269" s="27"/>
      <c r="Q269" s="27"/>
      <c r="R269" s="33"/>
      <c r="S269" s="33"/>
      <c r="T269" s="33"/>
      <c r="U269" s="27"/>
    </row>
    <row r="270" spans="1:21" x14ac:dyDescent="0.2">
      <c r="A270" s="27"/>
      <c r="B270" s="27"/>
      <c r="C270" s="27"/>
      <c r="D270" s="27"/>
      <c r="E270" s="27"/>
      <c r="F270" s="27"/>
      <c r="G270" s="27"/>
      <c r="H270" s="27"/>
      <c r="I270" s="27"/>
      <c r="J270" s="27"/>
      <c r="K270" s="27"/>
      <c r="L270" s="27"/>
      <c r="M270" s="27"/>
      <c r="N270" s="27"/>
      <c r="O270" s="27"/>
      <c r="P270" s="27"/>
      <c r="Q270" s="27"/>
      <c r="R270" s="33"/>
      <c r="S270" s="33"/>
      <c r="T270" s="33"/>
      <c r="U270" s="27"/>
    </row>
    <row r="271" spans="1:21" x14ac:dyDescent="0.2">
      <c r="A271" s="27"/>
      <c r="B271" s="27"/>
      <c r="C271" s="27"/>
      <c r="D271" s="27"/>
      <c r="E271" s="27"/>
      <c r="F271" s="27"/>
      <c r="G271" s="27"/>
      <c r="H271" s="27"/>
      <c r="I271" s="27"/>
      <c r="J271" s="27"/>
      <c r="K271" s="27"/>
      <c r="L271" s="27"/>
      <c r="M271" s="27"/>
      <c r="N271" s="27"/>
      <c r="O271" s="27"/>
      <c r="P271" s="27"/>
      <c r="Q271" s="27"/>
      <c r="R271" s="33"/>
      <c r="S271" s="33"/>
      <c r="T271" s="33"/>
      <c r="U271" s="27"/>
    </row>
    <row r="272" spans="1:21" x14ac:dyDescent="0.2">
      <c r="A272" s="27"/>
      <c r="B272" s="27"/>
      <c r="C272" s="27"/>
      <c r="D272" s="27"/>
      <c r="E272" s="27"/>
      <c r="F272" s="27"/>
      <c r="G272" s="27"/>
      <c r="H272" s="27"/>
      <c r="I272" s="27"/>
      <c r="J272" s="27"/>
      <c r="K272" s="27"/>
      <c r="L272" s="27"/>
      <c r="M272" s="27"/>
      <c r="N272" s="27"/>
      <c r="O272" s="27"/>
      <c r="P272" s="27"/>
      <c r="Q272" s="27"/>
      <c r="R272" s="33"/>
      <c r="S272" s="33"/>
      <c r="T272" s="33"/>
      <c r="U272" s="27"/>
    </row>
    <row r="273" spans="1:21" x14ac:dyDescent="0.2">
      <c r="A273" s="27"/>
      <c r="B273" s="27"/>
      <c r="C273" s="27"/>
      <c r="D273" s="27"/>
      <c r="E273" s="27"/>
      <c r="F273" s="27"/>
      <c r="G273" s="27"/>
      <c r="H273" s="27"/>
      <c r="I273" s="27"/>
      <c r="J273" s="27"/>
      <c r="K273" s="27"/>
      <c r="L273" s="27"/>
      <c r="M273" s="27"/>
      <c r="N273" s="27"/>
      <c r="O273" s="27"/>
      <c r="P273" s="27"/>
      <c r="Q273" s="27"/>
      <c r="R273" s="33"/>
      <c r="S273" s="33"/>
      <c r="T273" s="33"/>
      <c r="U273" s="27"/>
    </row>
    <row r="274" spans="1:21" x14ac:dyDescent="0.2">
      <c r="A274" s="27"/>
      <c r="B274" s="27"/>
      <c r="C274" s="27"/>
      <c r="D274" s="27"/>
      <c r="E274" s="27"/>
      <c r="F274" s="27"/>
      <c r="G274" s="27"/>
      <c r="H274" s="27"/>
      <c r="I274" s="27"/>
      <c r="J274" s="27"/>
      <c r="K274" s="27"/>
      <c r="L274" s="27"/>
      <c r="M274" s="27"/>
      <c r="N274" s="27"/>
      <c r="O274" s="27"/>
      <c r="P274" s="27"/>
      <c r="Q274" s="27"/>
      <c r="R274" s="33"/>
      <c r="S274" s="33"/>
      <c r="T274" s="33"/>
      <c r="U274" s="27"/>
    </row>
    <row r="275" spans="1:21" x14ac:dyDescent="0.2">
      <c r="A275" s="27"/>
      <c r="B275" s="27"/>
      <c r="C275" s="27"/>
      <c r="D275" s="27"/>
      <c r="E275" s="27"/>
      <c r="F275" s="27"/>
      <c r="G275" s="27"/>
      <c r="H275" s="27"/>
      <c r="I275" s="27"/>
      <c r="J275" s="27"/>
      <c r="K275" s="27"/>
      <c r="L275" s="27"/>
      <c r="M275" s="27"/>
      <c r="N275" s="27"/>
      <c r="O275" s="27"/>
      <c r="P275" s="27"/>
      <c r="Q275" s="27"/>
      <c r="R275" s="33"/>
      <c r="S275" s="33"/>
      <c r="T275" s="33"/>
      <c r="U275" s="27"/>
    </row>
    <row r="276" spans="1:21" x14ac:dyDescent="0.2">
      <c r="A276" s="27"/>
      <c r="B276" s="27"/>
      <c r="C276" s="27"/>
      <c r="D276" s="27"/>
      <c r="E276" s="27"/>
      <c r="F276" s="27"/>
      <c r="G276" s="27"/>
      <c r="H276" s="27"/>
      <c r="I276" s="27"/>
      <c r="J276" s="27"/>
      <c r="K276" s="27"/>
      <c r="L276" s="27"/>
      <c r="M276" s="27"/>
      <c r="N276" s="27"/>
      <c r="O276" s="27"/>
      <c r="P276" s="27"/>
      <c r="Q276" s="27"/>
      <c r="R276" s="33"/>
      <c r="S276" s="33"/>
      <c r="T276" s="33"/>
      <c r="U276" s="27"/>
    </row>
    <row r="277" spans="1:21" x14ac:dyDescent="0.2">
      <c r="A277" s="27"/>
      <c r="B277" s="27"/>
      <c r="C277" s="27"/>
      <c r="D277" s="27"/>
      <c r="E277" s="27"/>
      <c r="F277" s="27"/>
      <c r="G277" s="27"/>
      <c r="H277" s="27"/>
      <c r="I277" s="27"/>
      <c r="J277" s="27"/>
      <c r="K277" s="27"/>
      <c r="L277" s="27"/>
      <c r="M277" s="27"/>
      <c r="N277" s="27"/>
      <c r="O277" s="27"/>
      <c r="P277" s="27"/>
      <c r="Q277" s="27"/>
      <c r="R277" s="33"/>
      <c r="S277" s="33"/>
      <c r="T277" s="33"/>
      <c r="U277" s="27"/>
    </row>
    <row r="278" spans="1:21" x14ac:dyDescent="0.2">
      <c r="A278" s="27"/>
      <c r="B278" s="27"/>
      <c r="C278" s="27"/>
      <c r="D278" s="27"/>
      <c r="E278" s="27"/>
      <c r="F278" s="27"/>
      <c r="G278" s="27"/>
      <c r="H278" s="27"/>
      <c r="I278" s="27"/>
      <c r="J278" s="27"/>
      <c r="K278" s="27"/>
      <c r="L278" s="27"/>
      <c r="M278" s="27"/>
      <c r="N278" s="27"/>
      <c r="O278" s="27"/>
      <c r="P278" s="27"/>
      <c r="Q278" s="27"/>
      <c r="R278" s="33"/>
      <c r="S278" s="33"/>
      <c r="T278" s="33"/>
      <c r="U278" s="27"/>
    </row>
    <row r="279" spans="1:21" x14ac:dyDescent="0.2">
      <c r="A279" s="27"/>
      <c r="B279" s="27"/>
      <c r="C279" s="27"/>
      <c r="D279" s="27"/>
      <c r="E279" s="27"/>
      <c r="F279" s="27"/>
      <c r="G279" s="27"/>
      <c r="H279" s="27"/>
      <c r="I279" s="27"/>
      <c r="J279" s="27"/>
      <c r="K279" s="27"/>
      <c r="L279" s="27"/>
      <c r="M279" s="27"/>
      <c r="N279" s="27"/>
      <c r="O279" s="27"/>
      <c r="P279" s="27"/>
      <c r="Q279" s="27"/>
      <c r="R279" s="33"/>
      <c r="S279" s="33"/>
      <c r="T279" s="33"/>
      <c r="U279" s="27"/>
    </row>
    <row r="280" spans="1:21" x14ac:dyDescent="0.2">
      <c r="A280" s="27"/>
      <c r="B280" s="27"/>
      <c r="C280" s="27"/>
      <c r="D280" s="27"/>
      <c r="E280" s="27"/>
      <c r="F280" s="27"/>
      <c r="G280" s="27"/>
      <c r="H280" s="27"/>
      <c r="I280" s="27"/>
      <c r="J280" s="27"/>
      <c r="K280" s="27"/>
      <c r="L280" s="27"/>
      <c r="M280" s="27"/>
      <c r="N280" s="27"/>
      <c r="O280" s="27"/>
      <c r="P280" s="27"/>
      <c r="Q280" s="27"/>
      <c r="R280" s="33"/>
      <c r="S280" s="33"/>
      <c r="T280" s="33"/>
      <c r="U280" s="27"/>
    </row>
    <row r="281" spans="1:21" x14ac:dyDescent="0.2">
      <c r="A281" s="27"/>
      <c r="B281" s="27"/>
      <c r="C281" s="27"/>
      <c r="D281" s="27"/>
      <c r="E281" s="27"/>
      <c r="F281" s="27"/>
      <c r="G281" s="27"/>
      <c r="H281" s="27"/>
      <c r="I281" s="27"/>
      <c r="J281" s="27"/>
      <c r="K281" s="27"/>
      <c r="L281" s="27"/>
      <c r="M281" s="27"/>
      <c r="N281" s="27"/>
      <c r="O281" s="27"/>
      <c r="P281" s="27"/>
      <c r="Q281" s="27"/>
      <c r="R281" s="33"/>
      <c r="S281" s="33"/>
      <c r="T281" s="33"/>
      <c r="U281" s="27"/>
    </row>
    <row r="282" spans="1:21" x14ac:dyDescent="0.2">
      <c r="A282" s="27"/>
      <c r="B282" s="27"/>
      <c r="C282" s="27"/>
      <c r="D282" s="27"/>
      <c r="E282" s="27"/>
      <c r="F282" s="27"/>
      <c r="G282" s="27"/>
      <c r="H282" s="27"/>
      <c r="I282" s="27"/>
      <c r="J282" s="27"/>
      <c r="K282" s="27"/>
      <c r="L282" s="27"/>
      <c r="M282" s="27"/>
      <c r="N282" s="27"/>
      <c r="O282" s="27"/>
      <c r="P282" s="27"/>
      <c r="Q282" s="27"/>
      <c r="R282" s="33"/>
      <c r="S282" s="33"/>
      <c r="T282" s="33"/>
      <c r="U282" s="27"/>
    </row>
    <row r="283" spans="1:21" x14ac:dyDescent="0.2">
      <c r="A283" s="27"/>
      <c r="B283" s="27"/>
      <c r="C283" s="27"/>
      <c r="D283" s="27"/>
      <c r="E283" s="27"/>
      <c r="F283" s="27"/>
      <c r="G283" s="27"/>
      <c r="H283" s="27"/>
      <c r="I283" s="27"/>
      <c r="J283" s="27"/>
      <c r="K283" s="27"/>
      <c r="L283" s="27"/>
      <c r="M283" s="27"/>
      <c r="N283" s="27"/>
      <c r="O283" s="27"/>
      <c r="P283" s="27"/>
      <c r="Q283" s="27"/>
      <c r="R283" s="33"/>
      <c r="S283" s="33"/>
      <c r="T283" s="33"/>
      <c r="U283" s="27"/>
    </row>
    <row r="284" spans="1:21" x14ac:dyDescent="0.2">
      <c r="A284" s="27"/>
      <c r="B284" s="27"/>
      <c r="C284" s="27"/>
      <c r="D284" s="27"/>
      <c r="E284" s="27"/>
      <c r="F284" s="27"/>
      <c r="G284" s="27"/>
      <c r="H284" s="27"/>
      <c r="I284" s="27"/>
      <c r="J284" s="27"/>
      <c r="K284" s="27"/>
      <c r="L284" s="27"/>
      <c r="M284" s="27"/>
      <c r="N284" s="27"/>
      <c r="O284" s="27"/>
      <c r="P284" s="27"/>
      <c r="Q284" s="27"/>
      <c r="R284" s="33"/>
      <c r="S284" s="33"/>
      <c r="T284" s="33"/>
      <c r="U284" s="27"/>
    </row>
    <row r="285" spans="1:21" x14ac:dyDescent="0.2">
      <c r="A285" s="27"/>
      <c r="B285" s="27"/>
      <c r="C285" s="27"/>
      <c r="D285" s="27"/>
      <c r="E285" s="27"/>
      <c r="F285" s="27"/>
      <c r="G285" s="27"/>
      <c r="H285" s="27"/>
      <c r="I285" s="27"/>
      <c r="J285" s="27"/>
      <c r="K285" s="27"/>
      <c r="L285" s="27"/>
      <c r="M285" s="27"/>
      <c r="N285" s="27"/>
      <c r="O285" s="27"/>
      <c r="P285" s="27"/>
      <c r="Q285" s="27"/>
      <c r="R285" s="33"/>
      <c r="S285" s="33"/>
      <c r="T285" s="33"/>
      <c r="U285" s="27"/>
    </row>
    <row r="286" spans="1:21" x14ac:dyDescent="0.2">
      <c r="A286" s="27"/>
      <c r="B286" s="27"/>
      <c r="C286" s="27"/>
      <c r="D286" s="27"/>
      <c r="E286" s="27"/>
      <c r="F286" s="27"/>
      <c r="G286" s="27"/>
      <c r="H286" s="27"/>
      <c r="I286" s="27"/>
      <c r="J286" s="27"/>
      <c r="K286" s="27"/>
      <c r="L286" s="27"/>
      <c r="M286" s="27"/>
      <c r="N286" s="27"/>
      <c r="O286" s="27"/>
      <c r="P286" s="27"/>
      <c r="Q286" s="27"/>
      <c r="R286" s="33"/>
      <c r="S286" s="33"/>
      <c r="T286" s="33"/>
      <c r="U286" s="27"/>
    </row>
    <row r="287" spans="1:21" x14ac:dyDescent="0.2">
      <c r="A287" s="27"/>
      <c r="B287" s="27"/>
      <c r="C287" s="27"/>
      <c r="D287" s="27"/>
      <c r="E287" s="27"/>
      <c r="F287" s="27"/>
      <c r="G287" s="27"/>
      <c r="H287" s="27"/>
      <c r="I287" s="27"/>
      <c r="J287" s="27"/>
      <c r="K287" s="27"/>
      <c r="L287" s="27"/>
      <c r="M287" s="27"/>
      <c r="N287" s="27"/>
      <c r="O287" s="27"/>
      <c r="P287" s="27"/>
      <c r="Q287" s="27"/>
      <c r="R287" s="33"/>
      <c r="S287" s="33"/>
      <c r="T287" s="33"/>
      <c r="U287" s="27"/>
    </row>
    <row r="288" spans="1:21" x14ac:dyDescent="0.2">
      <c r="A288" s="27"/>
      <c r="B288" s="27"/>
      <c r="C288" s="27"/>
      <c r="D288" s="27"/>
      <c r="E288" s="27"/>
      <c r="F288" s="27"/>
      <c r="G288" s="27"/>
      <c r="H288" s="27"/>
      <c r="I288" s="27"/>
      <c r="J288" s="27"/>
      <c r="K288" s="27"/>
      <c r="L288" s="27"/>
      <c r="M288" s="27"/>
      <c r="N288" s="27"/>
      <c r="O288" s="27"/>
      <c r="P288" s="27"/>
      <c r="Q288" s="27"/>
      <c r="R288" s="33"/>
      <c r="S288" s="33"/>
      <c r="T288" s="33"/>
      <c r="U288" s="27"/>
    </row>
    <row r="289" spans="1:21" x14ac:dyDescent="0.2">
      <c r="A289" s="27"/>
      <c r="B289" s="27"/>
      <c r="C289" s="27"/>
      <c r="D289" s="27"/>
      <c r="E289" s="27"/>
      <c r="F289" s="27"/>
      <c r="G289" s="27"/>
      <c r="H289" s="27"/>
      <c r="I289" s="27"/>
      <c r="J289" s="27"/>
      <c r="K289" s="27"/>
      <c r="L289" s="27"/>
      <c r="M289" s="27"/>
      <c r="N289" s="27"/>
      <c r="O289" s="27"/>
      <c r="P289" s="27"/>
      <c r="Q289" s="27"/>
      <c r="R289" s="33"/>
      <c r="S289" s="33"/>
      <c r="T289" s="33"/>
      <c r="U289" s="27"/>
    </row>
    <row r="290" spans="1:21" x14ac:dyDescent="0.2">
      <c r="A290" s="27"/>
      <c r="B290" s="27"/>
      <c r="C290" s="27"/>
      <c r="D290" s="27"/>
      <c r="E290" s="27"/>
      <c r="F290" s="27"/>
      <c r="G290" s="27"/>
      <c r="H290" s="27"/>
      <c r="I290" s="27"/>
      <c r="J290" s="27"/>
      <c r="K290" s="27"/>
      <c r="L290" s="27"/>
      <c r="M290" s="27"/>
      <c r="N290" s="27"/>
      <c r="O290" s="27"/>
      <c r="P290" s="27"/>
      <c r="Q290" s="27"/>
      <c r="R290" s="33"/>
      <c r="S290" s="33"/>
      <c r="T290" s="33"/>
      <c r="U290" s="27"/>
    </row>
    <row r="291" spans="1:21" x14ac:dyDescent="0.2">
      <c r="A291" s="27"/>
      <c r="B291" s="27"/>
      <c r="C291" s="27"/>
      <c r="D291" s="27"/>
      <c r="E291" s="27"/>
      <c r="F291" s="27"/>
      <c r="G291" s="27"/>
      <c r="H291" s="27"/>
      <c r="I291" s="27"/>
      <c r="J291" s="27"/>
      <c r="K291" s="27"/>
      <c r="L291" s="27"/>
      <c r="M291" s="27"/>
      <c r="N291" s="27"/>
      <c r="O291" s="27"/>
      <c r="P291" s="27"/>
      <c r="Q291" s="27"/>
      <c r="R291" s="33"/>
      <c r="S291" s="33"/>
      <c r="T291" s="33"/>
      <c r="U291" s="27"/>
    </row>
    <row r="292" spans="1:21" x14ac:dyDescent="0.2">
      <c r="A292" s="27"/>
      <c r="B292" s="27"/>
      <c r="C292" s="27"/>
      <c r="D292" s="27"/>
      <c r="E292" s="27"/>
      <c r="F292" s="27"/>
      <c r="G292" s="27"/>
      <c r="H292" s="27"/>
      <c r="I292" s="27"/>
      <c r="J292" s="27"/>
      <c r="K292" s="27"/>
      <c r="L292" s="27"/>
      <c r="M292" s="27"/>
      <c r="N292" s="27"/>
      <c r="O292" s="27"/>
      <c r="P292" s="27"/>
      <c r="Q292" s="27"/>
      <c r="R292" s="33"/>
      <c r="S292" s="33"/>
      <c r="T292" s="33"/>
      <c r="U292" s="27"/>
    </row>
    <row r="293" spans="1:21" x14ac:dyDescent="0.2">
      <c r="A293" s="27"/>
      <c r="B293" s="27"/>
      <c r="C293" s="27"/>
      <c r="D293" s="27"/>
      <c r="E293" s="27"/>
      <c r="F293" s="27"/>
      <c r="G293" s="27"/>
      <c r="H293" s="27"/>
      <c r="I293" s="27"/>
      <c r="J293" s="27"/>
      <c r="K293" s="27"/>
      <c r="L293" s="27"/>
      <c r="M293" s="27"/>
      <c r="N293" s="27"/>
      <c r="O293" s="27"/>
      <c r="P293" s="27"/>
      <c r="Q293" s="27"/>
      <c r="R293" s="33"/>
      <c r="S293" s="33"/>
      <c r="T293" s="33"/>
      <c r="U293" s="27"/>
    </row>
    <row r="294" spans="1:21" x14ac:dyDescent="0.2">
      <c r="A294" s="27"/>
      <c r="B294" s="27"/>
      <c r="C294" s="27"/>
      <c r="D294" s="27"/>
      <c r="E294" s="27"/>
      <c r="F294" s="27"/>
      <c r="G294" s="27"/>
      <c r="H294" s="27"/>
      <c r="I294" s="27"/>
      <c r="J294" s="27"/>
      <c r="K294" s="27"/>
      <c r="L294" s="27"/>
      <c r="M294" s="27"/>
      <c r="N294" s="27"/>
      <c r="O294" s="27"/>
      <c r="P294" s="27"/>
      <c r="Q294" s="27"/>
      <c r="R294" s="33"/>
      <c r="S294" s="33"/>
      <c r="T294" s="33"/>
      <c r="U294" s="27"/>
    </row>
    <row r="295" spans="1:21" x14ac:dyDescent="0.2">
      <c r="A295" s="27"/>
      <c r="B295" s="27"/>
      <c r="C295" s="27"/>
      <c r="D295" s="27"/>
      <c r="E295" s="27"/>
      <c r="F295" s="27"/>
      <c r="G295" s="27"/>
      <c r="H295" s="27"/>
      <c r="I295" s="27"/>
      <c r="J295" s="27"/>
      <c r="K295" s="27"/>
      <c r="L295" s="27"/>
      <c r="M295" s="27"/>
      <c r="N295" s="27"/>
      <c r="O295" s="27"/>
      <c r="P295" s="27"/>
      <c r="Q295" s="27"/>
      <c r="R295" s="33"/>
      <c r="S295" s="33"/>
      <c r="T295" s="33"/>
      <c r="U295" s="27"/>
    </row>
    <row r="296" spans="1:21" x14ac:dyDescent="0.2">
      <c r="A296" s="27"/>
      <c r="B296" s="27"/>
      <c r="C296" s="27"/>
      <c r="D296" s="27"/>
      <c r="E296" s="27"/>
      <c r="F296" s="27"/>
      <c r="G296" s="27"/>
      <c r="H296" s="27"/>
      <c r="I296" s="27"/>
      <c r="J296" s="27"/>
      <c r="K296" s="27"/>
      <c r="L296" s="27"/>
      <c r="M296" s="27"/>
      <c r="N296" s="27"/>
      <c r="O296" s="27"/>
      <c r="P296" s="27"/>
      <c r="Q296" s="27"/>
      <c r="R296" s="33"/>
      <c r="S296" s="33"/>
      <c r="T296" s="33"/>
      <c r="U296" s="27"/>
    </row>
    <row r="297" spans="1:21" x14ac:dyDescent="0.2">
      <c r="A297" s="27"/>
      <c r="B297" s="27"/>
      <c r="C297" s="27"/>
      <c r="D297" s="27"/>
      <c r="E297" s="27"/>
      <c r="F297" s="27"/>
      <c r="G297" s="27"/>
      <c r="H297" s="27"/>
      <c r="I297" s="27"/>
      <c r="J297" s="27"/>
      <c r="K297" s="27"/>
      <c r="L297" s="27"/>
      <c r="M297" s="27"/>
      <c r="N297" s="27"/>
      <c r="O297" s="27"/>
      <c r="P297" s="27"/>
      <c r="Q297" s="27"/>
      <c r="R297" s="33"/>
      <c r="S297" s="33"/>
      <c r="T297" s="33"/>
      <c r="U297" s="27"/>
    </row>
    <row r="298" spans="1:21" x14ac:dyDescent="0.2">
      <c r="A298" s="27"/>
      <c r="B298" s="27"/>
      <c r="C298" s="27"/>
      <c r="D298" s="27"/>
      <c r="E298" s="27"/>
      <c r="F298" s="27"/>
      <c r="G298" s="27"/>
      <c r="H298" s="27"/>
      <c r="I298" s="27"/>
      <c r="J298" s="27"/>
      <c r="K298" s="27"/>
      <c r="L298" s="27"/>
      <c r="M298" s="27"/>
      <c r="N298" s="27"/>
      <c r="O298" s="27"/>
      <c r="P298" s="27"/>
      <c r="Q298" s="27"/>
      <c r="R298" s="33"/>
      <c r="S298" s="33"/>
      <c r="T298" s="33"/>
      <c r="U298" s="27"/>
    </row>
    <row r="299" spans="1:21" x14ac:dyDescent="0.2">
      <c r="A299" s="27"/>
      <c r="B299" s="27"/>
      <c r="C299" s="27"/>
      <c r="D299" s="27"/>
      <c r="E299" s="27"/>
      <c r="F299" s="27"/>
      <c r="G299" s="27"/>
      <c r="H299" s="27"/>
      <c r="I299" s="27"/>
      <c r="J299" s="27"/>
      <c r="K299" s="27"/>
      <c r="L299" s="27"/>
      <c r="M299" s="27"/>
      <c r="N299" s="27"/>
      <c r="O299" s="27"/>
      <c r="P299" s="27"/>
      <c r="Q299" s="27"/>
      <c r="R299" s="33"/>
      <c r="S299" s="33"/>
      <c r="T299" s="33"/>
      <c r="U299" s="27"/>
    </row>
    <row r="300" spans="1:21" x14ac:dyDescent="0.2">
      <c r="A300" s="27"/>
      <c r="B300" s="27"/>
      <c r="C300" s="27"/>
      <c r="D300" s="27"/>
      <c r="E300" s="27"/>
      <c r="F300" s="27"/>
      <c r="G300" s="27"/>
      <c r="H300" s="27"/>
      <c r="I300" s="27"/>
      <c r="J300" s="27"/>
      <c r="K300" s="27"/>
      <c r="L300" s="27"/>
      <c r="M300" s="27"/>
      <c r="N300" s="27"/>
      <c r="O300" s="27"/>
      <c r="P300" s="27"/>
      <c r="Q300" s="27"/>
      <c r="R300" s="33"/>
      <c r="S300" s="33"/>
      <c r="T300" s="33"/>
      <c r="U300" s="27"/>
    </row>
    <row r="301" spans="1:21" x14ac:dyDescent="0.2">
      <c r="A301" s="27"/>
      <c r="B301" s="27"/>
      <c r="C301" s="27"/>
      <c r="D301" s="27"/>
      <c r="E301" s="27"/>
      <c r="F301" s="27"/>
      <c r="G301" s="27"/>
      <c r="H301" s="27"/>
      <c r="I301" s="27"/>
      <c r="J301" s="27"/>
      <c r="K301" s="27"/>
      <c r="L301" s="27"/>
      <c r="M301" s="27"/>
      <c r="N301" s="27"/>
      <c r="O301" s="27"/>
      <c r="P301" s="27"/>
      <c r="Q301" s="27"/>
      <c r="R301" s="33"/>
      <c r="S301" s="33"/>
      <c r="T301" s="33"/>
      <c r="U301" s="27"/>
    </row>
    <row r="302" spans="1:21" x14ac:dyDescent="0.2">
      <c r="A302" s="27"/>
      <c r="B302" s="27"/>
      <c r="C302" s="27"/>
      <c r="D302" s="27"/>
      <c r="E302" s="27"/>
      <c r="F302" s="27"/>
      <c r="G302" s="27"/>
      <c r="H302" s="27"/>
      <c r="I302" s="27"/>
      <c r="J302" s="27"/>
      <c r="K302" s="27"/>
      <c r="L302" s="27"/>
      <c r="M302" s="27"/>
      <c r="N302" s="27"/>
      <c r="O302" s="27"/>
      <c r="P302" s="27"/>
      <c r="Q302" s="27"/>
      <c r="R302" s="33"/>
      <c r="S302" s="33"/>
      <c r="T302" s="33"/>
      <c r="U302" s="27"/>
    </row>
    <row r="303" spans="1:21" x14ac:dyDescent="0.2">
      <c r="A303" s="27"/>
      <c r="B303" s="27"/>
      <c r="C303" s="27"/>
      <c r="D303" s="27"/>
      <c r="E303" s="27"/>
      <c r="F303" s="27"/>
      <c r="G303" s="27"/>
      <c r="H303" s="27"/>
      <c r="I303" s="27"/>
      <c r="J303" s="27"/>
      <c r="K303" s="27"/>
      <c r="L303" s="27"/>
      <c r="M303" s="27"/>
      <c r="N303" s="27"/>
      <c r="O303" s="27"/>
      <c r="P303" s="27"/>
      <c r="Q303" s="27"/>
      <c r="R303" s="33"/>
      <c r="S303" s="33"/>
      <c r="T303" s="33"/>
      <c r="U303" s="27"/>
    </row>
    <row r="304" spans="1:21" x14ac:dyDescent="0.2">
      <c r="A304" s="27"/>
      <c r="B304" s="27"/>
      <c r="C304" s="27"/>
      <c r="D304" s="27"/>
      <c r="E304" s="27"/>
      <c r="F304" s="27"/>
      <c r="G304" s="27"/>
      <c r="H304" s="27"/>
      <c r="I304" s="27"/>
      <c r="J304" s="27"/>
      <c r="K304" s="27"/>
      <c r="L304" s="27"/>
      <c r="M304" s="27"/>
      <c r="N304" s="27"/>
      <c r="O304" s="27"/>
      <c r="P304" s="27"/>
      <c r="Q304" s="27"/>
      <c r="R304" s="33"/>
      <c r="S304" s="33"/>
      <c r="T304" s="33"/>
      <c r="U304" s="27"/>
    </row>
    <row r="305" spans="1:21" x14ac:dyDescent="0.2">
      <c r="A305" s="27"/>
      <c r="B305" s="27"/>
      <c r="C305" s="27"/>
      <c r="D305" s="27"/>
      <c r="E305" s="27"/>
      <c r="F305" s="27"/>
      <c r="G305" s="27"/>
      <c r="H305" s="27"/>
      <c r="I305" s="27"/>
      <c r="J305" s="27"/>
      <c r="K305" s="27"/>
      <c r="L305" s="27"/>
      <c r="M305" s="27"/>
      <c r="N305" s="27"/>
      <c r="O305" s="27"/>
      <c r="P305" s="27"/>
      <c r="Q305" s="27"/>
      <c r="R305" s="33"/>
      <c r="S305" s="33"/>
      <c r="T305" s="33"/>
      <c r="U305" s="27"/>
    </row>
    <row r="306" spans="1:21" x14ac:dyDescent="0.2">
      <c r="A306" s="27"/>
      <c r="B306" s="27"/>
      <c r="C306" s="27"/>
      <c r="D306" s="27"/>
      <c r="E306" s="27"/>
      <c r="F306" s="27"/>
      <c r="G306" s="27"/>
      <c r="H306" s="27"/>
      <c r="I306" s="27"/>
      <c r="J306" s="27"/>
      <c r="K306" s="27"/>
      <c r="L306" s="27"/>
      <c r="M306" s="27"/>
      <c r="N306" s="27"/>
      <c r="O306" s="27"/>
      <c r="P306" s="27"/>
      <c r="Q306" s="27"/>
      <c r="R306" s="33"/>
      <c r="S306" s="33"/>
      <c r="T306" s="33"/>
      <c r="U306" s="27"/>
    </row>
    <row r="307" spans="1:21" x14ac:dyDescent="0.2">
      <c r="A307" s="27"/>
      <c r="B307" s="27"/>
      <c r="C307" s="27"/>
      <c r="D307" s="27"/>
      <c r="E307" s="27"/>
      <c r="F307" s="27"/>
      <c r="G307" s="27"/>
      <c r="H307" s="27"/>
      <c r="I307" s="27"/>
      <c r="J307" s="27"/>
      <c r="K307" s="27"/>
      <c r="L307" s="27"/>
      <c r="M307" s="27"/>
      <c r="N307" s="27"/>
      <c r="O307" s="27"/>
      <c r="P307" s="27"/>
      <c r="Q307" s="27"/>
      <c r="R307" s="33"/>
      <c r="S307" s="33"/>
      <c r="T307" s="33"/>
      <c r="U307" s="27"/>
    </row>
    <row r="308" spans="1:21" x14ac:dyDescent="0.2">
      <c r="A308" s="27"/>
      <c r="B308" s="27"/>
      <c r="C308" s="27"/>
      <c r="D308" s="27"/>
      <c r="E308" s="27"/>
      <c r="F308" s="27"/>
      <c r="G308" s="27"/>
      <c r="H308" s="27"/>
      <c r="I308" s="27"/>
      <c r="J308" s="27"/>
      <c r="K308" s="27"/>
      <c r="L308" s="27"/>
      <c r="M308" s="27"/>
      <c r="N308" s="27"/>
      <c r="O308" s="27"/>
      <c r="P308" s="27"/>
      <c r="Q308" s="27"/>
      <c r="R308" s="33"/>
      <c r="S308" s="33"/>
      <c r="T308" s="33"/>
      <c r="U308" s="27"/>
    </row>
    <row r="309" spans="1:21" x14ac:dyDescent="0.2">
      <c r="A309" s="27"/>
      <c r="B309" s="27"/>
      <c r="C309" s="27"/>
      <c r="D309" s="27"/>
      <c r="E309" s="27"/>
      <c r="F309" s="27"/>
      <c r="G309" s="27"/>
      <c r="H309" s="27"/>
      <c r="I309" s="27"/>
      <c r="J309" s="27"/>
      <c r="K309" s="27"/>
      <c r="L309" s="27"/>
      <c r="M309" s="27"/>
      <c r="N309" s="27"/>
      <c r="O309" s="27"/>
      <c r="P309" s="27"/>
      <c r="Q309" s="27"/>
      <c r="R309" s="33"/>
      <c r="S309" s="33"/>
      <c r="T309" s="33"/>
      <c r="U309" s="27"/>
    </row>
    <row r="310" spans="1:21" x14ac:dyDescent="0.2">
      <c r="A310" s="27"/>
      <c r="B310" s="27"/>
      <c r="C310" s="27"/>
      <c r="D310" s="27"/>
      <c r="E310" s="27"/>
      <c r="F310" s="27"/>
      <c r="G310" s="27"/>
      <c r="H310" s="27"/>
      <c r="I310" s="27"/>
      <c r="J310" s="27"/>
      <c r="K310" s="27"/>
      <c r="L310" s="27"/>
      <c r="M310" s="27"/>
      <c r="N310" s="27"/>
      <c r="O310" s="27"/>
      <c r="P310" s="27"/>
      <c r="Q310" s="27"/>
      <c r="R310" s="33"/>
      <c r="S310" s="33"/>
      <c r="T310" s="33"/>
      <c r="U310" s="27"/>
    </row>
    <row r="311" spans="1:21" x14ac:dyDescent="0.2">
      <c r="A311" s="27"/>
      <c r="B311" s="27"/>
      <c r="C311" s="27"/>
      <c r="D311" s="27"/>
      <c r="E311" s="27"/>
      <c r="F311" s="27"/>
      <c r="G311" s="27"/>
      <c r="H311" s="27"/>
      <c r="I311" s="27"/>
      <c r="J311" s="27"/>
      <c r="K311" s="27"/>
      <c r="L311" s="27"/>
      <c r="M311" s="27"/>
      <c r="N311" s="27"/>
      <c r="O311" s="27"/>
      <c r="P311" s="27"/>
      <c r="Q311" s="27"/>
      <c r="R311" s="33"/>
      <c r="S311" s="33"/>
      <c r="T311" s="33"/>
      <c r="U311" s="27"/>
    </row>
    <row r="312" spans="1:21" x14ac:dyDescent="0.2">
      <c r="A312" s="27"/>
      <c r="B312" s="27"/>
      <c r="C312" s="27"/>
      <c r="D312" s="27"/>
      <c r="E312" s="27"/>
      <c r="F312" s="27"/>
      <c r="G312" s="27"/>
      <c r="H312" s="27"/>
      <c r="I312" s="27"/>
      <c r="J312" s="27"/>
      <c r="K312" s="27"/>
      <c r="L312" s="27"/>
      <c r="M312" s="27"/>
      <c r="N312" s="27"/>
      <c r="O312" s="27"/>
      <c r="P312" s="27"/>
      <c r="Q312" s="27"/>
      <c r="R312" s="33"/>
      <c r="S312" s="33"/>
      <c r="T312" s="33"/>
      <c r="U312" s="27"/>
    </row>
    <row r="313" spans="1:21" x14ac:dyDescent="0.2">
      <c r="A313" s="27"/>
      <c r="B313" s="27"/>
      <c r="C313" s="27"/>
      <c r="D313" s="27"/>
      <c r="E313" s="27"/>
      <c r="F313" s="27"/>
      <c r="G313" s="27"/>
      <c r="H313" s="27"/>
      <c r="I313" s="27"/>
      <c r="J313" s="27"/>
      <c r="K313" s="27"/>
      <c r="L313" s="27"/>
      <c r="M313" s="27"/>
      <c r="N313" s="27"/>
      <c r="O313" s="27"/>
      <c r="P313" s="27"/>
      <c r="Q313" s="27"/>
      <c r="R313" s="33"/>
      <c r="S313" s="33"/>
      <c r="T313" s="33"/>
      <c r="U313" s="27"/>
    </row>
    <row r="314" spans="1:21" x14ac:dyDescent="0.2">
      <c r="A314" s="27"/>
      <c r="B314" s="27"/>
      <c r="C314" s="27"/>
      <c r="D314" s="27"/>
      <c r="E314" s="27"/>
      <c r="F314" s="27"/>
      <c r="G314" s="27"/>
      <c r="H314" s="27"/>
      <c r="I314" s="27"/>
      <c r="J314" s="27"/>
      <c r="K314" s="27"/>
      <c r="L314" s="27"/>
      <c r="M314" s="27"/>
      <c r="N314" s="27"/>
      <c r="O314" s="27"/>
      <c r="P314" s="27"/>
      <c r="Q314" s="27"/>
      <c r="R314" s="33"/>
      <c r="S314" s="33"/>
      <c r="T314" s="33"/>
      <c r="U314" s="27"/>
    </row>
    <row r="315" spans="1:21" x14ac:dyDescent="0.2">
      <c r="A315" s="27"/>
      <c r="B315" s="27"/>
      <c r="C315" s="27"/>
      <c r="D315" s="27"/>
      <c r="E315" s="27"/>
      <c r="F315" s="27"/>
      <c r="G315" s="27"/>
      <c r="H315" s="27"/>
      <c r="I315" s="27"/>
      <c r="J315" s="27"/>
      <c r="K315" s="27"/>
      <c r="L315" s="27"/>
      <c r="M315" s="27"/>
      <c r="N315" s="27"/>
      <c r="O315" s="27"/>
      <c r="P315" s="27"/>
      <c r="Q315" s="27"/>
      <c r="R315" s="33"/>
      <c r="S315" s="33"/>
      <c r="T315" s="33"/>
      <c r="U315" s="27"/>
    </row>
    <row r="316" spans="1:21" x14ac:dyDescent="0.2">
      <c r="A316" s="27"/>
      <c r="B316" s="27"/>
      <c r="C316" s="27"/>
      <c r="D316" s="27"/>
      <c r="E316" s="27"/>
      <c r="F316" s="27"/>
      <c r="G316" s="27"/>
      <c r="H316" s="27"/>
      <c r="I316" s="27"/>
      <c r="J316" s="27"/>
      <c r="K316" s="27"/>
      <c r="L316" s="27"/>
      <c r="M316" s="27"/>
      <c r="N316" s="27"/>
      <c r="O316" s="27"/>
      <c r="P316" s="27"/>
      <c r="Q316" s="27"/>
      <c r="R316" s="33"/>
      <c r="S316" s="33"/>
      <c r="T316" s="33"/>
      <c r="U316" s="27"/>
    </row>
    <row r="317" spans="1:21" x14ac:dyDescent="0.2">
      <c r="A317" s="27"/>
      <c r="B317" s="27"/>
      <c r="C317" s="27"/>
      <c r="D317" s="27"/>
      <c r="E317" s="27"/>
      <c r="F317" s="27"/>
      <c r="G317" s="27"/>
      <c r="H317" s="27"/>
      <c r="I317" s="27"/>
      <c r="J317" s="27"/>
      <c r="K317" s="27"/>
      <c r="L317" s="27"/>
      <c r="M317" s="27"/>
      <c r="N317" s="27"/>
      <c r="O317" s="27"/>
      <c r="P317" s="27"/>
      <c r="Q317" s="27"/>
      <c r="R317" s="33"/>
      <c r="S317" s="33"/>
      <c r="T317" s="33"/>
      <c r="U317" s="27"/>
    </row>
    <row r="318" spans="1:21" x14ac:dyDescent="0.2">
      <c r="A318" s="27"/>
      <c r="B318" s="27"/>
      <c r="C318" s="27"/>
      <c r="D318" s="27"/>
      <c r="E318" s="27"/>
      <c r="F318" s="27"/>
      <c r="G318" s="27"/>
      <c r="H318" s="27"/>
      <c r="I318" s="27"/>
      <c r="J318" s="27"/>
      <c r="K318" s="27"/>
      <c r="L318" s="27"/>
      <c r="M318" s="27"/>
      <c r="N318" s="27"/>
      <c r="O318" s="27"/>
      <c r="P318" s="27"/>
      <c r="Q318" s="27"/>
      <c r="R318" s="33"/>
      <c r="S318" s="33"/>
      <c r="T318" s="33"/>
      <c r="U318" s="27"/>
    </row>
    <row r="319" spans="1:21" x14ac:dyDescent="0.2">
      <c r="A319" s="27"/>
      <c r="B319" s="27"/>
      <c r="C319" s="27"/>
      <c r="D319" s="27"/>
      <c r="E319" s="27"/>
      <c r="F319" s="27"/>
      <c r="G319" s="27"/>
      <c r="H319" s="27"/>
      <c r="I319" s="27"/>
      <c r="J319" s="27"/>
      <c r="K319" s="27"/>
      <c r="L319" s="27"/>
      <c r="M319" s="27"/>
      <c r="N319" s="27"/>
      <c r="O319" s="27"/>
      <c r="P319" s="27"/>
      <c r="Q319" s="27"/>
      <c r="R319" s="33"/>
      <c r="S319" s="33"/>
      <c r="T319" s="33"/>
      <c r="U319" s="27"/>
    </row>
    <row r="320" spans="1:21" x14ac:dyDescent="0.2">
      <c r="A320" s="27"/>
      <c r="B320" s="27"/>
      <c r="C320" s="27"/>
      <c r="D320" s="27"/>
      <c r="E320" s="27"/>
      <c r="F320" s="27"/>
      <c r="G320" s="27"/>
      <c r="H320" s="27"/>
      <c r="I320" s="27"/>
      <c r="J320" s="27"/>
      <c r="K320" s="27"/>
      <c r="L320" s="27"/>
      <c r="M320" s="27"/>
      <c r="N320" s="27"/>
      <c r="O320" s="27"/>
      <c r="P320" s="27"/>
      <c r="Q320" s="27"/>
      <c r="R320" s="33"/>
      <c r="S320" s="33"/>
      <c r="T320" s="33"/>
      <c r="U320" s="27"/>
    </row>
    <row r="321" spans="1:21" x14ac:dyDescent="0.2">
      <c r="A321" s="27"/>
      <c r="B321" s="27"/>
      <c r="C321" s="27"/>
      <c r="D321" s="27"/>
      <c r="E321" s="27"/>
      <c r="F321" s="27"/>
      <c r="G321" s="27"/>
      <c r="H321" s="27"/>
      <c r="I321" s="27"/>
      <c r="J321" s="27"/>
      <c r="K321" s="27"/>
      <c r="L321" s="27"/>
      <c r="M321" s="27"/>
      <c r="N321" s="27"/>
      <c r="O321" s="27"/>
      <c r="P321" s="27"/>
      <c r="Q321" s="27"/>
      <c r="R321" s="33"/>
      <c r="S321" s="33"/>
      <c r="T321" s="33"/>
      <c r="U321" s="27"/>
    </row>
    <row r="322" spans="1:21" x14ac:dyDescent="0.2">
      <c r="A322" s="27"/>
      <c r="B322" s="27"/>
      <c r="C322" s="27"/>
      <c r="D322" s="27"/>
      <c r="E322" s="27"/>
      <c r="F322" s="27"/>
      <c r="G322" s="27"/>
      <c r="H322" s="27"/>
      <c r="I322" s="27"/>
      <c r="J322" s="27"/>
      <c r="K322" s="27"/>
      <c r="L322" s="27"/>
      <c r="M322" s="27"/>
      <c r="N322" s="27"/>
      <c r="O322" s="27"/>
      <c r="P322" s="27"/>
      <c r="Q322" s="27"/>
      <c r="R322" s="33"/>
      <c r="S322" s="33"/>
      <c r="T322" s="33"/>
      <c r="U322" s="27"/>
    </row>
    <row r="323" spans="1:21" x14ac:dyDescent="0.2">
      <c r="A323" s="27"/>
      <c r="B323" s="27"/>
      <c r="C323" s="27"/>
      <c r="D323" s="27"/>
      <c r="E323" s="27"/>
      <c r="F323" s="27"/>
      <c r="G323" s="27"/>
      <c r="H323" s="27"/>
      <c r="I323" s="27"/>
      <c r="J323" s="27"/>
      <c r="K323" s="27"/>
      <c r="L323" s="27"/>
      <c r="M323" s="27"/>
      <c r="N323" s="27"/>
      <c r="O323" s="27"/>
      <c r="P323" s="27"/>
      <c r="Q323" s="27"/>
      <c r="R323" s="33"/>
      <c r="S323" s="33"/>
      <c r="T323" s="33"/>
      <c r="U323" s="27"/>
    </row>
    <row r="324" spans="1:21" x14ac:dyDescent="0.2">
      <c r="A324" s="27"/>
      <c r="B324" s="27"/>
      <c r="C324" s="27"/>
      <c r="D324" s="27"/>
      <c r="E324" s="27"/>
      <c r="F324" s="27"/>
      <c r="G324" s="27"/>
      <c r="H324" s="27"/>
      <c r="I324" s="27"/>
      <c r="J324" s="27"/>
      <c r="K324" s="27"/>
      <c r="L324" s="27"/>
      <c r="M324" s="27"/>
      <c r="N324" s="27"/>
      <c r="O324" s="27"/>
      <c r="P324" s="27"/>
      <c r="Q324" s="27"/>
      <c r="R324" s="33"/>
      <c r="S324" s="33"/>
      <c r="T324" s="33"/>
      <c r="U324" s="27"/>
    </row>
    <row r="325" spans="1:21" x14ac:dyDescent="0.2">
      <c r="A325" s="27"/>
      <c r="B325" s="27"/>
      <c r="C325" s="27"/>
      <c r="D325" s="27"/>
      <c r="E325" s="27"/>
      <c r="F325" s="27"/>
      <c r="G325" s="27"/>
      <c r="H325" s="27"/>
      <c r="I325" s="27"/>
      <c r="J325" s="27"/>
      <c r="K325" s="27"/>
      <c r="L325" s="27"/>
      <c r="M325" s="27"/>
      <c r="N325" s="27"/>
      <c r="O325" s="27"/>
      <c r="P325" s="27"/>
      <c r="Q325" s="27"/>
      <c r="R325" s="33"/>
      <c r="S325" s="33"/>
      <c r="T325" s="33"/>
      <c r="U325" s="27"/>
    </row>
    <row r="326" spans="1:21" x14ac:dyDescent="0.2">
      <c r="A326" s="27"/>
      <c r="B326" s="27"/>
      <c r="C326" s="27"/>
      <c r="D326" s="27"/>
      <c r="E326" s="27"/>
      <c r="F326" s="27"/>
      <c r="G326" s="27"/>
      <c r="H326" s="27"/>
      <c r="I326" s="27"/>
      <c r="J326" s="27"/>
      <c r="K326" s="27"/>
      <c r="L326" s="27"/>
      <c r="M326" s="27"/>
      <c r="N326" s="27"/>
      <c r="O326" s="27"/>
      <c r="P326" s="27"/>
      <c r="Q326" s="27"/>
      <c r="R326" s="33"/>
      <c r="S326" s="33"/>
      <c r="T326" s="33"/>
      <c r="U326" s="27"/>
    </row>
    <row r="327" spans="1:21" x14ac:dyDescent="0.2">
      <c r="A327" s="27"/>
      <c r="B327" s="27"/>
      <c r="C327" s="27"/>
      <c r="D327" s="27"/>
      <c r="E327" s="27"/>
      <c r="F327" s="27"/>
      <c r="G327" s="27"/>
      <c r="H327" s="27"/>
      <c r="I327" s="27"/>
      <c r="J327" s="27"/>
      <c r="K327" s="27"/>
      <c r="L327" s="27"/>
      <c r="M327" s="27"/>
      <c r="N327" s="27"/>
      <c r="O327" s="27"/>
      <c r="P327" s="27"/>
      <c r="Q327" s="27"/>
      <c r="R327" s="33"/>
      <c r="S327" s="33"/>
      <c r="T327" s="33"/>
      <c r="U327" s="27"/>
    </row>
    <row r="328" spans="1:21" x14ac:dyDescent="0.2">
      <c r="A328" s="27"/>
      <c r="B328" s="27"/>
      <c r="C328" s="27"/>
      <c r="D328" s="27"/>
      <c r="E328" s="27"/>
      <c r="F328" s="27"/>
      <c r="G328" s="27"/>
      <c r="H328" s="27"/>
      <c r="I328" s="27"/>
      <c r="J328" s="27"/>
      <c r="K328" s="27"/>
      <c r="L328" s="27"/>
      <c r="M328" s="27"/>
      <c r="N328" s="27"/>
      <c r="O328" s="27"/>
      <c r="P328" s="27"/>
      <c r="Q328" s="27"/>
      <c r="R328" s="33"/>
      <c r="S328" s="33"/>
      <c r="T328" s="33"/>
      <c r="U328" s="27"/>
    </row>
    <row r="329" spans="1:21" x14ac:dyDescent="0.2">
      <c r="A329" s="27"/>
      <c r="B329" s="27"/>
      <c r="C329" s="27"/>
      <c r="D329" s="27"/>
      <c r="E329" s="27"/>
      <c r="F329" s="27"/>
      <c r="G329" s="27"/>
      <c r="H329" s="27"/>
      <c r="I329" s="27"/>
      <c r="J329" s="27"/>
      <c r="K329" s="27"/>
      <c r="L329" s="27"/>
      <c r="M329" s="27"/>
      <c r="N329" s="27"/>
      <c r="O329" s="27"/>
      <c r="P329" s="27"/>
      <c r="Q329" s="27"/>
      <c r="R329" s="33"/>
      <c r="S329" s="33"/>
      <c r="T329" s="33"/>
      <c r="U329" s="27"/>
    </row>
    <row r="330" spans="1:21" x14ac:dyDescent="0.2">
      <c r="A330" s="27"/>
      <c r="B330" s="27"/>
      <c r="C330" s="27"/>
      <c r="D330" s="27"/>
      <c r="E330" s="27"/>
      <c r="F330" s="27"/>
      <c r="G330" s="27"/>
      <c r="H330" s="27"/>
      <c r="I330" s="27"/>
      <c r="J330" s="27"/>
      <c r="K330" s="27"/>
      <c r="L330" s="27"/>
      <c r="M330" s="27"/>
      <c r="N330" s="27"/>
      <c r="O330" s="27"/>
      <c r="P330" s="27"/>
      <c r="Q330" s="27"/>
      <c r="R330" s="33"/>
      <c r="S330" s="33"/>
      <c r="T330" s="33"/>
      <c r="U330" s="27"/>
    </row>
    <row r="331" spans="1:21" x14ac:dyDescent="0.2">
      <c r="A331" s="27"/>
      <c r="B331" s="27"/>
      <c r="C331" s="27"/>
      <c r="D331" s="27"/>
      <c r="E331" s="27"/>
      <c r="F331" s="27"/>
      <c r="G331" s="27"/>
      <c r="H331" s="27"/>
      <c r="I331" s="27"/>
      <c r="J331" s="27"/>
      <c r="K331" s="27"/>
      <c r="L331" s="27"/>
      <c r="M331" s="27"/>
      <c r="N331" s="27"/>
      <c r="O331" s="27"/>
      <c r="P331" s="27"/>
      <c r="Q331" s="27"/>
      <c r="R331" s="33"/>
      <c r="S331" s="33"/>
      <c r="T331" s="33"/>
      <c r="U331" s="27"/>
    </row>
    <row r="332" spans="1:21" x14ac:dyDescent="0.2">
      <c r="A332" s="27"/>
      <c r="B332" s="27"/>
      <c r="C332" s="27"/>
      <c r="D332" s="27"/>
      <c r="E332" s="27"/>
      <c r="F332" s="27"/>
      <c r="G332" s="27"/>
      <c r="H332" s="27"/>
      <c r="I332" s="27"/>
      <c r="J332" s="27"/>
      <c r="K332" s="27"/>
      <c r="L332" s="27"/>
      <c r="M332" s="27"/>
      <c r="N332" s="27"/>
      <c r="O332" s="27"/>
      <c r="P332" s="27"/>
      <c r="Q332" s="27"/>
      <c r="R332" s="33"/>
      <c r="S332" s="33"/>
      <c r="T332" s="33"/>
      <c r="U332" s="27"/>
    </row>
    <row r="333" spans="1:21" x14ac:dyDescent="0.2">
      <c r="A333" s="27"/>
      <c r="B333" s="27"/>
      <c r="C333" s="27"/>
      <c r="D333" s="27"/>
      <c r="E333" s="27"/>
      <c r="F333" s="27"/>
      <c r="G333" s="27"/>
      <c r="H333" s="27"/>
      <c r="I333" s="27"/>
      <c r="J333" s="27"/>
      <c r="K333" s="27"/>
      <c r="L333" s="27"/>
      <c r="M333" s="27"/>
      <c r="N333" s="27"/>
      <c r="O333" s="27"/>
      <c r="P333" s="27"/>
      <c r="Q333" s="27"/>
      <c r="R333" s="33"/>
      <c r="S333" s="33"/>
      <c r="T333" s="33"/>
      <c r="U333" s="27"/>
    </row>
    <row r="334" spans="1:21" x14ac:dyDescent="0.2">
      <c r="A334" s="27"/>
      <c r="B334" s="27"/>
      <c r="C334" s="27"/>
      <c r="D334" s="27"/>
      <c r="E334" s="27"/>
      <c r="F334" s="27"/>
      <c r="G334" s="27"/>
      <c r="H334" s="27"/>
      <c r="I334" s="27"/>
      <c r="J334" s="27"/>
      <c r="K334" s="27"/>
      <c r="L334" s="27"/>
      <c r="M334" s="27"/>
      <c r="N334" s="27"/>
      <c r="O334" s="27"/>
      <c r="P334" s="27"/>
      <c r="Q334" s="27"/>
      <c r="R334" s="33"/>
      <c r="S334" s="33"/>
      <c r="T334" s="33"/>
      <c r="U334" s="27"/>
    </row>
    <row r="335" spans="1:21" x14ac:dyDescent="0.2">
      <c r="A335" s="27"/>
      <c r="B335" s="27"/>
      <c r="C335" s="27"/>
      <c r="D335" s="27"/>
      <c r="E335" s="27"/>
      <c r="F335" s="27"/>
      <c r="G335" s="27"/>
      <c r="H335" s="27"/>
      <c r="I335" s="27"/>
      <c r="J335" s="27"/>
      <c r="K335" s="27"/>
      <c r="L335" s="27"/>
      <c r="M335" s="27"/>
      <c r="N335" s="27"/>
      <c r="O335" s="27"/>
      <c r="P335" s="27"/>
      <c r="Q335" s="27"/>
      <c r="R335" s="33"/>
      <c r="S335" s="33"/>
      <c r="T335" s="33"/>
      <c r="U335" s="27"/>
    </row>
    <row r="336" spans="1:21" x14ac:dyDescent="0.2">
      <c r="A336" s="27"/>
      <c r="B336" s="27"/>
      <c r="C336" s="27"/>
      <c r="D336" s="27"/>
      <c r="E336" s="27"/>
      <c r="F336" s="27"/>
      <c r="G336" s="27"/>
      <c r="H336" s="27"/>
      <c r="I336" s="27"/>
      <c r="J336" s="27"/>
      <c r="K336" s="27"/>
      <c r="L336" s="27"/>
      <c r="M336" s="27"/>
      <c r="N336" s="27"/>
      <c r="O336" s="27"/>
      <c r="P336" s="27"/>
      <c r="Q336" s="27"/>
      <c r="R336" s="33"/>
      <c r="S336" s="33"/>
      <c r="T336" s="33"/>
      <c r="U336" s="27"/>
    </row>
    <row r="337" spans="1:21" x14ac:dyDescent="0.2">
      <c r="A337" s="27"/>
      <c r="B337" s="27"/>
      <c r="C337" s="27"/>
      <c r="D337" s="27"/>
      <c r="E337" s="27"/>
      <c r="F337" s="27"/>
      <c r="G337" s="27"/>
      <c r="H337" s="27"/>
      <c r="I337" s="27"/>
      <c r="J337" s="27"/>
      <c r="K337" s="27"/>
      <c r="L337" s="27"/>
      <c r="M337" s="27"/>
      <c r="N337" s="27"/>
      <c r="O337" s="27"/>
      <c r="P337" s="27"/>
      <c r="Q337" s="27"/>
      <c r="R337" s="33"/>
      <c r="S337" s="33"/>
      <c r="T337" s="33"/>
      <c r="U337" s="27"/>
    </row>
    <row r="338" spans="1:21" x14ac:dyDescent="0.2">
      <c r="A338" s="27"/>
      <c r="B338" s="27"/>
      <c r="C338" s="27"/>
      <c r="D338" s="27"/>
      <c r="E338" s="27"/>
      <c r="F338" s="27"/>
      <c r="G338" s="27"/>
      <c r="H338" s="27"/>
      <c r="I338" s="27"/>
      <c r="J338" s="27"/>
      <c r="K338" s="27"/>
      <c r="L338" s="27"/>
      <c r="M338" s="27"/>
      <c r="N338" s="27"/>
      <c r="O338" s="27"/>
      <c r="P338" s="27"/>
      <c r="Q338" s="27"/>
      <c r="R338" s="33"/>
      <c r="S338" s="33"/>
      <c r="T338" s="33"/>
      <c r="U338" s="27"/>
    </row>
    <row r="339" spans="1:21" x14ac:dyDescent="0.2">
      <c r="A339" s="27"/>
      <c r="B339" s="27"/>
      <c r="C339" s="27"/>
      <c r="D339" s="27"/>
      <c r="E339" s="27"/>
      <c r="F339" s="27"/>
      <c r="G339" s="27"/>
      <c r="H339" s="27"/>
      <c r="I339" s="27"/>
      <c r="J339" s="27"/>
      <c r="K339" s="27"/>
      <c r="L339" s="27"/>
      <c r="M339" s="27"/>
      <c r="N339" s="27"/>
      <c r="O339" s="27"/>
      <c r="P339" s="27"/>
      <c r="Q339" s="27"/>
      <c r="R339" s="33"/>
      <c r="S339" s="33"/>
      <c r="T339" s="33"/>
      <c r="U339" s="27"/>
    </row>
    <row r="340" spans="1:21" x14ac:dyDescent="0.2">
      <c r="A340" s="27"/>
      <c r="B340" s="27"/>
      <c r="C340" s="27"/>
      <c r="D340" s="27"/>
      <c r="E340" s="27"/>
      <c r="F340" s="27"/>
      <c r="G340" s="27"/>
      <c r="H340" s="27"/>
      <c r="I340" s="27"/>
      <c r="J340" s="27"/>
      <c r="K340" s="27"/>
      <c r="L340" s="27"/>
      <c r="M340" s="27"/>
      <c r="N340" s="27"/>
      <c r="O340" s="27"/>
      <c r="P340" s="27"/>
      <c r="Q340" s="27"/>
      <c r="R340" s="33"/>
      <c r="S340" s="33"/>
      <c r="T340" s="33"/>
      <c r="U340" s="27"/>
    </row>
    <row r="341" spans="1:21" x14ac:dyDescent="0.2">
      <c r="A341" s="27"/>
      <c r="B341" s="27"/>
      <c r="C341" s="27"/>
      <c r="D341" s="27"/>
      <c r="E341" s="27"/>
      <c r="F341" s="27"/>
      <c r="G341" s="27"/>
      <c r="H341" s="27"/>
      <c r="I341" s="27"/>
      <c r="J341" s="27"/>
      <c r="K341" s="27"/>
      <c r="L341" s="27"/>
      <c r="M341" s="27"/>
      <c r="N341" s="27"/>
      <c r="O341" s="27"/>
      <c r="P341" s="27"/>
      <c r="Q341" s="27"/>
      <c r="R341" s="33"/>
      <c r="S341" s="33"/>
      <c r="T341" s="33"/>
      <c r="U341" s="27"/>
    </row>
    <row r="342" spans="1:21" x14ac:dyDescent="0.2">
      <c r="A342" s="27"/>
      <c r="B342" s="27"/>
      <c r="C342" s="27"/>
      <c r="D342" s="27"/>
      <c r="E342" s="27"/>
      <c r="F342" s="27"/>
      <c r="G342" s="27"/>
      <c r="H342" s="27"/>
      <c r="I342" s="27"/>
      <c r="J342" s="27"/>
      <c r="K342" s="27"/>
      <c r="L342" s="27"/>
      <c r="M342" s="27"/>
      <c r="N342" s="27"/>
      <c r="O342" s="27"/>
      <c r="P342" s="27"/>
      <c r="Q342" s="27"/>
      <c r="R342" s="33"/>
      <c r="S342" s="33"/>
      <c r="T342" s="33"/>
      <c r="U342" s="27"/>
    </row>
    <row r="343" spans="1:21" x14ac:dyDescent="0.2">
      <c r="A343" s="27"/>
      <c r="B343" s="27"/>
      <c r="C343" s="27"/>
      <c r="D343" s="27"/>
      <c r="E343" s="27"/>
      <c r="F343" s="27"/>
      <c r="G343" s="27"/>
      <c r="H343" s="27"/>
      <c r="I343" s="27"/>
      <c r="J343" s="27"/>
      <c r="K343" s="27"/>
      <c r="L343" s="27"/>
      <c r="M343" s="27"/>
      <c r="N343" s="27"/>
      <c r="O343" s="27"/>
      <c r="P343" s="27"/>
      <c r="Q343" s="27"/>
      <c r="R343" s="33"/>
      <c r="S343" s="33"/>
      <c r="T343" s="33"/>
      <c r="U343" s="27"/>
    </row>
    <row r="344" spans="1:21" x14ac:dyDescent="0.2">
      <c r="A344" s="27"/>
      <c r="B344" s="27"/>
      <c r="C344" s="27"/>
      <c r="D344" s="27"/>
      <c r="E344" s="27"/>
      <c r="F344" s="27"/>
      <c r="G344" s="27"/>
      <c r="H344" s="27"/>
      <c r="I344" s="27"/>
      <c r="J344" s="27"/>
      <c r="K344" s="27"/>
      <c r="L344" s="27"/>
      <c r="M344" s="27"/>
      <c r="N344" s="27"/>
      <c r="O344" s="27"/>
      <c r="P344" s="27"/>
      <c r="Q344" s="27"/>
      <c r="R344" s="33"/>
      <c r="S344" s="33"/>
      <c r="T344" s="33"/>
      <c r="U344" s="27"/>
    </row>
    <row r="345" spans="1:21" x14ac:dyDescent="0.2">
      <c r="A345" s="27"/>
      <c r="B345" s="27"/>
      <c r="C345" s="27"/>
      <c r="D345" s="27"/>
      <c r="E345" s="27"/>
      <c r="F345" s="27"/>
      <c r="G345" s="27"/>
      <c r="H345" s="27"/>
      <c r="I345" s="27"/>
      <c r="J345" s="27"/>
      <c r="K345" s="27"/>
      <c r="L345" s="27"/>
      <c r="M345" s="27"/>
      <c r="N345" s="27"/>
      <c r="O345" s="27"/>
      <c r="P345" s="27"/>
      <c r="Q345" s="27"/>
      <c r="R345" s="33"/>
      <c r="S345" s="33"/>
      <c r="T345" s="33"/>
      <c r="U345" s="27"/>
    </row>
    <row r="346" spans="1:21" x14ac:dyDescent="0.2">
      <c r="A346" s="27"/>
      <c r="B346" s="27"/>
      <c r="C346" s="27"/>
      <c r="D346" s="27"/>
      <c r="E346" s="27"/>
      <c r="F346" s="27"/>
      <c r="G346" s="27"/>
      <c r="H346" s="27"/>
      <c r="I346" s="27"/>
      <c r="J346" s="27"/>
      <c r="K346" s="27"/>
      <c r="L346" s="27"/>
      <c r="M346" s="27"/>
      <c r="N346" s="27"/>
      <c r="O346" s="27"/>
      <c r="P346" s="27"/>
      <c r="Q346" s="27"/>
      <c r="R346" s="33"/>
      <c r="S346" s="33"/>
      <c r="T346" s="33"/>
      <c r="U346" s="27"/>
    </row>
    <row r="347" spans="1:21" x14ac:dyDescent="0.2">
      <c r="A347" s="27"/>
      <c r="B347" s="27"/>
      <c r="C347" s="27"/>
      <c r="D347" s="27"/>
      <c r="E347" s="27"/>
      <c r="F347" s="27"/>
      <c r="G347" s="27"/>
      <c r="H347" s="27"/>
      <c r="I347" s="27"/>
      <c r="J347" s="27"/>
      <c r="K347" s="27"/>
      <c r="L347" s="27"/>
      <c r="M347" s="27"/>
      <c r="N347" s="27"/>
      <c r="O347" s="27"/>
      <c r="P347" s="27"/>
      <c r="Q347" s="27"/>
      <c r="R347" s="33"/>
      <c r="S347" s="33"/>
      <c r="T347" s="33"/>
      <c r="U347" s="27"/>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topLeftCell="A4" workbookViewId="0">
      <selection activeCell="F25" sqref="F25"/>
    </sheetView>
  </sheetViews>
  <sheetFormatPr defaultColWidth="8.85546875" defaultRowHeight="12.75" x14ac:dyDescent="0.2"/>
  <cols>
    <col min="1" max="1" width="41.28515625" style="63" customWidth="1"/>
    <col min="2" max="2" width="45.5703125" style="63" customWidth="1"/>
    <col min="3" max="16384" width="8.85546875" style="27"/>
  </cols>
  <sheetData>
    <row r="2" spans="1:10" ht="31.5" x14ac:dyDescent="0.2">
      <c r="A2" s="45"/>
      <c r="B2" s="46" t="s">
        <v>192</v>
      </c>
      <c r="C2" s="46" t="s">
        <v>21</v>
      </c>
      <c r="D2" s="46" t="s">
        <v>25</v>
      </c>
      <c r="E2" s="46" t="s">
        <v>26</v>
      </c>
      <c r="F2" s="46" t="s">
        <v>27</v>
      </c>
      <c r="G2" s="47"/>
      <c r="H2" s="47"/>
      <c r="I2" s="47"/>
      <c r="J2" s="47"/>
    </row>
    <row r="3" spans="1:10" x14ac:dyDescent="0.2">
      <c r="A3" s="45"/>
      <c r="B3" s="46" t="s">
        <v>193</v>
      </c>
      <c r="C3" s="46"/>
      <c r="D3" s="48" t="e">
        <f>D4+D5+D7+D10+D19</f>
        <v>#REF!</v>
      </c>
      <c r="E3" s="48" t="e">
        <f>E4+E5+E7+E10+E19</f>
        <v>#REF!</v>
      </c>
      <c r="F3" s="48" t="e">
        <f>F4+F5+F7+F10+F19</f>
        <v>#REF!</v>
      </c>
      <c r="G3" s="47"/>
      <c r="H3" s="47"/>
      <c r="I3" s="47"/>
      <c r="J3" s="47"/>
    </row>
    <row r="4" spans="1:10" ht="21" x14ac:dyDescent="0.2">
      <c r="A4" s="49" t="s">
        <v>197</v>
      </c>
      <c r="B4" s="49" t="s">
        <v>194</v>
      </c>
      <c r="C4" s="50" t="s">
        <v>85</v>
      </c>
      <c r="D4" s="51" t="e">
        <f>#REF!</f>
        <v>#REF!</v>
      </c>
      <c r="E4" s="51" t="e">
        <f>#REF!</f>
        <v>#REF!</v>
      </c>
      <c r="F4" s="51" t="e">
        <f>#REF!</f>
        <v>#REF!</v>
      </c>
      <c r="G4" s="47"/>
      <c r="H4" s="47"/>
      <c r="I4" s="47"/>
      <c r="J4" s="47"/>
    </row>
    <row r="5" spans="1:10" ht="52.5" x14ac:dyDescent="0.2">
      <c r="A5" s="49" t="s">
        <v>198</v>
      </c>
      <c r="B5" s="49" t="s">
        <v>192</v>
      </c>
      <c r="C5" s="50" t="s">
        <v>85</v>
      </c>
      <c r="D5" s="51" t="e">
        <f>SUM(D6:D6)</f>
        <v>#REF!</v>
      </c>
      <c r="E5" s="51" t="e">
        <f>SUM(E6:E6)</f>
        <v>#REF!</v>
      </c>
      <c r="F5" s="51" t="e">
        <f>SUM(F6:F6)</f>
        <v>#REF!</v>
      </c>
    </row>
    <row r="6" spans="1:10" x14ac:dyDescent="0.2">
      <c r="A6" s="54"/>
      <c r="B6" s="36" t="s">
        <v>38</v>
      </c>
      <c r="C6" s="52" t="s">
        <v>85</v>
      </c>
      <c r="D6" s="53" t="e">
        <f>#REF!</f>
        <v>#REF!</v>
      </c>
      <c r="E6" s="53" t="e">
        <f>#REF!</f>
        <v>#REF!</v>
      </c>
      <c r="F6" s="53" t="e">
        <f>#REF!</f>
        <v>#REF!</v>
      </c>
    </row>
    <row r="7" spans="1:10" x14ac:dyDescent="0.2">
      <c r="A7" s="49" t="s">
        <v>199</v>
      </c>
      <c r="B7" s="55"/>
      <c r="C7" s="52"/>
      <c r="D7" s="51"/>
      <c r="E7" s="51"/>
      <c r="F7" s="51"/>
    </row>
    <row r="8" spans="1:10" x14ac:dyDescent="0.2">
      <c r="A8" s="54"/>
      <c r="B8" s="56"/>
      <c r="C8" s="52"/>
      <c r="D8" s="53"/>
      <c r="E8" s="53"/>
      <c r="F8" s="53"/>
    </row>
    <row r="9" spans="1:10" x14ac:dyDescent="0.2">
      <c r="A9" s="54"/>
      <c r="B9" s="56"/>
      <c r="C9" s="52"/>
      <c r="D9" s="53"/>
      <c r="E9" s="53"/>
      <c r="F9" s="53"/>
    </row>
    <row r="10" spans="1:10" ht="31.5" x14ac:dyDescent="0.2">
      <c r="A10" s="57" t="s">
        <v>41</v>
      </c>
      <c r="B10" s="55" t="s">
        <v>195</v>
      </c>
      <c r="C10" s="58"/>
      <c r="D10" s="59" t="e">
        <f>SUM(D11:D18)</f>
        <v>#REF!</v>
      </c>
      <c r="E10" s="59" t="e">
        <f>SUM(E11:E18)</f>
        <v>#REF!</v>
      </c>
      <c r="F10" s="59" t="e">
        <f>SUM(F11:F18)</f>
        <v>#REF!</v>
      </c>
    </row>
    <row r="11" spans="1:10" x14ac:dyDescent="0.2">
      <c r="A11" s="60"/>
      <c r="B11" s="61" t="s">
        <v>165</v>
      </c>
      <c r="C11" s="58" t="s">
        <v>85</v>
      </c>
      <c r="D11" s="62" t="e">
        <f>#REF!</f>
        <v>#REF!</v>
      </c>
      <c r="E11" s="62" t="e">
        <f>#REF!</f>
        <v>#REF!</v>
      </c>
      <c r="F11" s="62" t="e">
        <f>#REF!</f>
        <v>#REF!</v>
      </c>
    </row>
    <row r="12" spans="1:10" x14ac:dyDescent="0.2">
      <c r="A12" s="60"/>
      <c r="B12" s="61" t="s">
        <v>166</v>
      </c>
      <c r="C12" s="58" t="s">
        <v>85</v>
      </c>
      <c r="D12" s="62" t="e">
        <f>#REF!</f>
        <v>#REF!</v>
      </c>
      <c r="E12" s="62" t="e">
        <f>#REF!</f>
        <v>#REF!</v>
      </c>
      <c r="F12" s="62" t="e">
        <f>#REF!</f>
        <v>#REF!</v>
      </c>
    </row>
    <row r="13" spans="1:10" x14ac:dyDescent="0.2">
      <c r="A13" s="60"/>
      <c r="B13" s="61" t="s">
        <v>167</v>
      </c>
      <c r="C13" s="58" t="s">
        <v>85</v>
      </c>
      <c r="D13" s="62" t="e">
        <f>#REF!</f>
        <v>#REF!</v>
      </c>
      <c r="E13" s="62" t="e">
        <f>#REF!</f>
        <v>#REF!</v>
      </c>
      <c r="F13" s="62" t="e">
        <f>#REF!</f>
        <v>#REF!</v>
      </c>
    </row>
    <row r="14" spans="1:10" x14ac:dyDescent="0.2">
      <c r="A14" s="60"/>
      <c r="B14" s="61" t="s">
        <v>168</v>
      </c>
      <c r="C14" s="58" t="s">
        <v>85</v>
      </c>
      <c r="D14" s="62" t="e">
        <f>#REF!</f>
        <v>#REF!</v>
      </c>
      <c r="E14" s="62" t="e">
        <f>#REF!</f>
        <v>#REF!</v>
      </c>
      <c r="F14" s="62" t="e">
        <f>#REF!</f>
        <v>#REF!</v>
      </c>
    </row>
    <row r="15" spans="1:10" x14ac:dyDescent="0.2">
      <c r="A15" s="60"/>
      <c r="B15" s="61" t="s">
        <v>169</v>
      </c>
      <c r="C15" s="58" t="s">
        <v>85</v>
      </c>
      <c r="D15" s="62" t="e">
        <f>#REF!</f>
        <v>#REF!</v>
      </c>
      <c r="E15" s="62" t="e">
        <f>#REF!</f>
        <v>#REF!</v>
      </c>
      <c r="F15" s="62" t="e">
        <f>#REF!</f>
        <v>#REF!</v>
      </c>
    </row>
    <row r="16" spans="1:10" x14ac:dyDescent="0.2">
      <c r="A16" s="60"/>
      <c r="B16" s="61" t="s">
        <v>128</v>
      </c>
      <c r="C16" s="58" t="s">
        <v>85</v>
      </c>
      <c r="D16" s="62" t="e">
        <f>#REF!</f>
        <v>#REF!</v>
      </c>
      <c r="E16" s="62" t="e">
        <f>#REF!</f>
        <v>#REF!</v>
      </c>
      <c r="F16" s="62" t="e">
        <f>#REF!</f>
        <v>#REF!</v>
      </c>
    </row>
    <row r="17" spans="1:6" x14ac:dyDescent="0.2">
      <c r="A17" s="60"/>
      <c r="B17" s="61" t="s">
        <v>128</v>
      </c>
      <c r="C17" s="58" t="s">
        <v>86</v>
      </c>
      <c r="D17" s="62">
        <v>11000</v>
      </c>
      <c r="E17" s="64">
        <v>6000</v>
      </c>
      <c r="F17" s="62">
        <v>6000</v>
      </c>
    </row>
    <row r="18" spans="1:6" x14ac:dyDescent="0.2">
      <c r="A18" s="60"/>
      <c r="B18" s="61" t="s">
        <v>38</v>
      </c>
      <c r="C18" s="58" t="s">
        <v>85</v>
      </c>
      <c r="D18" s="62" t="e">
        <f>#REF!</f>
        <v>#REF!</v>
      </c>
      <c r="E18" s="62" t="e">
        <f>#REF!</f>
        <v>#REF!</v>
      </c>
      <c r="F18" s="62" t="e">
        <f>#REF!</f>
        <v>#REF!</v>
      </c>
    </row>
    <row r="19" spans="1:6" ht="42" x14ac:dyDescent="0.2">
      <c r="A19" s="57" t="s">
        <v>200</v>
      </c>
      <c r="B19" s="55" t="s">
        <v>196</v>
      </c>
      <c r="C19" s="58" t="s">
        <v>85</v>
      </c>
      <c r="D19" s="59" t="e">
        <f>SUM(D20:D21)</f>
        <v>#REF!</v>
      </c>
      <c r="E19" s="59" t="e">
        <f>SUM(E20:E21)</f>
        <v>#REF!</v>
      </c>
      <c r="F19" s="59" t="e">
        <f>SUM(F20:F21)</f>
        <v>#REF!</v>
      </c>
    </row>
    <row r="20" spans="1:6" ht="22.5" x14ac:dyDescent="0.2">
      <c r="A20" s="54"/>
      <c r="B20" s="61" t="s">
        <v>53</v>
      </c>
      <c r="C20" s="58" t="s">
        <v>85</v>
      </c>
      <c r="D20" s="62" t="e">
        <f>#REF!</f>
        <v>#REF!</v>
      </c>
      <c r="E20" s="62" t="e">
        <f>#REF!</f>
        <v>#REF!</v>
      </c>
      <c r="F20" s="62" t="e">
        <f>#REF!</f>
        <v>#REF!</v>
      </c>
    </row>
    <row r="21" spans="1:6" ht="31.5" x14ac:dyDescent="0.2">
      <c r="A21" s="57" t="s">
        <v>201</v>
      </c>
      <c r="B21" s="55" t="s">
        <v>196</v>
      </c>
      <c r="C21" s="58" t="s">
        <v>85</v>
      </c>
      <c r="D21" s="59" t="e">
        <f>D22</f>
        <v>#REF!</v>
      </c>
      <c r="E21" s="59" t="e">
        <f>E22</f>
        <v>#REF!</v>
      </c>
      <c r="F21" s="59" t="e">
        <f>F22</f>
        <v>#REF!</v>
      </c>
    </row>
    <row r="22" spans="1:6" ht="22.5" x14ac:dyDescent="0.2">
      <c r="B22" s="61" t="s">
        <v>53</v>
      </c>
      <c r="C22" s="58" t="s">
        <v>85</v>
      </c>
      <c r="D22" s="62" t="e">
        <f>#REF!</f>
        <v>#REF!</v>
      </c>
      <c r="E22" s="62" t="e">
        <f>#REF!</f>
        <v>#REF!</v>
      </c>
      <c r="F22" s="62" t="e">
        <f>#REF!</f>
        <v>#REF!</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8"/>
  <sheetViews>
    <sheetView topLeftCell="A175" workbookViewId="0">
      <selection activeCell="I204" sqref="I204"/>
    </sheetView>
  </sheetViews>
  <sheetFormatPr defaultColWidth="9.140625" defaultRowHeight="15" x14ac:dyDescent="0.25"/>
  <cols>
    <col min="1" max="1" width="20.28515625" style="7" customWidth="1"/>
    <col min="2" max="2" width="15.85546875" style="7" customWidth="1"/>
    <col min="3" max="3" width="17.5703125" style="7" customWidth="1"/>
    <col min="4" max="4" width="19" style="7" customWidth="1"/>
    <col min="5" max="5" width="9.140625" style="7"/>
    <col min="6" max="6" width="14.7109375" style="7" customWidth="1"/>
    <col min="7" max="9" width="10.85546875" style="7" bestFit="1" customWidth="1"/>
    <col min="10" max="16384" width="9.140625" style="7"/>
  </cols>
  <sheetData>
    <row r="2" spans="1:9" x14ac:dyDescent="0.25">
      <c r="A2" s="656"/>
      <c r="B2" s="656"/>
      <c r="C2" s="656"/>
      <c r="D2" s="656"/>
      <c r="E2" s="656"/>
      <c r="F2" s="656"/>
      <c r="G2" s="655" t="s">
        <v>213</v>
      </c>
      <c r="H2" s="655"/>
      <c r="I2" s="655"/>
    </row>
    <row r="3" spans="1:9" ht="51.75" x14ac:dyDescent="0.25">
      <c r="A3" s="109" t="s">
        <v>209</v>
      </c>
      <c r="B3" s="109" t="s">
        <v>210</v>
      </c>
      <c r="C3" s="109" t="s">
        <v>1</v>
      </c>
      <c r="D3" s="109" t="s">
        <v>211</v>
      </c>
      <c r="E3" s="109" t="s">
        <v>79</v>
      </c>
      <c r="F3" s="109" t="s">
        <v>212</v>
      </c>
      <c r="G3" s="109" t="s">
        <v>81</v>
      </c>
      <c r="H3" s="109" t="s">
        <v>13</v>
      </c>
      <c r="I3" s="109" t="s">
        <v>12</v>
      </c>
    </row>
    <row r="4" spans="1:9" ht="128.25" hidden="1" x14ac:dyDescent="0.25">
      <c r="A4" s="110" t="s">
        <v>214</v>
      </c>
      <c r="B4" s="5" t="s">
        <v>228</v>
      </c>
      <c r="C4" s="5" t="s">
        <v>215</v>
      </c>
      <c r="D4" s="5" t="s">
        <v>216</v>
      </c>
      <c r="E4" s="111"/>
      <c r="F4" s="111"/>
      <c r="G4" s="84">
        <v>0</v>
      </c>
      <c r="H4" s="84">
        <v>0</v>
      </c>
      <c r="I4" s="84">
        <v>0</v>
      </c>
    </row>
    <row r="5" spans="1:9" ht="128.25" hidden="1" x14ac:dyDescent="0.25">
      <c r="A5" s="110" t="s">
        <v>214</v>
      </c>
      <c r="B5" s="5" t="s">
        <v>228</v>
      </c>
      <c r="C5" s="5" t="s">
        <v>215</v>
      </c>
      <c r="D5" s="5" t="s">
        <v>218</v>
      </c>
      <c r="E5" s="111"/>
      <c r="F5" s="111"/>
      <c r="G5" s="84">
        <v>0</v>
      </c>
      <c r="H5" s="84">
        <v>0</v>
      </c>
      <c r="I5" s="84">
        <v>0</v>
      </c>
    </row>
    <row r="6" spans="1:9" ht="128.25" hidden="1" x14ac:dyDescent="0.25">
      <c r="A6" s="110" t="s">
        <v>214</v>
      </c>
      <c r="B6" s="5" t="s">
        <v>228</v>
      </c>
      <c r="C6" s="5" t="s">
        <v>215</v>
      </c>
      <c r="D6" s="5" t="s">
        <v>217</v>
      </c>
      <c r="E6" s="111"/>
      <c r="F6" s="111"/>
      <c r="G6" s="84">
        <v>0</v>
      </c>
      <c r="H6" s="84">
        <v>0</v>
      </c>
      <c r="I6" s="84">
        <v>0</v>
      </c>
    </row>
    <row r="7" spans="1:9" ht="140.25" hidden="1" x14ac:dyDescent="0.25">
      <c r="A7" s="5" t="s">
        <v>214</v>
      </c>
      <c r="B7" s="5" t="s">
        <v>228</v>
      </c>
      <c r="C7" s="5" t="s">
        <v>215</v>
      </c>
      <c r="D7" s="5" t="s">
        <v>219</v>
      </c>
      <c r="E7" s="111"/>
      <c r="F7" s="111"/>
      <c r="G7" s="84">
        <v>0</v>
      </c>
      <c r="H7" s="84">
        <v>0</v>
      </c>
      <c r="I7" s="84">
        <v>0</v>
      </c>
    </row>
    <row r="8" spans="1:9" ht="208.5" hidden="1" customHeight="1" x14ac:dyDescent="0.25">
      <c r="A8" s="5" t="s">
        <v>214</v>
      </c>
      <c r="B8" s="5" t="s">
        <v>228</v>
      </c>
      <c r="C8" s="5" t="s">
        <v>221</v>
      </c>
      <c r="D8" s="5" t="s">
        <v>220</v>
      </c>
      <c r="E8" s="111"/>
      <c r="F8" s="111"/>
      <c r="G8" s="84">
        <v>0</v>
      </c>
      <c r="H8" s="84">
        <v>0</v>
      </c>
      <c r="I8" s="84">
        <v>0</v>
      </c>
    </row>
    <row r="9" spans="1:9" ht="204" hidden="1" x14ac:dyDescent="0.25">
      <c r="A9" s="5" t="s">
        <v>214</v>
      </c>
      <c r="B9" s="5" t="s">
        <v>228</v>
      </c>
      <c r="C9" s="5" t="s">
        <v>221</v>
      </c>
      <c r="D9" s="5" t="s">
        <v>222</v>
      </c>
      <c r="E9" s="111"/>
      <c r="F9" s="111"/>
      <c r="G9" s="84">
        <v>0</v>
      </c>
      <c r="H9" s="84">
        <v>0</v>
      </c>
      <c r="I9" s="84">
        <v>0</v>
      </c>
    </row>
    <row r="10" spans="1:9" ht="191.25" hidden="1" x14ac:dyDescent="0.25">
      <c r="A10" s="5" t="s">
        <v>214</v>
      </c>
      <c r="B10" s="5" t="s">
        <v>228</v>
      </c>
      <c r="C10" s="5" t="s">
        <v>223</v>
      </c>
      <c r="D10" s="5" t="s">
        <v>224</v>
      </c>
      <c r="E10" s="111"/>
      <c r="F10" s="111"/>
      <c r="G10" s="84">
        <v>0</v>
      </c>
      <c r="H10" s="84">
        <v>0</v>
      </c>
      <c r="I10" s="84">
        <v>0</v>
      </c>
    </row>
    <row r="11" spans="1:9" ht="191.25" hidden="1" x14ac:dyDescent="0.25">
      <c r="A11" s="5" t="s">
        <v>214</v>
      </c>
      <c r="B11" s="5" t="s">
        <v>228</v>
      </c>
      <c r="C11" s="5" t="s">
        <v>223</v>
      </c>
      <c r="D11" s="5" t="s">
        <v>225</v>
      </c>
      <c r="E11" s="111"/>
      <c r="F11" s="111"/>
      <c r="G11" s="84">
        <v>0</v>
      </c>
      <c r="H11" s="84">
        <v>0</v>
      </c>
      <c r="I11" s="84">
        <v>0</v>
      </c>
    </row>
    <row r="12" spans="1:9" ht="153" x14ac:dyDescent="0.25">
      <c r="A12" s="5" t="s">
        <v>214</v>
      </c>
      <c r="B12" s="5" t="s">
        <v>228</v>
      </c>
      <c r="C12" s="5" t="s">
        <v>226</v>
      </c>
      <c r="D12" s="5" t="s">
        <v>227</v>
      </c>
      <c r="E12" s="6">
        <v>262</v>
      </c>
      <c r="F12" s="107" t="s">
        <v>40</v>
      </c>
      <c r="G12" s="108">
        <v>3815.6</v>
      </c>
      <c r="H12" s="108">
        <v>4044.5</v>
      </c>
      <c r="I12" s="108">
        <v>4287.5</v>
      </c>
    </row>
    <row r="13" spans="1:9" ht="178.5" hidden="1" x14ac:dyDescent="0.25">
      <c r="A13" s="105" t="s">
        <v>214</v>
      </c>
      <c r="B13" s="105" t="s">
        <v>229</v>
      </c>
      <c r="C13" s="105" t="s">
        <v>231</v>
      </c>
      <c r="D13" s="105" t="s">
        <v>230</v>
      </c>
      <c r="E13" s="106">
        <v>226</v>
      </c>
      <c r="F13" s="106" t="s">
        <v>204</v>
      </c>
      <c r="G13" s="104">
        <v>100</v>
      </c>
      <c r="H13" s="104">
        <v>0</v>
      </c>
      <c r="I13" s="104">
        <v>0</v>
      </c>
    </row>
    <row r="14" spans="1:9" ht="178.5" hidden="1" x14ac:dyDescent="0.25">
      <c r="A14" s="105" t="s">
        <v>214</v>
      </c>
      <c r="B14" s="105" t="s">
        <v>229</v>
      </c>
      <c r="C14" s="105" t="s">
        <v>231</v>
      </c>
      <c r="D14" s="105" t="s">
        <v>232</v>
      </c>
      <c r="E14" s="106">
        <v>226</v>
      </c>
      <c r="F14" s="106" t="s">
        <v>204</v>
      </c>
      <c r="G14" s="104">
        <v>0</v>
      </c>
      <c r="H14" s="104">
        <v>0</v>
      </c>
      <c r="I14" s="104">
        <v>0</v>
      </c>
    </row>
    <row r="15" spans="1:9" ht="178.5" hidden="1" x14ac:dyDescent="0.25">
      <c r="A15" s="105" t="s">
        <v>214</v>
      </c>
      <c r="B15" s="105" t="s">
        <v>229</v>
      </c>
      <c r="C15" s="105" t="s">
        <v>231</v>
      </c>
      <c r="D15" s="105" t="s">
        <v>233</v>
      </c>
      <c r="E15" s="106">
        <v>226</v>
      </c>
      <c r="F15" s="106" t="s">
        <v>204</v>
      </c>
      <c r="G15" s="104">
        <v>0</v>
      </c>
      <c r="H15" s="104">
        <v>0</v>
      </c>
      <c r="I15" s="104">
        <v>0</v>
      </c>
    </row>
    <row r="16" spans="1:9" ht="178.5" hidden="1" x14ac:dyDescent="0.25">
      <c r="A16" s="105" t="s">
        <v>214</v>
      </c>
      <c r="B16" s="105" t="s">
        <v>229</v>
      </c>
      <c r="C16" s="105" t="s">
        <v>231</v>
      </c>
      <c r="D16" s="105" t="s">
        <v>234</v>
      </c>
      <c r="E16" s="106">
        <v>226</v>
      </c>
      <c r="F16" s="106" t="s">
        <v>204</v>
      </c>
      <c r="G16" s="104">
        <v>0</v>
      </c>
      <c r="H16" s="104">
        <v>0</v>
      </c>
      <c r="I16" s="104">
        <v>0</v>
      </c>
    </row>
    <row r="17" spans="1:9" ht="178.5" hidden="1" x14ac:dyDescent="0.25">
      <c r="A17" s="105" t="s">
        <v>214</v>
      </c>
      <c r="B17" s="105" t="s">
        <v>229</v>
      </c>
      <c r="C17" s="105" t="s">
        <v>231</v>
      </c>
      <c r="D17" s="105" t="s">
        <v>235</v>
      </c>
      <c r="E17" s="106">
        <v>226</v>
      </c>
      <c r="F17" s="106" t="s">
        <v>204</v>
      </c>
      <c r="G17" s="104">
        <v>50</v>
      </c>
      <c r="H17" s="104">
        <v>0</v>
      </c>
      <c r="I17" s="104">
        <v>0</v>
      </c>
    </row>
    <row r="18" spans="1:9" ht="178.5" hidden="1" x14ac:dyDescent="0.25">
      <c r="A18" s="105" t="s">
        <v>214</v>
      </c>
      <c r="B18" s="105" t="s">
        <v>229</v>
      </c>
      <c r="C18" s="105" t="s">
        <v>236</v>
      </c>
      <c r="D18" s="105" t="s">
        <v>237</v>
      </c>
      <c r="E18" s="106">
        <v>226</v>
      </c>
      <c r="F18" s="106" t="s">
        <v>208</v>
      </c>
      <c r="G18" s="104">
        <v>0</v>
      </c>
      <c r="H18" s="104">
        <v>0</v>
      </c>
      <c r="I18" s="104">
        <v>0</v>
      </c>
    </row>
    <row r="19" spans="1:9" ht="178.5" hidden="1" x14ac:dyDescent="0.25">
      <c r="A19" s="105" t="s">
        <v>214</v>
      </c>
      <c r="B19" s="105" t="s">
        <v>229</v>
      </c>
      <c r="C19" s="105" t="s">
        <v>236</v>
      </c>
      <c r="D19" s="105" t="s">
        <v>238</v>
      </c>
      <c r="E19" s="106">
        <v>226</v>
      </c>
      <c r="F19" s="106" t="s">
        <v>208</v>
      </c>
      <c r="G19" s="104">
        <v>0</v>
      </c>
      <c r="H19" s="104">
        <v>0</v>
      </c>
      <c r="I19" s="104">
        <v>0</v>
      </c>
    </row>
    <row r="20" spans="1:9" ht="178.5" x14ac:dyDescent="0.25">
      <c r="A20" s="105" t="s">
        <v>214</v>
      </c>
      <c r="B20" s="105" t="s">
        <v>229</v>
      </c>
      <c r="C20" s="105" t="s">
        <v>239</v>
      </c>
      <c r="D20" s="105" t="s">
        <v>240</v>
      </c>
      <c r="E20" s="106">
        <v>226</v>
      </c>
      <c r="F20" s="106" t="s">
        <v>208</v>
      </c>
      <c r="G20" s="104">
        <v>800</v>
      </c>
      <c r="H20" s="104">
        <v>400</v>
      </c>
      <c r="I20" s="104">
        <v>400</v>
      </c>
    </row>
    <row r="21" spans="1:9" ht="178.5" x14ac:dyDescent="0.25">
      <c r="A21" s="105" t="s">
        <v>214</v>
      </c>
      <c r="B21" s="105" t="s">
        <v>229</v>
      </c>
      <c r="C21" s="105" t="s">
        <v>239</v>
      </c>
      <c r="D21" s="105" t="s">
        <v>241</v>
      </c>
      <c r="E21" s="106">
        <v>226</v>
      </c>
      <c r="F21" s="106" t="s">
        <v>208</v>
      </c>
      <c r="G21" s="104">
        <v>350</v>
      </c>
      <c r="H21" s="104">
        <v>350</v>
      </c>
      <c r="I21" s="104">
        <v>350</v>
      </c>
    </row>
    <row r="22" spans="1:9" ht="178.5" x14ac:dyDescent="0.25">
      <c r="A22" s="105" t="s">
        <v>214</v>
      </c>
      <c r="B22" s="105" t="s">
        <v>229</v>
      </c>
      <c r="C22" s="105" t="s">
        <v>239</v>
      </c>
      <c r="D22" s="105" t="s">
        <v>242</v>
      </c>
      <c r="E22" s="106">
        <v>226</v>
      </c>
      <c r="F22" s="106" t="s">
        <v>208</v>
      </c>
      <c r="G22" s="104">
        <v>120</v>
      </c>
      <c r="H22" s="104">
        <v>0</v>
      </c>
      <c r="I22" s="104">
        <v>0</v>
      </c>
    </row>
    <row r="23" spans="1:9" ht="178.5" hidden="1" x14ac:dyDescent="0.25">
      <c r="A23" s="105" t="s">
        <v>214</v>
      </c>
      <c r="B23" s="105" t="s">
        <v>229</v>
      </c>
      <c r="C23" s="105" t="s">
        <v>243</v>
      </c>
      <c r="D23" s="105" t="s">
        <v>244</v>
      </c>
      <c r="E23" s="106">
        <v>226</v>
      </c>
      <c r="F23" s="103" t="s">
        <v>206</v>
      </c>
      <c r="G23" s="104">
        <v>0</v>
      </c>
      <c r="H23" s="104">
        <v>0</v>
      </c>
      <c r="I23" s="104">
        <v>0</v>
      </c>
    </row>
    <row r="24" spans="1:9" ht="178.5" hidden="1" x14ac:dyDescent="0.25">
      <c r="A24" s="105" t="s">
        <v>214</v>
      </c>
      <c r="B24" s="105" t="s">
        <v>229</v>
      </c>
      <c r="C24" s="105" t="s">
        <v>243</v>
      </c>
      <c r="D24" s="105" t="s">
        <v>245</v>
      </c>
      <c r="E24" s="106">
        <v>226</v>
      </c>
      <c r="F24" s="103" t="s">
        <v>206</v>
      </c>
      <c r="G24" s="104">
        <v>0</v>
      </c>
      <c r="H24" s="104">
        <v>0</v>
      </c>
      <c r="I24" s="104">
        <v>0</v>
      </c>
    </row>
    <row r="25" spans="1:9" ht="178.5" hidden="1" x14ac:dyDescent="0.25">
      <c r="A25" s="105" t="s">
        <v>214</v>
      </c>
      <c r="B25" s="105" t="s">
        <v>229</v>
      </c>
      <c r="C25" s="105" t="s">
        <v>243</v>
      </c>
      <c r="D25" s="105" t="s">
        <v>246</v>
      </c>
      <c r="E25" s="106">
        <v>226</v>
      </c>
      <c r="F25" s="103" t="s">
        <v>206</v>
      </c>
      <c r="G25" s="104">
        <v>0</v>
      </c>
      <c r="H25" s="104">
        <v>0</v>
      </c>
      <c r="I25" s="104">
        <v>0</v>
      </c>
    </row>
    <row r="26" spans="1:9" ht="178.5" x14ac:dyDescent="0.25">
      <c r="A26" s="105" t="s">
        <v>214</v>
      </c>
      <c r="B26" s="105" t="s">
        <v>229</v>
      </c>
      <c r="C26" s="105" t="s">
        <v>243</v>
      </c>
      <c r="D26" s="105" t="s">
        <v>247</v>
      </c>
      <c r="E26" s="106">
        <v>226</v>
      </c>
      <c r="F26" s="106" t="s">
        <v>208</v>
      </c>
      <c r="G26" s="104">
        <v>100</v>
      </c>
      <c r="H26" s="104">
        <v>0</v>
      </c>
      <c r="I26" s="104">
        <v>0</v>
      </c>
    </row>
    <row r="27" spans="1:9" ht="178.5" hidden="1" x14ac:dyDescent="0.25">
      <c r="A27" s="105" t="s">
        <v>214</v>
      </c>
      <c r="B27" s="105" t="s">
        <v>229</v>
      </c>
      <c r="C27" s="105" t="s">
        <v>243</v>
      </c>
      <c r="D27" s="105" t="s">
        <v>248</v>
      </c>
      <c r="E27" s="106">
        <v>226</v>
      </c>
      <c r="F27" s="103" t="s">
        <v>380</v>
      </c>
      <c r="G27" s="104">
        <v>0</v>
      </c>
      <c r="H27" s="104">
        <v>0</v>
      </c>
      <c r="I27" s="104">
        <v>0</v>
      </c>
    </row>
    <row r="28" spans="1:9" ht="178.5" hidden="1" x14ac:dyDescent="0.25">
      <c r="A28" s="105" t="s">
        <v>214</v>
      </c>
      <c r="B28" s="105" t="s">
        <v>229</v>
      </c>
      <c r="C28" s="105" t="s">
        <v>249</v>
      </c>
      <c r="D28" s="105"/>
      <c r="E28" s="112"/>
      <c r="F28" s="112"/>
      <c r="G28" s="104"/>
      <c r="H28" s="104"/>
      <c r="I28" s="104"/>
    </row>
    <row r="29" spans="1:9" ht="178.5" hidden="1" x14ac:dyDescent="0.25">
      <c r="A29" s="105" t="s">
        <v>214</v>
      </c>
      <c r="B29" s="105" t="s">
        <v>229</v>
      </c>
      <c r="C29" s="105" t="s">
        <v>250</v>
      </c>
      <c r="D29" s="105"/>
      <c r="E29" s="112"/>
      <c r="F29" s="112"/>
      <c r="G29" s="104"/>
      <c r="H29" s="104"/>
      <c r="I29" s="104"/>
    </row>
    <row r="30" spans="1:9" ht="178.5" hidden="1" x14ac:dyDescent="0.25">
      <c r="A30" s="105" t="s">
        <v>214</v>
      </c>
      <c r="B30" s="105" t="s">
        <v>229</v>
      </c>
      <c r="C30" s="105" t="s">
        <v>251</v>
      </c>
      <c r="D30" s="105"/>
      <c r="E30" s="112"/>
      <c r="F30" s="112"/>
      <c r="G30" s="104"/>
      <c r="H30" s="104"/>
      <c r="I30" s="104"/>
    </row>
    <row r="31" spans="1:9" ht="178.5" x14ac:dyDescent="0.25">
      <c r="A31" s="105" t="s">
        <v>214</v>
      </c>
      <c r="B31" s="105" t="s">
        <v>229</v>
      </c>
      <c r="C31" s="105" t="s">
        <v>252</v>
      </c>
      <c r="D31" s="105" t="s">
        <v>390</v>
      </c>
      <c r="E31" s="106">
        <v>226</v>
      </c>
      <c r="F31" s="103" t="s">
        <v>384</v>
      </c>
      <c r="G31" s="104">
        <v>70</v>
      </c>
      <c r="H31" s="104">
        <v>0</v>
      </c>
      <c r="I31" s="104">
        <v>0</v>
      </c>
    </row>
    <row r="32" spans="1:9" ht="178.5" x14ac:dyDescent="0.25">
      <c r="A32" s="105" t="s">
        <v>214</v>
      </c>
      <c r="B32" s="105" t="s">
        <v>229</v>
      </c>
      <c r="C32" s="105" t="s">
        <v>252</v>
      </c>
      <c r="D32" s="105" t="s">
        <v>391</v>
      </c>
      <c r="E32" s="106">
        <v>226</v>
      </c>
      <c r="F32" s="103" t="s">
        <v>384</v>
      </c>
      <c r="G32" s="104">
        <v>30</v>
      </c>
      <c r="H32" s="104">
        <v>0</v>
      </c>
      <c r="I32" s="104">
        <v>0</v>
      </c>
    </row>
    <row r="33" spans="1:9" ht="191.25" customHeight="1" x14ac:dyDescent="0.25">
      <c r="A33" s="649" t="s">
        <v>214</v>
      </c>
      <c r="B33" s="649" t="s">
        <v>253</v>
      </c>
      <c r="C33" s="649" t="s">
        <v>254</v>
      </c>
      <c r="D33" s="649" t="s">
        <v>255</v>
      </c>
      <c r="E33" s="106">
        <v>225</v>
      </c>
      <c r="F33" s="113" t="s">
        <v>208</v>
      </c>
      <c r="G33" s="104">
        <v>5530</v>
      </c>
      <c r="H33" s="104">
        <v>5530</v>
      </c>
      <c r="I33" s="104">
        <v>5530</v>
      </c>
    </row>
    <row r="34" spans="1:9" ht="26.25" x14ac:dyDescent="0.25">
      <c r="A34" s="650"/>
      <c r="B34" s="650"/>
      <c r="C34" s="650"/>
      <c r="D34" s="650"/>
      <c r="E34" s="106">
        <v>225</v>
      </c>
      <c r="F34" s="109" t="s">
        <v>381</v>
      </c>
      <c r="G34" s="104">
        <v>112</v>
      </c>
      <c r="H34" s="104">
        <v>112</v>
      </c>
      <c r="I34" s="104">
        <v>112</v>
      </c>
    </row>
    <row r="35" spans="1:9" ht="26.25" x14ac:dyDescent="0.25">
      <c r="A35" s="650"/>
      <c r="B35" s="650"/>
      <c r="C35" s="650"/>
      <c r="D35" s="650"/>
      <c r="E35" s="106">
        <v>225</v>
      </c>
      <c r="F35" s="109" t="s">
        <v>166</v>
      </c>
      <c r="G35" s="104">
        <v>187</v>
      </c>
      <c r="H35" s="104">
        <v>187</v>
      </c>
      <c r="I35" s="104">
        <v>187</v>
      </c>
    </row>
    <row r="36" spans="1:9" ht="39" x14ac:dyDescent="0.25">
      <c r="A36" s="650"/>
      <c r="B36" s="650"/>
      <c r="C36" s="650"/>
      <c r="D36" s="650"/>
      <c r="E36" s="106">
        <v>225</v>
      </c>
      <c r="F36" s="109" t="s">
        <v>167</v>
      </c>
      <c r="G36" s="104">
        <v>165</v>
      </c>
      <c r="H36" s="104">
        <v>165</v>
      </c>
      <c r="I36" s="104">
        <v>165</v>
      </c>
    </row>
    <row r="37" spans="1:9" ht="26.25" x14ac:dyDescent="0.25">
      <c r="A37" s="650"/>
      <c r="B37" s="650"/>
      <c r="C37" s="650"/>
      <c r="D37" s="650"/>
      <c r="E37" s="106">
        <v>225</v>
      </c>
      <c r="F37" s="109" t="s">
        <v>382</v>
      </c>
      <c r="G37" s="104">
        <v>72</v>
      </c>
      <c r="H37" s="104">
        <v>72</v>
      </c>
      <c r="I37" s="104">
        <v>72</v>
      </c>
    </row>
    <row r="38" spans="1:9" ht="26.25" x14ac:dyDescent="0.25">
      <c r="A38" s="651"/>
      <c r="B38" s="651"/>
      <c r="C38" s="651"/>
      <c r="D38" s="651"/>
      <c r="E38" s="106">
        <v>225</v>
      </c>
      <c r="F38" s="109" t="s">
        <v>383</v>
      </c>
      <c r="G38" s="104">
        <v>155.30000000000001</v>
      </c>
      <c r="H38" s="104">
        <v>155.30000000000001</v>
      </c>
      <c r="I38" s="104">
        <v>155.30000000000001</v>
      </c>
    </row>
    <row r="39" spans="1:9" ht="191.25" x14ac:dyDescent="0.25">
      <c r="A39" s="105" t="s">
        <v>214</v>
      </c>
      <c r="B39" s="105" t="s">
        <v>253</v>
      </c>
      <c r="C39" s="105" t="s">
        <v>266</v>
      </c>
      <c r="D39" s="105" t="s">
        <v>256</v>
      </c>
      <c r="E39" s="106">
        <v>225</v>
      </c>
      <c r="F39" s="106" t="s">
        <v>208</v>
      </c>
      <c r="G39" s="104">
        <v>3000</v>
      </c>
      <c r="H39" s="104">
        <v>3000</v>
      </c>
      <c r="I39" s="104">
        <v>3000</v>
      </c>
    </row>
    <row r="40" spans="1:9" ht="191.25" customHeight="1" x14ac:dyDescent="0.25">
      <c r="A40" s="649" t="s">
        <v>214</v>
      </c>
      <c r="B40" s="649" t="s">
        <v>253</v>
      </c>
      <c r="C40" s="649" t="s">
        <v>266</v>
      </c>
      <c r="D40" s="649" t="s">
        <v>257</v>
      </c>
      <c r="E40" s="106">
        <v>223</v>
      </c>
      <c r="F40" s="106" t="s">
        <v>208</v>
      </c>
      <c r="G40" s="73">
        <v>5283.3</v>
      </c>
      <c r="H40" s="73">
        <v>5283.3</v>
      </c>
      <c r="I40" s="73">
        <v>5283.3</v>
      </c>
    </row>
    <row r="41" spans="1:9" ht="26.25" x14ac:dyDescent="0.25">
      <c r="A41" s="650"/>
      <c r="B41" s="650"/>
      <c r="C41" s="650"/>
      <c r="D41" s="650"/>
      <c r="E41" s="106">
        <v>223</v>
      </c>
      <c r="F41" s="109" t="s">
        <v>381</v>
      </c>
      <c r="G41" s="73">
        <v>786.2</v>
      </c>
      <c r="H41" s="73">
        <v>786.2</v>
      </c>
      <c r="I41" s="73">
        <v>786.2</v>
      </c>
    </row>
    <row r="42" spans="1:9" ht="26.25" x14ac:dyDescent="0.25">
      <c r="A42" s="650"/>
      <c r="B42" s="650"/>
      <c r="C42" s="650"/>
      <c r="D42" s="650"/>
      <c r="E42" s="106">
        <v>223</v>
      </c>
      <c r="F42" s="109" t="s">
        <v>166</v>
      </c>
      <c r="G42" s="73">
        <v>190.6</v>
      </c>
      <c r="H42" s="73">
        <v>190.6</v>
      </c>
      <c r="I42" s="73">
        <v>190.6</v>
      </c>
    </row>
    <row r="43" spans="1:9" ht="39" x14ac:dyDescent="0.25">
      <c r="A43" s="650"/>
      <c r="B43" s="650"/>
      <c r="C43" s="650"/>
      <c r="D43" s="650"/>
      <c r="E43" s="106">
        <v>223</v>
      </c>
      <c r="F43" s="109" t="s">
        <v>167</v>
      </c>
      <c r="G43" s="73">
        <v>602.6</v>
      </c>
      <c r="H43" s="73">
        <v>506.4</v>
      </c>
      <c r="I43" s="73">
        <v>506.4</v>
      </c>
    </row>
    <row r="44" spans="1:9" ht="26.25" x14ac:dyDescent="0.25">
      <c r="A44" s="650"/>
      <c r="B44" s="650"/>
      <c r="C44" s="650"/>
      <c r="D44" s="650"/>
      <c r="E44" s="106">
        <v>223</v>
      </c>
      <c r="F44" s="109" t="s">
        <v>382</v>
      </c>
      <c r="G44" s="73">
        <v>131.9</v>
      </c>
      <c r="H44" s="73">
        <v>131.9</v>
      </c>
      <c r="I44" s="73">
        <v>131.9</v>
      </c>
    </row>
    <row r="45" spans="1:9" ht="26.25" x14ac:dyDescent="0.25">
      <c r="A45" s="651"/>
      <c r="B45" s="651"/>
      <c r="C45" s="651"/>
      <c r="D45" s="651"/>
      <c r="E45" s="106">
        <v>223</v>
      </c>
      <c r="F45" s="109" t="s">
        <v>383</v>
      </c>
      <c r="G45" s="73">
        <v>698.5</v>
      </c>
      <c r="H45" s="73">
        <v>698.5</v>
      </c>
      <c r="I45" s="73">
        <v>698.5</v>
      </c>
    </row>
    <row r="46" spans="1:9" ht="191.25" customHeight="1" x14ac:dyDescent="0.25">
      <c r="A46" s="649" t="s">
        <v>214</v>
      </c>
      <c r="B46" s="649" t="s">
        <v>253</v>
      </c>
      <c r="C46" s="649" t="s">
        <v>266</v>
      </c>
      <c r="D46" s="649" t="s">
        <v>258</v>
      </c>
      <c r="E46" s="106">
        <v>225</v>
      </c>
      <c r="F46" s="113" t="s">
        <v>208</v>
      </c>
      <c r="G46" s="104">
        <v>700</v>
      </c>
      <c r="H46" s="104">
        <v>700</v>
      </c>
      <c r="I46" s="104">
        <v>700</v>
      </c>
    </row>
    <row r="47" spans="1:9" x14ac:dyDescent="0.25">
      <c r="A47" s="651"/>
      <c r="B47" s="651"/>
      <c r="C47" s="651"/>
      <c r="D47" s="651"/>
      <c r="E47" s="106">
        <v>223</v>
      </c>
      <c r="F47" s="112" t="s">
        <v>208</v>
      </c>
      <c r="G47" s="104">
        <v>96.2</v>
      </c>
      <c r="H47" s="104">
        <v>96.2</v>
      </c>
      <c r="I47" s="104">
        <v>96.2</v>
      </c>
    </row>
    <row r="48" spans="1:9" ht="191.25" x14ac:dyDescent="0.25">
      <c r="A48" s="105" t="s">
        <v>214</v>
      </c>
      <c r="B48" s="105" t="s">
        <v>253</v>
      </c>
      <c r="C48" s="105" t="s">
        <v>266</v>
      </c>
      <c r="D48" s="105" t="s">
        <v>259</v>
      </c>
      <c r="E48" s="106">
        <v>225</v>
      </c>
      <c r="F48" s="106" t="s">
        <v>208</v>
      </c>
      <c r="G48" s="104">
        <v>49378.1</v>
      </c>
      <c r="H48" s="104">
        <v>49378.1</v>
      </c>
      <c r="I48" s="104">
        <v>49378.1</v>
      </c>
    </row>
    <row r="49" spans="1:9" ht="293.25" x14ac:dyDescent="0.25">
      <c r="A49" s="105" t="s">
        <v>214</v>
      </c>
      <c r="B49" s="105" t="s">
        <v>253</v>
      </c>
      <c r="C49" s="105" t="s">
        <v>266</v>
      </c>
      <c r="D49" s="105" t="s">
        <v>260</v>
      </c>
      <c r="E49" s="106">
        <v>225</v>
      </c>
      <c r="F49" s="106" t="s">
        <v>208</v>
      </c>
      <c r="G49" s="104">
        <v>8038.9</v>
      </c>
      <c r="H49" s="104">
        <v>8038.9</v>
      </c>
      <c r="I49" s="104">
        <v>8038.9</v>
      </c>
    </row>
    <row r="50" spans="1:9" ht="191.25" x14ac:dyDescent="0.25">
      <c r="A50" s="105" t="s">
        <v>214</v>
      </c>
      <c r="B50" s="105" t="s">
        <v>253</v>
      </c>
      <c r="C50" s="105" t="s">
        <v>254</v>
      </c>
      <c r="D50" s="105" t="s">
        <v>261</v>
      </c>
      <c r="E50" s="103">
        <v>226</v>
      </c>
      <c r="F50" s="106" t="s">
        <v>208</v>
      </c>
      <c r="G50" s="104">
        <v>3000</v>
      </c>
      <c r="H50" s="104">
        <v>3000</v>
      </c>
      <c r="I50" s="104">
        <v>3000</v>
      </c>
    </row>
    <row r="51" spans="1:9" ht="191.25" x14ac:dyDescent="0.25">
      <c r="A51" s="105" t="s">
        <v>214</v>
      </c>
      <c r="B51" s="105" t="s">
        <v>253</v>
      </c>
      <c r="C51" s="105" t="s">
        <v>266</v>
      </c>
      <c r="D51" s="105" t="s">
        <v>262</v>
      </c>
      <c r="E51" s="103">
        <v>226</v>
      </c>
      <c r="F51" s="106" t="s">
        <v>208</v>
      </c>
      <c r="G51" s="104">
        <v>1000</v>
      </c>
      <c r="H51" s="104">
        <v>1000</v>
      </c>
      <c r="I51" s="104">
        <v>1000</v>
      </c>
    </row>
    <row r="52" spans="1:9" ht="191.25" x14ac:dyDescent="0.25">
      <c r="A52" s="105" t="s">
        <v>214</v>
      </c>
      <c r="B52" s="105" t="s">
        <v>253</v>
      </c>
      <c r="C52" s="105" t="s">
        <v>266</v>
      </c>
      <c r="D52" s="105" t="s">
        <v>263</v>
      </c>
      <c r="E52" s="103">
        <v>226</v>
      </c>
      <c r="F52" s="106" t="s">
        <v>208</v>
      </c>
      <c r="G52" s="104">
        <v>11815.7</v>
      </c>
      <c r="H52" s="104">
        <v>8707.5</v>
      </c>
      <c r="I52" s="104">
        <v>8707.5</v>
      </c>
    </row>
    <row r="53" spans="1:9" ht="191.25" x14ac:dyDescent="0.25">
      <c r="A53" s="105" t="s">
        <v>214</v>
      </c>
      <c r="B53" s="105" t="s">
        <v>253</v>
      </c>
      <c r="C53" s="105" t="s">
        <v>266</v>
      </c>
      <c r="D53" s="105" t="s">
        <v>264</v>
      </c>
      <c r="E53" s="103">
        <v>225</v>
      </c>
      <c r="F53" s="106" t="s">
        <v>208</v>
      </c>
      <c r="G53" s="104">
        <v>500</v>
      </c>
      <c r="H53" s="104">
        <v>500</v>
      </c>
      <c r="I53" s="104">
        <v>500</v>
      </c>
    </row>
    <row r="54" spans="1:9" ht="191.25" x14ac:dyDescent="0.25">
      <c r="A54" s="105" t="s">
        <v>214</v>
      </c>
      <c r="B54" s="105" t="s">
        <v>253</v>
      </c>
      <c r="C54" s="105" t="s">
        <v>266</v>
      </c>
      <c r="D54" s="105" t="s">
        <v>265</v>
      </c>
      <c r="E54" s="103">
        <v>226</v>
      </c>
      <c r="F54" s="106" t="s">
        <v>208</v>
      </c>
      <c r="G54" s="104">
        <v>150</v>
      </c>
      <c r="H54" s="104">
        <v>150</v>
      </c>
      <c r="I54" s="104">
        <v>150</v>
      </c>
    </row>
    <row r="55" spans="1:9" ht="69.75" customHeight="1" x14ac:dyDescent="0.25">
      <c r="A55" s="114" t="s">
        <v>214</v>
      </c>
      <c r="B55" s="649" t="s">
        <v>253</v>
      </c>
      <c r="C55" s="649" t="s">
        <v>266</v>
      </c>
      <c r="D55" s="649" t="s">
        <v>267</v>
      </c>
      <c r="E55" s="103">
        <v>226</v>
      </c>
      <c r="F55" s="103" t="s">
        <v>381</v>
      </c>
      <c r="G55" s="104">
        <v>236.7</v>
      </c>
      <c r="H55" s="104">
        <v>236.7</v>
      </c>
      <c r="I55" s="104">
        <v>236.7</v>
      </c>
    </row>
    <row r="56" spans="1:9" ht="25.5" x14ac:dyDescent="0.25">
      <c r="A56" s="115"/>
      <c r="B56" s="650"/>
      <c r="C56" s="650"/>
      <c r="D56" s="650"/>
      <c r="E56" s="103">
        <v>226</v>
      </c>
      <c r="F56" s="103" t="s">
        <v>166</v>
      </c>
      <c r="G56" s="104">
        <v>274.60000000000002</v>
      </c>
      <c r="H56" s="104">
        <v>274.60000000000002</v>
      </c>
      <c r="I56" s="104">
        <v>274.60000000000002</v>
      </c>
    </row>
    <row r="57" spans="1:9" ht="38.25" x14ac:dyDescent="0.25">
      <c r="A57" s="115"/>
      <c r="B57" s="650"/>
      <c r="C57" s="650"/>
      <c r="D57" s="650"/>
      <c r="E57" s="103">
        <v>226</v>
      </c>
      <c r="F57" s="103" t="s">
        <v>167</v>
      </c>
      <c r="G57" s="104">
        <v>349.7</v>
      </c>
      <c r="H57" s="104">
        <v>349.7</v>
      </c>
      <c r="I57" s="104">
        <v>349.7</v>
      </c>
    </row>
    <row r="58" spans="1:9" ht="25.5" x14ac:dyDescent="0.25">
      <c r="A58" s="115"/>
      <c r="B58" s="650"/>
      <c r="C58" s="650"/>
      <c r="D58" s="650"/>
      <c r="E58" s="103">
        <v>226</v>
      </c>
      <c r="F58" s="103" t="s">
        <v>382</v>
      </c>
      <c r="G58" s="104">
        <v>174.3</v>
      </c>
      <c r="H58" s="104">
        <v>174.3</v>
      </c>
      <c r="I58" s="104">
        <v>174.3</v>
      </c>
    </row>
    <row r="59" spans="1:9" ht="25.5" x14ac:dyDescent="0.25">
      <c r="A59" s="116"/>
      <c r="B59" s="650"/>
      <c r="C59" s="650"/>
      <c r="D59" s="650"/>
      <c r="E59" s="103">
        <v>226</v>
      </c>
      <c r="F59" s="103" t="s">
        <v>383</v>
      </c>
      <c r="G59" s="104">
        <v>244.7</v>
      </c>
      <c r="H59" s="104">
        <v>244.7</v>
      </c>
      <c r="I59" s="104">
        <v>244.7</v>
      </c>
    </row>
    <row r="60" spans="1:9" ht="25.5" x14ac:dyDescent="0.25">
      <c r="A60" s="117"/>
      <c r="B60" s="651"/>
      <c r="C60" s="651"/>
      <c r="D60" s="651"/>
      <c r="E60" s="103">
        <v>226</v>
      </c>
      <c r="F60" s="103" t="s">
        <v>384</v>
      </c>
      <c r="G60" s="104">
        <v>137.80000000000001</v>
      </c>
      <c r="H60" s="104">
        <v>0</v>
      </c>
      <c r="I60" s="104">
        <v>0</v>
      </c>
    </row>
    <row r="61" spans="1:9" ht="191.25" x14ac:dyDescent="0.25">
      <c r="A61" s="105" t="s">
        <v>214</v>
      </c>
      <c r="B61" s="105" t="s">
        <v>253</v>
      </c>
      <c r="C61" s="105" t="s">
        <v>266</v>
      </c>
      <c r="D61" s="105" t="s">
        <v>268</v>
      </c>
      <c r="E61" s="103">
        <v>226</v>
      </c>
      <c r="F61" s="103" t="s">
        <v>208</v>
      </c>
      <c r="G61" s="104">
        <v>1300</v>
      </c>
      <c r="H61" s="104">
        <v>1000</v>
      </c>
      <c r="I61" s="104">
        <v>0</v>
      </c>
    </row>
    <row r="62" spans="1:9" ht="191.25" hidden="1" x14ac:dyDescent="0.25">
      <c r="A62" s="105" t="s">
        <v>214</v>
      </c>
      <c r="B62" s="105" t="s">
        <v>253</v>
      </c>
      <c r="C62" s="105" t="s">
        <v>266</v>
      </c>
      <c r="D62" s="105" t="s">
        <v>269</v>
      </c>
      <c r="E62" s="103">
        <v>226</v>
      </c>
      <c r="F62" s="103" t="s">
        <v>52</v>
      </c>
      <c r="G62" s="104">
        <v>0</v>
      </c>
      <c r="H62" s="104">
        <v>0</v>
      </c>
      <c r="I62" s="104">
        <v>0</v>
      </c>
    </row>
    <row r="63" spans="1:9" ht="191.25" hidden="1" x14ac:dyDescent="0.25">
      <c r="A63" s="105" t="s">
        <v>214</v>
      </c>
      <c r="B63" s="105" t="s">
        <v>253</v>
      </c>
      <c r="C63" s="105" t="s">
        <v>266</v>
      </c>
      <c r="D63" s="105" t="s">
        <v>270</v>
      </c>
      <c r="E63" s="103">
        <v>226</v>
      </c>
      <c r="F63" s="103" t="s">
        <v>208</v>
      </c>
      <c r="G63" s="104">
        <v>0</v>
      </c>
      <c r="H63" s="104">
        <v>0</v>
      </c>
      <c r="I63" s="104">
        <v>0</v>
      </c>
    </row>
    <row r="64" spans="1:9" ht="191.25" hidden="1" x14ac:dyDescent="0.25">
      <c r="A64" s="105" t="s">
        <v>214</v>
      </c>
      <c r="B64" s="105" t="s">
        <v>253</v>
      </c>
      <c r="C64" s="105" t="s">
        <v>266</v>
      </c>
      <c r="D64" s="105" t="s">
        <v>271</v>
      </c>
      <c r="E64" s="103">
        <v>310</v>
      </c>
      <c r="F64" s="103" t="s">
        <v>208</v>
      </c>
      <c r="G64" s="104">
        <v>0</v>
      </c>
      <c r="H64" s="104">
        <v>0</v>
      </c>
      <c r="I64" s="104">
        <v>0</v>
      </c>
    </row>
    <row r="65" spans="1:9" ht="191.25" x14ac:dyDescent="0.25">
      <c r="A65" s="105" t="s">
        <v>214</v>
      </c>
      <c r="B65" s="105" t="s">
        <v>253</v>
      </c>
      <c r="C65" s="105" t="s">
        <v>266</v>
      </c>
      <c r="D65" s="105" t="s">
        <v>272</v>
      </c>
      <c r="E65" s="103">
        <v>290</v>
      </c>
      <c r="F65" s="103" t="s">
        <v>208</v>
      </c>
      <c r="G65" s="104">
        <v>200</v>
      </c>
      <c r="H65" s="104">
        <v>200</v>
      </c>
      <c r="I65" s="104">
        <v>200</v>
      </c>
    </row>
    <row r="66" spans="1:9" ht="191.25" hidden="1" x14ac:dyDescent="0.25">
      <c r="A66" s="105" t="s">
        <v>214</v>
      </c>
      <c r="B66" s="105" t="s">
        <v>253</v>
      </c>
      <c r="C66" s="105" t="s">
        <v>266</v>
      </c>
      <c r="D66" s="105" t="s">
        <v>273</v>
      </c>
      <c r="E66" s="103">
        <v>310</v>
      </c>
      <c r="F66" s="103" t="s">
        <v>204</v>
      </c>
      <c r="G66" s="104">
        <v>0</v>
      </c>
      <c r="H66" s="104">
        <v>0</v>
      </c>
      <c r="I66" s="104">
        <v>0</v>
      </c>
    </row>
    <row r="67" spans="1:9" ht="191.25" x14ac:dyDescent="0.25">
      <c r="A67" s="105" t="s">
        <v>214</v>
      </c>
      <c r="B67" s="105" t="s">
        <v>253</v>
      </c>
      <c r="C67" s="105" t="s">
        <v>274</v>
      </c>
      <c r="D67" s="105" t="s">
        <v>275</v>
      </c>
      <c r="E67" s="103">
        <v>225</v>
      </c>
      <c r="F67" s="103" t="s">
        <v>208</v>
      </c>
      <c r="G67" s="104">
        <v>6375</v>
      </c>
      <c r="H67" s="104">
        <v>6375</v>
      </c>
      <c r="I67" s="104">
        <v>6375</v>
      </c>
    </row>
    <row r="68" spans="1:9" ht="191.25" x14ac:dyDescent="0.25">
      <c r="A68" s="105" t="s">
        <v>214</v>
      </c>
      <c r="B68" s="105" t="s">
        <v>253</v>
      </c>
      <c r="C68" s="105" t="s">
        <v>276</v>
      </c>
      <c r="D68" s="105" t="s">
        <v>277</v>
      </c>
      <c r="E68" s="103">
        <v>242</v>
      </c>
      <c r="F68" s="103" t="s">
        <v>204</v>
      </c>
      <c r="G68" s="104">
        <v>3837.6</v>
      </c>
      <c r="H68" s="104">
        <v>3837.6</v>
      </c>
      <c r="I68" s="104">
        <v>3837.6</v>
      </c>
    </row>
    <row r="69" spans="1:9" ht="191.25" hidden="1" x14ac:dyDescent="0.25">
      <c r="A69" s="105" t="s">
        <v>214</v>
      </c>
      <c r="B69" s="105" t="s">
        <v>253</v>
      </c>
      <c r="C69" s="105" t="s">
        <v>278</v>
      </c>
      <c r="D69" s="105" t="s">
        <v>279</v>
      </c>
      <c r="E69" s="103">
        <v>225</v>
      </c>
      <c r="F69" s="103" t="s">
        <v>208</v>
      </c>
      <c r="G69" s="104">
        <v>0</v>
      </c>
      <c r="H69" s="104">
        <v>0</v>
      </c>
      <c r="I69" s="104">
        <v>0</v>
      </c>
    </row>
    <row r="70" spans="1:9" ht="191.25" hidden="1" x14ac:dyDescent="0.25">
      <c r="A70" s="105" t="s">
        <v>214</v>
      </c>
      <c r="B70" s="105" t="s">
        <v>253</v>
      </c>
      <c r="C70" s="105" t="s">
        <v>278</v>
      </c>
      <c r="D70" s="105" t="s">
        <v>280</v>
      </c>
      <c r="E70" s="103">
        <v>225</v>
      </c>
      <c r="F70" s="103" t="s">
        <v>208</v>
      </c>
      <c r="G70" s="104">
        <v>0</v>
      </c>
      <c r="H70" s="104">
        <v>0</v>
      </c>
      <c r="I70" s="104">
        <v>0</v>
      </c>
    </row>
    <row r="71" spans="1:9" ht="191.25" hidden="1" x14ac:dyDescent="0.25">
      <c r="A71" s="105" t="s">
        <v>214</v>
      </c>
      <c r="B71" s="105" t="s">
        <v>253</v>
      </c>
      <c r="C71" s="105" t="s">
        <v>278</v>
      </c>
      <c r="D71" s="105" t="s">
        <v>281</v>
      </c>
      <c r="E71" s="103">
        <v>225</v>
      </c>
      <c r="F71" s="103" t="s">
        <v>208</v>
      </c>
      <c r="G71" s="104">
        <v>0</v>
      </c>
      <c r="H71" s="104">
        <v>0</v>
      </c>
      <c r="I71" s="104">
        <v>0</v>
      </c>
    </row>
    <row r="72" spans="1:9" ht="191.25" hidden="1" x14ac:dyDescent="0.25">
      <c r="A72" s="105" t="s">
        <v>214</v>
      </c>
      <c r="B72" s="105" t="s">
        <v>253</v>
      </c>
      <c r="C72" s="105" t="s">
        <v>278</v>
      </c>
      <c r="D72" s="105" t="s">
        <v>282</v>
      </c>
      <c r="E72" s="103">
        <v>225</v>
      </c>
      <c r="F72" s="103" t="s">
        <v>208</v>
      </c>
      <c r="G72" s="104">
        <v>0</v>
      </c>
      <c r="H72" s="104">
        <v>0</v>
      </c>
      <c r="I72" s="104">
        <v>0</v>
      </c>
    </row>
    <row r="73" spans="1:9" ht="191.25" hidden="1" x14ac:dyDescent="0.25">
      <c r="A73" s="105" t="s">
        <v>214</v>
      </c>
      <c r="B73" s="105" t="s">
        <v>253</v>
      </c>
      <c r="C73" s="105" t="s">
        <v>278</v>
      </c>
      <c r="D73" s="105" t="s">
        <v>283</v>
      </c>
      <c r="E73" s="103">
        <v>225</v>
      </c>
      <c r="F73" s="103" t="s">
        <v>52</v>
      </c>
      <c r="G73" s="104">
        <v>0</v>
      </c>
      <c r="H73" s="104">
        <v>0</v>
      </c>
      <c r="I73" s="104">
        <v>0</v>
      </c>
    </row>
    <row r="74" spans="1:9" ht="191.25" x14ac:dyDescent="0.25">
      <c r="A74" s="105" t="s">
        <v>214</v>
      </c>
      <c r="B74" s="105" t="s">
        <v>253</v>
      </c>
      <c r="C74" s="105" t="s">
        <v>278</v>
      </c>
      <c r="D74" s="105" t="s">
        <v>284</v>
      </c>
      <c r="E74" s="103">
        <v>225</v>
      </c>
      <c r="F74" s="103" t="s">
        <v>52</v>
      </c>
      <c r="G74" s="104">
        <v>43526.8</v>
      </c>
      <c r="H74" s="104">
        <v>0</v>
      </c>
      <c r="I74" s="104">
        <v>0</v>
      </c>
    </row>
    <row r="75" spans="1:9" ht="191.25" hidden="1" x14ac:dyDescent="0.25">
      <c r="A75" s="105" t="s">
        <v>214</v>
      </c>
      <c r="B75" s="105" t="s">
        <v>253</v>
      </c>
      <c r="C75" s="105" t="s">
        <v>285</v>
      </c>
      <c r="D75" s="105" t="s">
        <v>286</v>
      </c>
      <c r="E75" s="103">
        <v>310</v>
      </c>
      <c r="F75" s="103" t="s">
        <v>208</v>
      </c>
      <c r="G75" s="104">
        <v>0</v>
      </c>
      <c r="H75" s="104">
        <v>0</v>
      </c>
      <c r="I75" s="104">
        <v>0</v>
      </c>
    </row>
    <row r="76" spans="1:9" ht="64.5" customHeight="1" x14ac:dyDescent="0.25">
      <c r="A76" s="649" t="s">
        <v>214</v>
      </c>
      <c r="B76" s="649" t="s">
        <v>253</v>
      </c>
      <c r="C76" s="649" t="s">
        <v>285</v>
      </c>
      <c r="D76" s="649" t="s">
        <v>287</v>
      </c>
      <c r="E76" s="109">
        <v>225</v>
      </c>
      <c r="F76" s="103" t="s">
        <v>381</v>
      </c>
      <c r="G76" s="104">
        <v>23</v>
      </c>
      <c r="H76" s="104">
        <v>23</v>
      </c>
      <c r="I76" s="104">
        <v>23</v>
      </c>
    </row>
    <row r="77" spans="1:9" ht="25.5" x14ac:dyDescent="0.25">
      <c r="A77" s="650"/>
      <c r="B77" s="650"/>
      <c r="C77" s="650"/>
      <c r="D77" s="650"/>
      <c r="E77" s="109">
        <v>225</v>
      </c>
      <c r="F77" s="103" t="s">
        <v>166</v>
      </c>
      <c r="G77" s="104">
        <v>0</v>
      </c>
      <c r="H77" s="104">
        <v>0</v>
      </c>
      <c r="I77" s="104">
        <v>0</v>
      </c>
    </row>
    <row r="78" spans="1:9" ht="38.25" x14ac:dyDescent="0.25">
      <c r="A78" s="650"/>
      <c r="B78" s="650"/>
      <c r="C78" s="650"/>
      <c r="D78" s="650"/>
      <c r="E78" s="109">
        <v>225</v>
      </c>
      <c r="F78" s="103" t="s">
        <v>167</v>
      </c>
      <c r="G78" s="104">
        <v>80</v>
      </c>
      <c r="H78" s="104">
        <v>80</v>
      </c>
      <c r="I78" s="104">
        <v>80</v>
      </c>
    </row>
    <row r="79" spans="1:9" ht="25.5" x14ac:dyDescent="0.25">
      <c r="A79" s="650"/>
      <c r="B79" s="650"/>
      <c r="C79" s="650"/>
      <c r="D79" s="650"/>
      <c r="E79" s="109">
        <v>225</v>
      </c>
      <c r="F79" s="103" t="s">
        <v>382</v>
      </c>
      <c r="G79" s="104">
        <v>59</v>
      </c>
      <c r="H79" s="104">
        <v>59</v>
      </c>
      <c r="I79" s="104">
        <v>59</v>
      </c>
    </row>
    <row r="80" spans="1:9" ht="25.5" x14ac:dyDescent="0.25">
      <c r="A80" s="651"/>
      <c r="B80" s="651"/>
      <c r="C80" s="651"/>
      <c r="D80" s="651"/>
      <c r="E80" s="109">
        <v>225</v>
      </c>
      <c r="F80" s="103" t="s">
        <v>383</v>
      </c>
      <c r="G80" s="104">
        <v>21</v>
      </c>
      <c r="H80" s="104">
        <v>21</v>
      </c>
      <c r="I80" s="104">
        <v>21</v>
      </c>
    </row>
    <row r="81" spans="1:12" ht="191.25" x14ac:dyDescent="0.25">
      <c r="A81" s="105" t="s">
        <v>214</v>
      </c>
      <c r="B81" s="105" t="s">
        <v>253</v>
      </c>
      <c r="C81" s="105" t="s">
        <v>285</v>
      </c>
      <c r="D81" s="105" t="s">
        <v>288</v>
      </c>
      <c r="E81" s="103">
        <v>242</v>
      </c>
      <c r="F81" s="103" t="s">
        <v>208</v>
      </c>
      <c r="G81" s="104">
        <v>11536.5</v>
      </c>
      <c r="H81" s="104">
        <v>11536.5</v>
      </c>
      <c r="I81" s="104">
        <v>11536.5</v>
      </c>
    </row>
    <row r="82" spans="1:12" ht="191.25" x14ac:dyDescent="0.25">
      <c r="A82" s="105" t="s">
        <v>214</v>
      </c>
      <c r="B82" s="105" t="s">
        <v>253</v>
      </c>
      <c r="C82" s="105" t="s">
        <v>285</v>
      </c>
      <c r="D82" s="105" t="s">
        <v>289</v>
      </c>
      <c r="E82" s="103">
        <v>242</v>
      </c>
      <c r="F82" s="103" t="s">
        <v>208</v>
      </c>
      <c r="G82" s="104">
        <v>21249.3</v>
      </c>
      <c r="H82" s="104">
        <v>21249.3</v>
      </c>
      <c r="I82" s="104">
        <v>21249.3</v>
      </c>
    </row>
    <row r="83" spans="1:12" ht="191.25" x14ac:dyDescent="0.25">
      <c r="A83" s="105" t="s">
        <v>214</v>
      </c>
      <c r="B83" s="105" t="s">
        <v>253</v>
      </c>
      <c r="C83" s="105" t="s">
        <v>285</v>
      </c>
      <c r="D83" s="105" t="s">
        <v>290</v>
      </c>
      <c r="E83" s="103">
        <v>242</v>
      </c>
      <c r="F83" s="103" t="s">
        <v>208</v>
      </c>
      <c r="G83" s="104">
        <v>360</v>
      </c>
      <c r="H83" s="104">
        <v>360</v>
      </c>
      <c r="I83" s="104">
        <v>360</v>
      </c>
    </row>
    <row r="84" spans="1:12" ht="191.25" hidden="1" x14ac:dyDescent="0.25">
      <c r="A84" s="105" t="s">
        <v>214</v>
      </c>
      <c r="B84" s="105" t="s">
        <v>253</v>
      </c>
      <c r="C84" s="105" t="s">
        <v>285</v>
      </c>
      <c r="D84" s="105" t="s">
        <v>291</v>
      </c>
      <c r="E84" s="103">
        <v>225</v>
      </c>
      <c r="F84" s="103" t="s">
        <v>204</v>
      </c>
      <c r="G84" s="104">
        <v>3984</v>
      </c>
      <c r="H84" s="104">
        <v>3984</v>
      </c>
      <c r="I84" s="104">
        <v>3984</v>
      </c>
    </row>
    <row r="85" spans="1:12" ht="191.25" hidden="1" x14ac:dyDescent="0.25">
      <c r="A85" s="105" t="s">
        <v>214</v>
      </c>
      <c r="B85" s="105" t="s">
        <v>253</v>
      </c>
      <c r="C85" s="105" t="s">
        <v>285</v>
      </c>
      <c r="D85" s="105" t="s">
        <v>292</v>
      </c>
      <c r="E85" s="103">
        <v>242</v>
      </c>
      <c r="F85" s="103" t="s">
        <v>208</v>
      </c>
      <c r="G85" s="104">
        <v>0</v>
      </c>
      <c r="H85" s="104">
        <v>0</v>
      </c>
      <c r="I85" s="104">
        <v>0</v>
      </c>
    </row>
    <row r="86" spans="1:12" ht="182.25" hidden="1" customHeight="1" x14ac:dyDescent="0.25">
      <c r="A86" s="105" t="s">
        <v>214</v>
      </c>
      <c r="B86" s="105" t="s">
        <v>253</v>
      </c>
      <c r="C86" s="105" t="s">
        <v>285</v>
      </c>
      <c r="D86" s="105" t="s">
        <v>293</v>
      </c>
      <c r="E86" s="103">
        <v>310</v>
      </c>
      <c r="F86" s="103" t="s">
        <v>204</v>
      </c>
      <c r="G86" s="104">
        <v>6504</v>
      </c>
      <c r="H86" s="104">
        <v>0</v>
      </c>
      <c r="I86" s="104">
        <v>0</v>
      </c>
    </row>
    <row r="87" spans="1:12" ht="18.75" customHeight="1" x14ac:dyDescent="0.25">
      <c r="A87" s="649" t="s">
        <v>214</v>
      </c>
      <c r="B87" s="649" t="s">
        <v>253</v>
      </c>
      <c r="C87" s="649" t="s">
        <v>294</v>
      </c>
      <c r="D87" s="649" t="s">
        <v>295</v>
      </c>
      <c r="E87" s="103">
        <v>211</v>
      </c>
      <c r="F87" s="103" t="s">
        <v>208</v>
      </c>
      <c r="G87" s="108">
        <v>17017.3</v>
      </c>
      <c r="H87" s="108">
        <v>17017.3</v>
      </c>
      <c r="I87" s="108">
        <v>17017.3</v>
      </c>
      <c r="L87" s="118"/>
    </row>
    <row r="88" spans="1:12" x14ac:dyDescent="0.25">
      <c r="A88" s="650"/>
      <c r="B88" s="650"/>
      <c r="C88" s="650"/>
      <c r="D88" s="650"/>
      <c r="E88" s="103">
        <v>213</v>
      </c>
      <c r="F88" s="103" t="s">
        <v>208</v>
      </c>
      <c r="G88" s="108">
        <v>5139.3</v>
      </c>
      <c r="H88" s="108">
        <v>5139.3</v>
      </c>
      <c r="I88" s="108">
        <v>5139.3</v>
      </c>
    </row>
    <row r="89" spans="1:12" x14ac:dyDescent="0.25">
      <c r="A89" s="650"/>
      <c r="B89" s="650"/>
      <c r="C89" s="650"/>
      <c r="D89" s="650"/>
      <c r="E89" s="103">
        <v>212</v>
      </c>
      <c r="F89" s="103" t="s">
        <v>208</v>
      </c>
      <c r="G89" s="108">
        <v>409.6</v>
      </c>
      <c r="H89" s="108">
        <v>409.6</v>
      </c>
      <c r="I89" s="108">
        <v>409.6</v>
      </c>
    </row>
    <row r="90" spans="1:12" x14ac:dyDescent="0.25">
      <c r="A90" s="650"/>
      <c r="B90" s="650"/>
      <c r="C90" s="650"/>
      <c r="D90" s="650"/>
      <c r="E90" s="103">
        <v>212</v>
      </c>
      <c r="F90" s="103" t="s">
        <v>208</v>
      </c>
      <c r="G90" s="108">
        <v>35.700000000000003</v>
      </c>
      <c r="H90" s="108">
        <v>35.700000000000003</v>
      </c>
      <c r="I90" s="108">
        <v>35.700000000000003</v>
      </c>
    </row>
    <row r="91" spans="1:12" x14ac:dyDescent="0.25">
      <c r="A91" s="650"/>
      <c r="B91" s="650"/>
      <c r="C91" s="650"/>
      <c r="D91" s="650"/>
      <c r="E91" s="103">
        <v>222</v>
      </c>
      <c r="F91" s="103" t="s">
        <v>208</v>
      </c>
      <c r="G91" s="108">
        <v>31.7</v>
      </c>
      <c r="H91" s="108">
        <v>31.7</v>
      </c>
      <c r="I91" s="108">
        <v>31.7</v>
      </c>
    </row>
    <row r="92" spans="1:12" x14ac:dyDescent="0.25">
      <c r="A92" s="650"/>
      <c r="B92" s="650"/>
      <c r="C92" s="650"/>
      <c r="D92" s="650"/>
      <c r="E92" s="103">
        <v>226</v>
      </c>
      <c r="F92" s="103" t="s">
        <v>208</v>
      </c>
      <c r="G92" s="108">
        <v>50</v>
      </c>
      <c r="H92" s="108">
        <v>50</v>
      </c>
      <c r="I92" s="108">
        <v>50</v>
      </c>
    </row>
    <row r="93" spans="1:12" x14ac:dyDescent="0.25">
      <c r="A93" s="650"/>
      <c r="B93" s="650"/>
      <c r="C93" s="650"/>
      <c r="D93" s="650"/>
      <c r="E93" s="103">
        <v>221</v>
      </c>
      <c r="F93" s="103" t="s">
        <v>208</v>
      </c>
      <c r="G93" s="108">
        <v>222.6</v>
      </c>
      <c r="H93" s="108">
        <v>232.6</v>
      </c>
      <c r="I93" s="108">
        <v>241.9</v>
      </c>
    </row>
    <row r="94" spans="1:12" x14ac:dyDescent="0.25">
      <c r="A94" s="650"/>
      <c r="B94" s="650"/>
      <c r="C94" s="650"/>
      <c r="D94" s="650"/>
      <c r="E94" s="103">
        <v>225</v>
      </c>
      <c r="F94" s="103" t="s">
        <v>208</v>
      </c>
      <c r="G94" s="108">
        <v>275.39999999999998</v>
      </c>
      <c r="H94" s="108">
        <v>275.39999999999998</v>
      </c>
      <c r="I94" s="108">
        <v>275.39999999999998</v>
      </c>
    </row>
    <row r="95" spans="1:12" x14ac:dyDescent="0.25">
      <c r="A95" s="650"/>
      <c r="B95" s="650"/>
      <c r="C95" s="650"/>
      <c r="D95" s="650"/>
      <c r="E95" s="103">
        <v>226</v>
      </c>
      <c r="F95" s="103" t="s">
        <v>208</v>
      </c>
      <c r="G95" s="108">
        <v>732.3</v>
      </c>
      <c r="H95" s="108">
        <v>732.3</v>
      </c>
      <c r="I95" s="108">
        <v>732.3</v>
      </c>
    </row>
    <row r="96" spans="1:12" x14ac:dyDescent="0.25">
      <c r="A96" s="650"/>
      <c r="B96" s="650"/>
      <c r="C96" s="650"/>
      <c r="D96" s="650"/>
      <c r="E96" s="103">
        <v>310</v>
      </c>
      <c r="F96" s="103" t="s">
        <v>208</v>
      </c>
      <c r="G96" s="108">
        <v>40</v>
      </c>
      <c r="H96" s="108">
        <v>40</v>
      </c>
      <c r="I96" s="108">
        <v>40</v>
      </c>
    </row>
    <row r="97" spans="1:9" x14ac:dyDescent="0.25">
      <c r="A97" s="650"/>
      <c r="B97" s="650"/>
      <c r="C97" s="650"/>
      <c r="D97" s="650"/>
      <c r="E97" s="103">
        <v>340</v>
      </c>
      <c r="F97" s="103" t="s">
        <v>208</v>
      </c>
      <c r="G97" s="108">
        <v>34.700000000000003</v>
      </c>
      <c r="H97" s="108">
        <v>36.299999999999997</v>
      </c>
      <c r="I97" s="108">
        <v>37.700000000000003</v>
      </c>
    </row>
    <row r="98" spans="1:9" x14ac:dyDescent="0.25">
      <c r="A98" s="650"/>
      <c r="B98" s="650"/>
      <c r="C98" s="650"/>
      <c r="D98" s="650"/>
      <c r="E98" s="103">
        <v>221</v>
      </c>
      <c r="F98" s="103" t="s">
        <v>208</v>
      </c>
      <c r="G98" s="108">
        <v>42.3</v>
      </c>
      <c r="H98" s="108">
        <v>44.2</v>
      </c>
      <c r="I98" s="108">
        <v>46</v>
      </c>
    </row>
    <row r="99" spans="1:9" x14ac:dyDescent="0.25">
      <c r="A99" s="650"/>
      <c r="B99" s="650"/>
      <c r="C99" s="650"/>
      <c r="D99" s="650"/>
      <c r="E99" s="103">
        <v>222</v>
      </c>
      <c r="F99" s="103" t="s">
        <v>208</v>
      </c>
      <c r="G99" s="108">
        <v>24.5</v>
      </c>
      <c r="H99" s="108">
        <v>25.6</v>
      </c>
      <c r="I99" s="108">
        <v>26.6</v>
      </c>
    </row>
    <row r="100" spans="1:9" x14ac:dyDescent="0.25">
      <c r="A100" s="650"/>
      <c r="B100" s="650"/>
      <c r="C100" s="650"/>
      <c r="D100" s="650"/>
      <c r="E100" s="103">
        <v>223</v>
      </c>
      <c r="F100" s="103" t="s">
        <v>208</v>
      </c>
      <c r="G100" s="108">
        <v>321.5</v>
      </c>
      <c r="H100" s="108">
        <v>335.9</v>
      </c>
      <c r="I100" s="108">
        <v>349.4</v>
      </c>
    </row>
    <row r="101" spans="1:9" x14ac:dyDescent="0.25">
      <c r="A101" s="650"/>
      <c r="B101" s="650"/>
      <c r="C101" s="650"/>
      <c r="D101" s="650"/>
      <c r="E101" s="103">
        <v>225</v>
      </c>
      <c r="F101" s="103" t="s">
        <v>208</v>
      </c>
      <c r="G101" s="108">
        <v>604.79999999999995</v>
      </c>
      <c r="H101" s="108">
        <v>604.79999999999995</v>
      </c>
      <c r="I101" s="108">
        <v>604.79999999999995</v>
      </c>
    </row>
    <row r="102" spans="1:9" x14ac:dyDescent="0.25">
      <c r="A102" s="650"/>
      <c r="B102" s="650"/>
      <c r="C102" s="650"/>
      <c r="D102" s="650"/>
      <c r="E102" s="103">
        <v>226</v>
      </c>
      <c r="F102" s="103" t="s">
        <v>208</v>
      </c>
      <c r="G102" s="108">
        <v>464.5</v>
      </c>
      <c r="H102" s="108">
        <v>464.5</v>
      </c>
      <c r="I102" s="108">
        <v>464.5</v>
      </c>
    </row>
    <row r="103" spans="1:9" x14ac:dyDescent="0.25">
      <c r="A103" s="650"/>
      <c r="B103" s="650"/>
      <c r="C103" s="650"/>
      <c r="D103" s="650"/>
      <c r="E103" s="103">
        <v>310</v>
      </c>
      <c r="F103" s="103" t="s">
        <v>208</v>
      </c>
      <c r="G103" s="108">
        <v>100</v>
      </c>
      <c r="H103" s="108">
        <v>100</v>
      </c>
      <c r="I103" s="108">
        <v>100</v>
      </c>
    </row>
    <row r="104" spans="1:9" x14ac:dyDescent="0.25">
      <c r="A104" s="650"/>
      <c r="B104" s="650"/>
      <c r="C104" s="650"/>
      <c r="D104" s="650"/>
      <c r="E104" s="103">
        <v>340</v>
      </c>
      <c r="F104" s="103" t="s">
        <v>208</v>
      </c>
      <c r="G104" s="108">
        <v>534.1</v>
      </c>
      <c r="H104" s="108">
        <v>558.20000000000005</v>
      </c>
      <c r="I104" s="108">
        <v>580.5</v>
      </c>
    </row>
    <row r="105" spans="1:9" x14ac:dyDescent="0.25">
      <c r="A105" s="650"/>
      <c r="B105" s="650"/>
      <c r="C105" s="650"/>
      <c r="D105" s="650"/>
      <c r="E105" s="103">
        <v>290</v>
      </c>
      <c r="F105" s="103" t="s">
        <v>208</v>
      </c>
      <c r="G105" s="108">
        <v>20.100000000000001</v>
      </c>
      <c r="H105" s="108">
        <v>20.100000000000001</v>
      </c>
      <c r="I105" s="108">
        <v>20.100000000000001</v>
      </c>
    </row>
    <row r="106" spans="1:9" ht="191.25" hidden="1" x14ac:dyDescent="0.25">
      <c r="A106" s="105" t="s">
        <v>214</v>
      </c>
      <c r="B106" s="105" t="s">
        <v>253</v>
      </c>
      <c r="C106" s="105" t="s">
        <v>296</v>
      </c>
      <c r="D106" s="105" t="s">
        <v>297</v>
      </c>
      <c r="E106" s="103">
        <v>242</v>
      </c>
      <c r="F106" s="103" t="s">
        <v>40</v>
      </c>
      <c r="G106" s="104">
        <v>0</v>
      </c>
      <c r="H106" s="104">
        <v>0</v>
      </c>
      <c r="I106" s="104">
        <v>0</v>
      </c>
    </row>
    <row r="107" spans="1:9" ht="122.25" hidden="1" customHeight="1" x14ac:dyDescent="0.25">
      <c r="A107" s="649" t="s">
        <v>214</v>
      </c>
      <c r="B107" s="649" t="s">
        <v>253</v>
      </c>
      <c r="C107" s="649" t="s">
        <v>298</v>
      </c>
      <c r="D107" s="649" t="s">
        <v>299</v>
      </c>
      <c r="E107" s="103">
        <v>211</v>
      </c>
      <c r="F107" s="103" t="s">
        <v>40</v>
      </c>
      <c r="G107" s="104">
        <v>0</v>
      </c>
      <c r="H107" s="104">
        <v>0</v>
      </c>
      <c r="I107" s="104">
        <v>0</v>
      </c>
    </row>
    <row r="108" spans="1:9" ht="38.25" hidden="1" x14ac:dyDescent="0.25">
      <c r="A108" s="650"/>
      <c r="B108" s="650"/>
      <c r="C108" s="650"/>
      <c r="D108" s="650"/>
      <c r="E108" s="103">
        <v>213</v>
      </c>
      <c r="F108" s="103" t="s">
        <v>40</v>
      </c>
      <c r="G108" s="104">
        <v>0</v>
      </c>
      <c r="H108" s="104">
        <v>0</v>
      </c>
      <c r="I108" s="104">
        <v>0</v>
      </c>
    </row>
    <row r="109" spans="1:9" ht="47.25" hidden="1" customHeight="1" x14ac:dyDescent="0.25">
      <c r="A109" s="651"/>
      <c r="B109" s="651"/>
      <c r="C109" s="651"/>
      <c r="D109" s="651"/>
      <c r="E109" s="103">
        <v>340</v>
      </c>
      <c r="F109" s="103" t="s">
        <v>40</v>
      </c>
      <c r="G109" s="104">
        <v>0</v>
      </c>
      <c r="H109" s="104">
        <v>0</v>
      </c>
      <c r="I109" s="104">
        <v>0</v>
      </c>
    </row>
    <row r="110" spans="1:9" ht="191.25" hidden="1" x14ac:dyDescent="0.25">
      <c r="A110" s="105" t="s">
        <v>214</v>
      </c>
      <c r="B110" s="105" t="s">
        <v>253</v>
      </c>
      <c r="C110" s="105" t="s">
        <v>300</v>
      </c>
      <c r="D110" s="105" t="s">
        <v>301</v>
      </c>
      <c r="E110" s="109"/>
      <c r="F110" s="103" t="s">
        <v>208</v>
      </c>
      <c r="G110" s="104">
        <v>0</v>
      </c>
      <c r="H110" s="104">
        <v>0</v>
      </c>
      <c r="I110" s="104">
        <v>0</v>
      </c>
    </row>
    <row r="111" spans="1:9" ht="191.25" hidden="1" x14ac:dyDescent="0.25">
      <c r="A111" s="105" t="s">
        <v>214</v>
      </c>
      <c r="B111" s="105" t="s">
        <v>253</v>
      </c>
      <c r="C111" s="105" t="s">
        <v>302</v>
      </c>
      <c r="D111" s="105" t="s">
        <v>303</v>
      </c>
      <c r="E111" s="103">
        <v>225</v>
      </c>
      <c r="F111" s="103" t="s">
        <v>208</v>
      </c>
      <c r="G111" s="104">
        <v>0</v>
      </c>
      <c r="H111" s="104">
        <v>0</v>
      </c>
      <c r="I111" s="104">
        <v>0</v>
      </c>
    </row>
    <row r="112" spans="1:9" ht="155.25" customHeight="1" x14ac:dyDescent="0.25">
      <c r="A112" s="105" t="s">
        <v>214</v>
      </c>
      <c r="B112" s="105" t="s">
        <v>253</v>
      </c>
      <c r="C112" s="105" t="s">
        <v>304</v>
      </c>
      <c r="D112" s="105" t="s">
        <v>305</v>
      </c>
      <c r="E112" s="103">
        <v>242</v>
      </c>
      <c r="F112" s="103" t="s">
        <v>40</v>
      </c>
      <c r="G112" s="104">
        <v>14026.2</v>
      </c>
      <c r="H112" s="104">
        <v>14026.2</v>
      </c>
      <c r="I112" s="104">
        <v>0</v>
      </c>
    </row>
    <row r="113" spans="1:9" ht="120.75" customHeight="1" x14ac:dyDescent="0.25">
      <c r="A113" s="649" t="s">
        <v>214</v>
      </c>
      <c r="B113" s="649" t="s">
        <v>253</v>
      </c>
      <c r="C113" s="649" t="s">
        <v>306</v>
      </c>
      <c r="D113" s="652" t="s">
        <v>307</v>
      </c>
      <c r="E113" s="103">
        <v>211</v>
      </c>
      <c r="F113" s="103" t="s">
        <v>40</v>
      </c>
      <c r="G113" s="104">
        <v>47.7</v>
      </c>
      <c r="H113" s="104">
        <v>47.7</v>
      </c>
      <c r="I113" s="104">
        <v>0</v>
      </c>
    </row>
    <row r="114" spans="1:9" ht="38.25" x14ac:dyDescent="0.25">
      <c r="A114" s="650"/>
      <c r="B114" s="650"/>
      <c r="C114" s="650"/>
      <c r="D114" s="653"/>
      <c r="E114" s="103">
        <v>213</v>
      </c>
      <c r="F114" s="103" t="s">
        <v>40</v>
      </c>
      <c r="G114" s="104">
        <v>14.4</v>
      </c>
      <c r="H114" s="104">
        <v>14.4</v>
      </c>
      <c r="I114" s="104">
        <v>0</v>
      </c>
    </row>
    <row r="115" spans="1:9" ht="38.25" x14ac:dyDescent="0.25">
      <c r="A115" s="651"/>
      <c r="B115" s="651"/>
      <c r="C115" s="651"/>
      <c r="D115" s="654"/>
      <c r="E115" s="103">
        <v>340</v>
      </c>
      <c r="F115" s="103" t="s">
        <v>40</v>
      </c>
      <c r="G115" s="104">
        <v>2.9</v>
      </c>
      <c r="H115" s="104">
        <v>5.2</v>
      </c>
      <c r="I115" s="104">
        <v>0</v>
      </c>
    </row>
    <row r="116" spans="1:9" ht="191.25" hidden="1" x14ac:dyDescent="0.25">
      <c r="A116" s="105" t="s">
        <v>214</v>
      </c>
      <c r="B116" s="105" t="s">
        <v>253</v>
      </c>
      <c r="C116" s="105" t="s">
        <v>308</v>
      </c>
      <c r="D116" s="105" t="s">
        <v>309</v>
      </c>
      <c r="E116" s="103">
        <v>225</v>
      </c>
      <c r="F116" s="103" t="s">
        <v>208</v>
      </c>
      <c r="G116" s="104">
        <v>0</v>
      </c>
      <c r="H116" s="104">
        <v>0</v>
      </c>
      <c r="I116" s="104">
        <v>0</v>
      </c>
    </row>
    <row r="117" spans="1:9" ht="109.5" customHeight="1" x14ac:dyDescent="0.25">
      <c r="A117" s="649" t="s">
        <v>214</v>
      </c>
      <c r="B117" s="649" t="s">
        <v>310</v>
      </c>
      <c r="C117" s="649" t="s">
        <v>311</v>
      </c>
      <c r="D117" s="649" t="s">
        <v>312</v>
      </c>
      <c r="E117" s="103">
        <v>225</v>
      </c>
      <c r="F117" s="103" t="s">
        <v>381</v>
      </c>
      <c r="G117" s="108">
        <v>788.4</v>
      </c>
      <c r="H117" s="108">
        <v>798.9</v>
      </c>
      <c r="I117" s="108">
        <v>798.9</v>
      </c>
    </row>
    <row r="118" spans="1:9" ht="25.5" x14ac:dyDescent="0.25">
      <c r="A118" s="650"/>
      <c r="B118" s="650"/>
      <c r="C118" s="650"/>
      <c r="D118" s="650"/>
      <c r="E118" s="103">
        <v>225</v>
      </c>
      <c r="F118" s="103" t="s">
        <v>166</v>
      </c>
      <c r="G118" s="108">
        <v>1909.4</v>
      </c>
      <c r="H118" s="108">
        <v>1846.6</v>
      </c>
      <c r="I118" s="108">
        <v>1846.6</v>
      </c>
    </row>
    <row r="119" spans="1:9" ht="38.25" x14ac:dyDescent="0.25">
      <c r="A119" s="650"/>
      <c r="B119" s="650"/>
      <c r="C119" s="650"/>
      <c r="D119" s="650"/>
      <c r="E119" s="103">
        <v>225</v>
      </c>
      <c r="F119" s="103" t="s">
        <v>167</v>
      </c>
      <c r="G119" s="108">
        <v>799</v>
      </c>
      <c r="H119" s="108">
        <v>810</v>
      </c>
      <c r="I119" s="108">
        <v>810</v>
      </c>
    </row>
    <row r="120" spans="1:9" ht="25.5" x14ac:dyDescent="0.25">
      <c r="A120" s="650"/>
      <c r="B120" s="650"/>
      <c r="C120" s="650"/>
      <c r="D120" s="650"/>
      <c r="E120" s="103">
        <v>225</v>
      </c>
      <c r="F120" s="103" t="s">
        <v>382</v>
      </c>
      <c r="G120" s="108">
        <v>245.6</v>
      </c>
      <c r="H120" s="108">
        <v>250.6</v>
      </c>
      <c r="I120" s="108">
        <v>250.6</v>
      </c>
    </row>
    <row r="121" spans="1:9" ht="31.5" customHeight="1" x14ac:dyDescent="0.25">
      <c r="A121" s="651"/>
      <c r="B121" s="651"/>
      <c r="C121" s="651"/>
      <c r="D121" s="651"/>
      <c r="E121" s="103">
        <v>225</v>
      </c>
      <c r="F121" s="103" t="s">
        <v>383</v>
      </c>
      <c r="G121" s="108">
        <v>845</v>
      </c>
      <c r="H121" s="108">
        <v>876.9</v>
      </c>
      <c r="I121" s="108">
        <v>876.9</v>
      </c>
    </row>
    <row r="122" spans="1:9" ht="127.5" hidden="1" x14ac:dyDescent="0.25">
      <c r="A122" s="105" t="s">
        <v>214</v>
      </c>
      <c r="B122" s="105" t="s">
        <v>310</v>
      </c>
      <c r="C122" s="105" t="s">
        <v>311</v>
      </c>
      <c r="D122" s="105" t="s">
        <v>313</v>
      </c>
      <c r="E122" s="103">
        <v>310</v>
      </c>
      <c r="F122" s="103" t="s">
        <v>52</v>
      </c>
      <c r="G122" s="104">
        <v>0</v>
      </c>
      <c r="H122" s="104">
        <v>0</v>
      </c>
      <c r="I122" s="104">
        <v>0</v>
      </c>
    </row>
    <row r="123" spans="1:9" ht="127.5" hidden="1" x14ac:dyDescent="0.25">
      <c r="A123" s="105" t="s">
        <v>214</v>
      </c>
      <c r="B123" s="105" t="s">
        <v>310</v>
      </c>
      <c r="C123" s="105" t="s">
        <v>311</v>
      </c>
      <c r="D123" s="105" t="s">
        <v>314</v>
      </c>
      <c r="E123" s="103">
        <v>310</v>
      </c>
      <c r="F123" s="103" t="s">
        <v>52</v>
      </c>
      <c r="G123" s="104">
        <v>0</v>
      </c>
      <c r="H123" s="104">
        <v>0</v>
      </c>
      <c r="I123" s="104">
        <v>0</v>
      </c>
    </row>
    <row r="124" spans="1:9" ht="136.5" hidden="1" customHeight="1" x14ac:dyDescent="0.25">
      <c r="A124" s="105" t="s">
        <v>214</v>
      </c>
      <c r="B124" s="105" t="s">
        <v>310</v>
      </c>
      <c r="C124" s="105" t="s">
        <v>311</v>
      </c>
      <c r="D124" s="105" t="s">
        <v>315</v>
      </c>
      <c r="E124" s="103">
        <v>310</v>
      </c>
      <c r="F124" s="103" t="s">
        <v>52</v>
      </c>
      <c r="G124" s="104">
        <v>0</v>
      </c>
      <c r="H124" s="104">
        <v>0</v>
      </c>
      <c r="I124" s="104">
        <v>0</v>
      </c>
    </row>
    <row r="125" spans="1:9" ht="127.5" hidden="1" x14ac:dyDescent="0.25">
      <c r="A125" s="105" t="s">
        <v>214</v>
      </c>
      <c r="B125" s="105" t="s">
        <v>310</v>
      </c>
      <c r="C125" s="105" t="s">
        <v>311</v>
      </c>
      <c r="D125" s="105" t="s">
        <v>316</v>
      </c>
      <c r="E125" s="103">
        <v>225</v>
      </c>
      <c r="F125" s="103" t="s">
        <v>52</v>
      </c>
      <c r="G125" s="104">
        <v>0</v>
      </c>
      <c r="H125" s="104">
        <v>0</v>
      </c>
      <c r="I125" s="104">
        <v>0</v>
      </c>
    </row>
    <row r="126" spans="1:9" ht="127.5" hidden="1" x14ac:dyDescent="0.25">
      <c r="A126" s="105" t="s">
        <v>214</v>
      </c>
      <c r="B126" s="105" t="s">
        <v>310</v>
      </c>
      <c r="C126" s="105" t="s">
        <v>311</v>
      </c>
      <c r="D126" s="105" t="s">
        <v>317</v>
      </c>
      <c r="E126" s="103">
        <v>225</v>
      </c>
      <c r="F126" s="103" t="s">
        <v>52</v>
      </c>
      <c r="G126" s="104">
        <v>0</v>
      </c>
      <c r="H126" s="104">
        <v>0</v>
      </c>
      <c r="I126" s="104">
        <v>0</v>
      </c>
    </row>
    <row r="127" spans="1:9" ht="127.5" hidden="1" x14ac:dyDescent="0.25">
      <c r="A127" s="105" t="s">
        <v>214</v>
      </c>
      <c r="B127" s="105" t="s">
        <v>310</v>
      </c>
      <c r="C127" s="105" t="s">
        <v>311</v>
      </c>
      <c r="D127" s="105" t="s">
        <v>318</v>
      </c>
      <c r="E127" s="103">
        <v>310</v>
      </c>
      <c r="F127" s="103" t="s">
        <v>52</v>
      </c>
      <c r="G127" s="104">
        <v>0</v>
      </c>
      <c r="H127" s="104">
        <v>0</v>
      </c>
      <c r="I127" s="104">
        <v>0</v>
      </c>
    </row>
    <row r="128" spans="1:9" ht="127.5" x14ac:dyDescent="0.25">
      <c r="A128" s="105" t="s">
        <v>214</v>
      </c>
      <c r="B128" s="105" t="s">
        <v>310</v>
      </c>
      <c r="C128" s="105" t="s">
        <v>311</v>
      </c>
      <c r="D128" s="105" t="s">
        <v>319</v>
      </c>
      <c r="E128" s="103">
        <v>310</v>
      </c>
      <c r="F128" s="103" t="s">
        <v>52</v>
      </c>
      <c r="G128" s="104">
        <v>3750</v>
      </c>
      <c r="H128" s="104">
        <v>3750</v>
      </c>
      <c r="I128" s="104">
        <v>3750</v>
      </c>
    </row>
    <row r="129" spans="1:9" ht="191.25" hidden="1" x14ac:dyDescent="0.25">
      <c r="A129" s="105" t="s">
        <v>214</v>
      </c>
      <c r="B129" s="105" t="s">
        <v>310</v>
      </c>
      <c r="C129" s="105" t="s">
        <v>320</v>
      </c>
      <c r="D129" s="105" t="s">
        <v>321</v>
      </c>
      <c r="E129" s="103">
        <v>310</v>
      </c>
      <c r="F129" s="103" t="s">
        <v>52</v>
      </c>
      <c r="G129" s="104">
        <v>0</v>
      </c>
      <c r="H129" s="104">
        <v>0</v>
      </c>
      <c r="I129" s="104">
        <v>0</v>
      </c>
    </row>
    <row r="130" spans="1:9" ht="207" hidden="1" customHeight="1" x14ac:dyDescent="0.25">
      <c r="A130" s="105" t="s">
        <v>214</v>
      </c>
      <c r="B130" s="105" t="s">
        <v>310</v>
      </c>
      <c r="C130" s="105" t="s">
        <v>320</v>
      </c>
      <c r="D130" s="105" t="s">
        <v>322</v>
      </c>
      <c r="E130" s="103">
        <v>226</v>
      </c>
      <c r="F130" s="103" t="s">
        <v>52</v>
      </c>
      <c r="G130" s="104">
        <v>0</v>
      </c>
      <c r="H130" s="104">
        <v>0</v>
      </c>
      <c r="I130" s="104">
        <v>0</v>
      </c>
    </row>
    <row r="131" spans="1:9" ht="247.5" hidden="1" customHeight="1" x14ac:dyDescent="0.25">
      <c r="A131" s="105" t="s">
        <v>214</v>
      </c>
      <c r="B131" s="105" t="s">
        <v>310</v>
      </c>
      <c r="C131" s="105" t="s">
        <v>320</v>
      </c>
      <c r="D131" s="105" t="s">
        <v>323</v>
      </c>
      <c r="E131" s="109"/>
      <c r="F131" s="109"/>
      <c r="G131" s="104">
        <v>0</v>
      </c>
      <c r="H131" s="104">
        <v>0</v>
      </c>
      <c r="I131" s="104">
        <v>0</v>
      </c>
    </row>
    <row r="132" spans="1:9" ht="41.25" customHeight="1" x14ac:dyDescent="0.25">
      <c r="A132" s="649" t="s">
        <v>214</v>
      </c>
      <c r="B132" s="649" t="s">
        <v>310</v>
      </c>
      <c r="C132" s="649" t="s">
        <v>320</v>
      </c>
      <c r="D132" s="649" t="s">
        <v>324</v>
      </c>
      <c r="E132" s="103">
        <v>226</v>
      </c>
      <c r="F132" s="103" t="s">
        <v>381</v>
      </c>
      <c r="G132" s="104">
        <v>36.200000000000003</v>
      </c>
      <c r="H132" s="104">
        <v>37.799999999999997</v>
      </c>
      <c r="I132" s="104">
        <v>37.799999999999997</v>
      </c>
    </row>
    <row r="133" spans="1:9" ht="127.5" hidden="1" customHeight="1" x14ac:dyDescent="0.25">
      <c r="A133" s="650"/>
      <c r="B133" s="650"/>
      <c r="C133" s="650"/>
      <c r="D133" s="650"/>
      <c r="E133" s="103"/>
      <c r="F133" s="103" t="s">
        <v>166</v>
      </c>
      <c r="G133" s="104">
        <v>0</v>
      </c>
      <c r="H133" s="104">
        <v>0</v>
      </c>
      <c r="I133" s="104">
        <v>0</v>
      </c>
    </row>
    <row r="134" spans="1:9" ht="153" hidden="1" customHeight="1" x14ac:dyDescent="0.25">
      <c r="A134" s="650"/>
      <c r="B134" s="650"/>
      <c r="C134" s="650"/>
      <c r="D134" s="650"/>
      <c r="E134" s="103"/>
      <c r="F134" s="103" t="s">
        <v>167</v>
      </c>
      <c r="G134" s="104">
        <v>0</v>
      </c>
      <c r="H134" s="104">
        <v>0</v>
      </c>
      <c r="I134" s="104">
        <v>0</v>
      </c>
    </row>
    <row r="135" spans="1:9" ht="191.25" hidden="1" customHeight="1" x14ac:dyDescent="0.25">
      <c r="A135" s="650"/>
      <c r="B135" s="650"/>
      <c r="C135" s="650"/>
      <c r="D135" s="650"/>
      <c r="E135" s="103"/>
      <c r="F135" s="103" t="s">
        <v>382</v>
      </c>
      <c r="G135" s="104">
        <v>0</v>
      </c>
      <c r="H135" s="104">
        <v>0</v>
      </c>
      <c r="I135" s="104">
        <v>0</v>
      </c>
    </row>
    <row r="136" spans="1:9" ht="127.5" hidden="1" customHeight="1" x14ac:dyDescent="0.25">
      <c r="A136" s="650"/>
      <c r="B136" s="650"/>
      <c r="C136" s="650"/>
      <c r="D136" s="650"/>
      <c r="E136" s="103"/>
      <c r="F136" s="103" t="s">
        <v>383</v>
      </c>
      <c r="G136" s="104">
        <v>0</v>
      </c>
      <c r="H136" s="104">
        <v>0</v>
      </c>
      <c r="I136" s="104">
        <v>0</v>
      </c>
    </row>
    <row r="137" spans="1:9" ht="127.5" hidden="1" customHeight="1" x14ac:dyDescent="0.25">
      <c r="A137" s="650"/>
      <c r="B137" s="650"/>
      <c r="C137" s="650"/>
      <c r="D137" s="650"/>
      <c r="E137" s="103"/>
      <c r="F137" s="103" t="s">
        <v>381</v>
      </c>
      <c r="G137" s="104">
        <v>0</v>
      </c>
      <c r="H137" s="104">
        <v>0</v>
      </c>
      <c r="I137" s="104">
        <v>0</v>
      </c>
    </row>
    <row r="138" spans="1:9" ht="25.5" x14ac:dyDescent="0.25">
      <c r="A138" s="650"/>
      <c r="B138" s="650"/>
      <c r="C138" s="650"/>
      <c r="D138" s="650"/>
      <c r="E138" s="103">
        <v>226</v>
      </c>
      <c r="F138" s="103" t="s">
        <v>166</v>
      </c>
      <c r="G138" s="104">
        <v>66.7</v>
      </c>
      <c r="H138" s="104">
        <v>69.5</v>
      </c>
      <c r="I138" s="104">
        <v>69.5</v>
      </c>
    </row>
    <row r="139" spans="1:9" ht="38.25" x14ac:dyDescent="0.25">
      <c r="A139" s="650"/>
      <c r="B139" s="650"/>
      <c r="C139" s="650"/>
      <c r="D139" s="650"/>
      <c r="E139" s="103">
        <v>226</v>
      </c>
      <c r="F139" s="103" t="s">
        <v>167</v>
      </c>
      <c r="G139" s="104">
        <v>100</v>
      </c>
      <c r="H139" s="104">
        <v>100</v>
      </c>
      <c r="I139" s="104">
        <v>100</v>
      </c>
    </row>
    <row r="140" spans="1:9" ht="25.5" x14ac:dyDescent="0.25">
      <c r="A140" s="650"/>
      <c r="B140" s="650"/>
      <c r="C140" s="650"/>
      <c r="D140" s="650"/>
      <c r="E140" s="103">
        <v>226</v>
      </c>
      <c r="F140" s="103" t="s">
        <v>382</v>
      </c>
      <c r="G140" s="104">
        <v>48</v>
      </c>
      <c r="H140" s="104">
        <v>48</v>
      </c>
      <c r="I140" s="104">
        <v>48</v>
      </c>
    </row>
    <row r="141" spans="1:9" ht="25.5" x14ac:dyDescent="0.25">
      <c r="A141" s="651"/>
      <c r="B141" s="651"/>
      <c r="C141" s="651"/>
      <c r="D141" s="651"/>
      <c r="E141" s="103">
        <v>226</v>
      </c>
      <c r="F141" s="103" t="s">
        <v>383</v>
      </c>
      <c r="G141" s="104">
        <v>70</v>
      </c>
      <c r="H141" s="104">
        <v>70</v>
      </c>
      <c r="I141" s="104">
        <v>70</v>
      </c>
    </row>
    <row r="142" spans="1:9" ht="140.25" hidden="1" x14ac:dyDescent="0.25">
      <c r="A142" s="105" t="s">
        <v>214</v>
      </c>
      <c r="B142" s="105" t="s">
        <v>310</v>
      </c>
      <c r="C142" s="105" t="s">
        <v>325</v>
      </c>
      <c r="D142" s="105" t="s">
        <v>326</v>
      </c>
      <c r="E142" s="103">
        <v>226</v>
      </c>
      <c r="F142" s="103" t="s">
        <v>206</v>
      </c>
      <c r="G142" s="104">
        <v>203.4</v>
      </c>
      <c r="H142" s="104">
        <v>183.1</v>
      </c>
      <c r="I142" s="104">
        <v>203.4</v>
      </c>
    </row>
    <row r="143" spans="1:9" ht="357" hidden="1" x14ac:dyDescent="0.25">
      <c r="A143" s="105" t="s">
        <v>214</v>
      </c>
      <c r="B143" s="105" t="s">
        <v>310</v>
      </c>
      <c r="C143" s="105" t="s">
        <v>327</v>
      </c>
      <c r="D143" s="105" t="s">
        <v>328</v>
      </c>
      <c r="E143" s="109"/>
      <c r="F143" s="109"/>
      <c r="G143" s="104">
        <v>0</v>
      </c>
      <c r="H143" s="104">
        <v>0</v>
      </c>
      <c r="I143" s="104">
        <v>0</v>
      </c>
    </row>
    <row r="144" spans="1:9" ht="357" hidden="1" x14ac:dyDescent="0.25">
      <c r="A144" s="105" t="s">
        <v>214</v>
      </c>
      <c r="B144" s="105" t="s">
        <v>310</v>
      </c>
      <c r="C144" s="105" t="s">
        <v>327</v>
      </c>
      <c r="D144" s="105" t="s">
        <v>329</v>
      </c>
      <c r="E144" s="109"/>
      <c r="F144" s="109"/>
      <c r="G144" s="104">
        <v>0</v>
      </c>
      <c r="H144" s="104">
        <v>0</v>
      </c>
      <c r="I144" s="104">
        <v>0</v>
      </c>
    </row>
    <row r="145" spans="1:9" ht="357" hidden="1" x14ac:dyDescent="0.25">
      <c r="A145" s="105" t="s">
        <v>214</v>
      </c>
      <c r="B145" s="105" t="s">
        <v>310</v>
      </c>
      <c r="C145" s="105" t="s">
        <v>327</v>
      </c>
      <c r="D145" s="105" t="s">
        <v>330</v>
      </c>
      <c r="E145" s="109"/>
      <c r="F145" s="109"/>
      <c r="G145" s="104">
        <v>0</v>
      </c>
      <c r="H145" s="104">
        <v>0</v>
      </c>
      <c r="I145" s="104">
        <v>0</v>
      </c>
    </row>
    <row r="146" spans="1:9" ht="127.5" x14ac:dyDescent="0.25">
      <c r="A146" s="105" t="s">
        <v>214</v>
      </c>
      <c r="B146" s="105" t="s">
        <v>310</v>
      </c>
      <c r="C146" s="105" t="s">
        <v>331</v>
      </c>
      <c r="D146" s="105" t="s">
        <v>332</v>
      </c>
      <c r="E146" s="103">
        <v>310</v>
      </c>
      <c r="F146" s="103" t="s">
        <v>52</v>
      </c>
      <c r="G146" s="104">
        <v>4286</v>
      </c>
      <c r="H146" s="104">
        <v>1286</v>
      </c>
      <c r="I146" s="104">
        <v>1286</v>
      </c>
    </row>
    <row r="147" spans="1:9" ht="127.5" x14ac:dyDescent="0.25">
      <c r="A147" s="105" t="s">
        <v>214</v>
      </c>
      <c r="B147" s="105" t="s">
        <v>310</v>
      </c>
      <c r="C147" s="105" t="s">
        <v>333</v>
      </c>
      <c r="D147" s="105" t="s">
        <v>334</v>
      </c>
      <c r="E147" s="103">
        <v>310</v>
      </c>
      <c r="F147" s="103" t="s">
        <v>52</v>
      </c>
      <c r="G147" s="104">
        <v>4286</v>
      </c>
      <c r="H147" s="104">
        <v>1286</v>
      </c>
      <c r="I147" s="104">
        <v>1286</v>
      </c>
    </row>
    <row r="148" spans="1:9" ht="344.25" hidden="1" x14ac:dyDescent="0.25">
      <c r="A148" s="105" t="s">
        <v>214</v>
      </c>
      <c r="B148" s="105" t="s">
        <v>310</v>
      </c>
      <c r="C148" s="105" t="s">
        <v>335</v>
      </c>
      <c r="D148" s="105" t="s">
        <v>336</v>
      </c>
      <c r="E148" s="109"/>
      <c r="F148" s="103" t="s">
        <v>52</v>
      </c>
      <c r="G148" s="104">
        <v>0</v>
      </c>
      <c r="H148" s="104">
        <v>0</v>
      </c>
      <c r="I148" s="104">
        <v>0</v>
      </c>
    </row>
    <row r="149" spans="1:9" ht="140.25" hidden="1" x14ac:dyDescent="0.25">
      <c r="A149" s="105" t="s">
        <v>214</v>
      </c>
      <c r="B149" s="105" t="s">
        <v>337</v>
      </c>
      <c r="C149" s="105" t="s">
        <v>338</v>
      </c>
      <c r="D149" s="105" t="s">
        <v>339</v>
      </c>
      <c r="E149" s="109"/>
      <c r="F149" s="103" t="s">
        <v>52</v>
      </c>
      <c r="G149" s="104">
        <v>0</v>
      </c>
      <c r="H149" s="104">
        <v>0</v>
      </c>
      <c r="I149" s="104">
        <v>0</v>
      </c>
    </row>
    <row r="150" spans="1:9" ht="140.25" hidden="1" x14ac:dyDescent="0.25">
      <c r="A150" s="105" t="s">
        <v>214</v>
      </c>
      <c r="B150" s="105" t="s">
        <v>337</v>
      </c>
      <c r="C150" s="105" t="s">
        <v>338</v>
      </c>
      <c r="D150" s="105" t="s">
        <v>340</v>
      </c>
      <c r="E150" s="109"/>
      <c r="F150" s="103" t="s">
        <v>52</v>
      </c>
      <c r="G150" s="104">
        <v>0</v>
      </c>
      <c r="H150" s="104">
        <v>0</v>
      </c>
      <c r="I150" s="104">
        <v>0</v>
      </c>
    </row>
    <row r="151" spans="1:9" ht="140.25" hidden="1" x14ac:dyDescent="0.25">
      <c r="A151" s="105" t="s">
        <v>214</v>
      </c>
      <c r="B151" s="105" t="s">
        <v>337</v>
      </c>
      <c r="C151" s="105" t="s">
        <v>338</v>
      </c>
      <c r="D151" s="105" t="s">
        <v>341</v>
      </c>
      <c r="E151" s="109"/>
      <c r="F151" s="103" t="s">
        <v>52</v>
      </c>
      <c r="G151" s="104">
        <v>0</v>
      </c>
      <c r="H151" s="104">
        <v>0</v>
      </c>
      <c r="I151" s="104">
        <v>0</v>
      </c>
    </row>
    <row r="152" spans="1:9" ht="140.25" hidden="1" x14ac:dyDescent="0.25">
      <c r="A152" s="105" t="s">
        <v>214</v>
      </c>
      <c r="B152" s="105" t="s">
        <v>337</v>
      </c>
      <c r="C152" s="105" t="s">
        <v>338</v>
      </c>
      <c r="D152" s="105" t="s">
        <v>342</v>
      </c>
      <c r="E152" s="109"/>
      <c r="F152" s="103" t="s">
        <v>52</v>
      </c>
      <c r="G152" s="104">
        <v>0</v>
      </c>
      <c r="H152" s="104">
        <v>0</v>
      </c>
      <c r="I152" s="104">
        <v>0</v>
      </c>
    </row>
    <row r="153" spans="1:9" ht="140.25" hidden="1" x14ac:dyDescent="0.25">
      <c r="A153" s="105" t="s">
        <v>214</v>
      </c>
      <c r="B153" s="105" t="s">
        <v>337</v>
      </c>
      <c r="C153" s="105" t="s">
        <v>338</v>
      </c>
      <c r="D153" s="105" t="s">
        <v>343</v>
      </c>
      <c r="E153" s="109"/>
      <c r="F153" s="103" t="s">
        <v>52</v>
      </c>
      <c r="G153" s="104">
        <v>0</v>
      </c>
      <c r="H153" s="104">
        <v>0</v>
      </c>
      <c r="I153" s="104">
        <v>0</v>
      </c>
    </row>
    <row r="154" spans="1:9" ht="140.25" hidden="1" x14ac:dyDescent="0.25">
      <c r="A154" s="105" t="s">
        <v>214</v>
      </c>
      <c r="B154" s="105" t="s">
        <v>337</v>
      </c>
      <c r="C154" s="105" t="s">
        <v>338</v>
      </c>
      <c r="D154" s="109" t="s">
        <v>344</v>
      </c>
      <c r="E154" s="109"/>
      <c r="F154" s="103" t="s">
        <v>52</v>
      </c>
      <c r="G154" s="104">
        <v>0</v>
      </c>
      <c r="H154" s="104">
        <v>0</v>
      </c>
      <c r="I154" s="104">
        <v>0</v>
      </c>
    </row>
    <row r="155" spans="1:9" ht="140.25" hidden="1" x14ac:dyDescent="0.25">
      <c r="A155" s="105" t="s">
        <v>214</v>
      </c>
      <c r="B155" s="105" t="s">
        <v>337</v>
      </c>
      <c r="C155" s="105" t="s">
        <v>338</v>
      </c>
      <c r="D155" s="105" t="s">
        <v>345</v>
      </c>
      <c r="E155" s="109"/>
      <c r="F155" s="103" t="s">
        <v>52</v>
      </c>
      <c r="G155" s="104">
        <v>0</v>
      </c>
      <c r="H155" s="104">
        <v>0</v>
      </c>
      <c r="I155" s="104">
        <v>0</v>
      </c>
    </row>
    <row r="156" spans="1:9" ht="140.25" hidden="1" x14ac:dyDescent="0.25">
      <c r="A156" s="105" t="s">
        <v>214</v>
      </c>
      <c r="B156" s="105" t="s">
        <v>337</v>
      </c>
      <c r="C156" s="105" t="s">
        <v>338</v>
      </c>
      <c r="D156" s="105" t="s">
        <v>346</v>
      </c>
      <c r="E156" s="109"/>
      <c r="F156" s="103" t="s">
        <v>52</v>
      </c>
      <c r="G156" s="104">
        <v>0</v>
      </c>
      <c r="H156" s="104">
        <v>0</v>
      </c>
      <c r="I156" s="104">
        <v>0</v>
      </c>
    </row>
    <row r="157" spans="1:9" ht="140.25" hidden="1" x14ac:dyDescent="0.25">
      <c r="A157" s="105" t="s">
        <v>214</v>
      </c>
      <c r="B157" s="105" t="s">
        <v>337</v>
      </c>
      <c r="C157" s="105" t="s">
        <v>338</v>
      </c>
      <c r="D157" s="105" t="s">
        <v>347</v>
      </c>
      <c r="E157" s="109"/>
      <c r="F157" s="103" t="s">
        <v>52</v>
      </c>
      <c r="G157" s="104">
        <v>0</v>
      </c>
      <c r="H157" s="104">
        <v>0</v>
      </c>
      <c r="I157" s="104">
        <v>0</v>
      </c>
    </row>
    <row r="158" spans="1:9" ht="140.25" hidden="1" x14ac:dyDescent="0.25">
      <c r="A158" s="105" t="s">
        <v>214</v>
      </c>
      <c r="B158" s="105" t="s">
        <v>337</v>
      </c>
      <c r="C158" s="105" t="s">
        <v>338</v>
      </c>
      <c r="D158" s="105" t="s">
        <v>348</v>
      </c>
      <c r="E158" s="109"/>
      <c r="F158" s="103" t="s">
        <v>52</v>
      </c>
      <c r="G158" s="104">
        <v>0</v>
      </c>
      <c r="H158" s="104">
        <v>0</v>
      </c>
      <c r="I158" s="104">
        <v>0</v>
      </c>
    </row>
    <row r="159" spans="1:9" ht="204.75" hidden="1" x14ac:dyDescent="0.25">
      <c r="A159" s="105" t="s">
        <v>214</v>
      </c>
      <c r="B159" s="105" t="s">
        <v>337</v>
      </c>
      <c r="C159" s="105" t="s">
        <v>338</v>
      </c>
      <c r="D159" s="109" t="s">
        <v>349</v>
      </c>
      <c r="E159" s="109"/>
      <c r="F159" s="103" t="s">
        <v>52</v>
      </c>
      <c r="G159" s="104">
        <v>0</v>
      </c>
      <c r="H159" s="104">
        <v>0</v>
      </c>
      <c r="I159" s="104">
        <v>0</v>
      </c>
    </row>
    <row r="160" spans="1:9" ht="140.25" hidden="1" x14ac:dyDescent="0.25">
      <c r="A160" s="105" t="s">
        <v>214</v>
      </c>
      <c r="B160" s="105" t="s">
        <v>337</v>
      </c>
      <c r="C160" s="105" t="s">
        <v>338</v>
      </c>
      <c r="D160" s="105" t="s">
        <v>350</v>
      </c>
      <c r="E160" s="109"/>
      <c r="F160" s="103" t="s">
        <v>52</v>
      </c>
      <c r="G160" s="104">
        <v>0</v>
      </c>
      <c r="H160" s="104">
        <v>0</v>
      </c>
      <c r="I160" s="104">
        <v>0</v>
      </c>
    </row>
    <row r="161" spans="1:12" ht="178.5" hidden="1" x14ac:dyDescent="0.25">
      <c r="A161" s="105" t="s">
        <v>214</v>
      </c>
      <c r="B161" s="105" t="s">
        <v>337</v>
      </c>
      <c r="C161" s="105" t="s">
        <v>351</v>
      </c>
      <c r="D161" s="105" t="s">
        <v>352</v>
      </c>
      <c r="E161" s="109"/>
      <c r="F161" s="103" t="s">
        <v>52</v>
      </c>
      <c r="G161" s="108">
        <v>0</v>
      </c>
      <c r="H161" s="108">
        <v>0</v>
      </c>
      <c r="I161" s="108">
        <v>0</v>
      </c>
    </row>
    <row r="162" spans="1:12" ht="192" hidden="1" x14ac:dyDescent="0.25">
      <c r="A162" s="105" t="s">
        <v>214</v>
      </c>
      <c r="B162" s="105" t="s">
        <v>337</v>
      </c>
      <c r="C162" s="105" t="s">
        <v>351</v>
      </c>
      <c r="D162" s="109" t="s">
        <v>353</v>
      </c>
      <c r="E162" s="109"/>
      <c r="F162" s="103" t="s">
        <v>52</v>
      </c>
      <c r="G162" s="104">
        <v>0</v>
      </c>
      <c r="H162" s="104">
        <v>0</v>
      </c>
      <c r="I162" s="104">
        <v>0</v>
      </c>
    </row>
    <row r="163" spans="1:12" ht="204" hidden="1" x14ac:dyDescent="0.25">
      <c r="A163" s="105" t="s">
        <v>214</v>
      </c>
      <c r="B163" s="105" t="s">
        <v>337</v>
      </c>
      <c r="C163" s="105" t="s">
        <v>354</v>
      </c>
      <c r="D163" s="105" t="s">
        <v>355</v>
      </c>
      <c r="E163" s="109"/>
      <c r="F163" s="103" t="s">
        <v>52</v>
      </c>
      <c r="G163" s="104">
        <v>0</v>
      </c>
      <c r="H163" s="104">
        <v>0</v>
      </c>
      <c r="I163" s="104">
        <v>0</v>
      </c>
    </row>
    <row r="164" spans="1:12" ht="153" hidden="1" x14ac:dyDescent="0.25">
      <c r="A164" s="105" t="s">
        <v>214</v>
      </c>
      <c r="B164" s="105" t="s">
        <v>337</v>
      </c>
      <c r="C164" s="105" t="s">
        <v>356</v>
      </c>
      <c r="D164" s="105" t="s">
        <v>357</v>
      </c>
      <c r="E164" s="109"/>
      <c r="F164" s="103" t="s">
        <v>52</v>
      </c>
      <c r="G164" s="104">
        <v>0</v>
      </c>
      <c r="H164" s="104">
        <v>0</v>
      </c>
      <c r="I164" s="104">
        <v>0</v>
      </c>
    </row>
    <row r="165" spans="1:12" ht="165.75" hidden="1" x14ac:dyDescent="0.25">
      <c r="A165" s="105" t="s">
        <v>214</v>
      </c>
      <c r="B165" s="105" t="s">
        <v>337</v>
      </c>
      <c r="C165" s="105" t="s">
        <v>356</v>
      </c>
      <c r="D165" s="105" t="s">
        <v>358</v>
      </c>
      <c r="E165" s="109"/>
      <c r="F165" s="103" t="s">
        <v>52</v>
      </c>
      <c r="G165" s="104">
        <v>0</v>
      </c>
      <c r="H165" s="104">
        <v>0</v>
      </c>
      <c r="I165" s="104">
        <v>0</v>
      </c>
    </row>
    <row r="166" spans="1:12" ht="178.5" hidden="1" x14ac:dyDescent="0.25">
      <c r="A166" s="105" t="s">
        <v>214</v>
      </c>
      <c r="B166" s="105" t="s">
        <v>337</v>
      </c>
      <c r="C166" s="105" t="s">
        <v>356</v>
      </c>
      <c r="D166" s="105" t="s">
        <v>359</v>
      </c>
      <c r="E166" s="109"/>
      <c r="F166" s="103" t="s">
        <v>52</v>
      </c>
      <c r="G166" s="104">
        <v>0</v>
      </c>
      <c r="H166" s="104">
        <v>0</v>
      </c>
      <c r="I166" s="104">
        <v>0</v>
      </c>
    </row>
    <row r="167" spans="1:12" ht="153" hidden="1" x14ac:dyDescent="0.25">
      <c r="A167" s="105" t="s">
        <v>214</v>
      </c>
      <c r="B167" s="105" t="s">
        <v>337</v>
      </c>
      <c r="C167" s="105" t="s">
        <v>360</v>
      </c>
      <c r="D167" s="105" t="s">
        <v>361</v>
      </c>
      <c r="E167" s="109"/>
      <c r="F167" s="103" t="s">
        <v>52</v>
      </c>
      <c r="G167" s="104">
        <v>0</v>
      </c>
      <c r="H167" s="104">
        <v>0</v>
      </c>
      <c r="I167" s="104">
        <v>0</v>
      </c>
    </row>
    <row r="168" spans="1:12" ht="165.75" hidden="1" x14ac:dyDescent="0.25">
      <c r="A168" s="105" t="s">
        <v>214</v>
      </c>
      <c r="B168" s="105" t="s">
        <v>337</v>
      </c>
      <c r="C168" s="105" t="s">
        <v>360</v>
      </c>
      <c r="D168" s="105" t="s">
        <v>362</v>
      </c>
      <c r="E168" s="109"/>
      <c r="F168" s="103" t="s">
        <v>52</v>
      </c>
      <c r="G168" s="104">
        <v>0</v>
      </c>
      <c r="H168" s="104">
        <v>0</v>
      </c>
      <c r="I168" s="104">
        <v>0</v>
      </c>
    </row>
    <row r="169" spans="1:12" ht="179.25" hidden="1" x14ac:dyDescent="0.25">
      <c r="A169" s="105" t="s">
        <v>214</v>
      </c>
      <c r="B169" s="105" t="s">
        <v>337</v>
      </c>
      <c r="C169" s="105" t="s">
        <v>360</v>
      </c>
      <c r="D169" s="109" t="s">
        <v>363</v>
      </c>
      <c r="E169" s="109"/>
      <c r="F169" s="103" t="s">
        <v>52</v>
      </c>
      <c r="G169" s="104">
        <v>0</v>
      </c>
      <c r="H169" s="104">
        <v>0</v>
      </c>
      <c r="I169" s="104">
        <v>0</v>
      </c>
    </row>
    <row r="170" spans="1:12" ht="178.5" x14ac:dyDescent="0.25">
      <c r="A170" s="105" t="s">
        <v>214</v>
      </c>
      <c r="B170" s="105" t="s">
        <v>337</v>
      </c>
      <c r="C170" s="105" t="s">
        <v>386</v>
      </c>
      <c r="D170" s="105" t="s">
        <v>389</v>
      </c>
      <c r="E170" s="103">
        <v>310</v>
      </c>
      <c r="F170" s="103" t="s">
        <v>52</v>
      </c>
      <c r="G170" s="104">
        <v>2194.3000000000002</v>
      </c>
      <c r="H170" s="104">
        <v>0</v>
      </c>
      <c r="I170" s="104">
        <v>0</v>
      </c>
    </row>
    <row r="171" spans="1:12" ht="178.5" x14ac:dyDescent="0.25">
      <c r="A171" s="105" t="s">
        <v>214</v>
      </c>
      <c r="B171" s="105" t="s">
        <v>337</v>
      </c>
      <c r="C171" s="105" t="s">
        <v>387</v>
      </c>
      <c r="D171" s="109" t="s">
        <v>388</v>
      </c>
      <c r="E171" s="103">
        <v>310</v>
      </c>
      <c r="F171" s="103" t="s">
        <v>52</v>
      </c>
      <c r="G171" s="104">
        <v>0</v>
      </c>
      <c r="H171" s="104">
        <v>2067.8000000000002</v>
      </c>
      <c r="I171" s="104">
        <v>0</v>
      </c>
    </row>
    <row r="172" spans="1:12" ht="127.5" hidden="1" x14ac:dyDescent="0.25">
      <c r="A172" s="105" t="s">
        <v>214</v>
      </c>
      <c r="B172" s="105" t="s">
        <v>364</v>
      </c>
      <c r="C172" s="105" t="s">
        <v>365</v>
      </c>
      <c r="D172" s="105" t="s">
        <v>366</v>
      </c>
      <c r="E172" s="109"/>
      <c r="F172" s="103" t="s">
        <v>52</v>
      </c>
      <c r="G172" s="104">
        <v>0</v>
      </c>
      <c r="H172" s="104">
        <v>0</v>
      </c>
      <c r="I172" s="104">
        <v>0</v>
      </c>
    </row>
    <row r="173" spans="1:12" ht="127.5" hidden="1" x14ac:dyDescent="0.25">
      <c r="A173" s="105" t="s">
        <v>214</v>
      </c>
      <c r="B173" s="105" t="s">
        <v>364</v>
      </c>
      <c r="C173" s="105" t="s">
        <v>367</v>
      </c>
      <c r="D173" s="105" t="s">
        <v>368</v>
      </c>
      <c r="E173" s="109"/>
      <c r="F173" s="103" t="s">
        <v>52</v>
      </c>
      <c r="G173" s="104">
        <v>0</v>
      </c>
      <c r="H173" s="104">
        <v>0</v>
      </c>
      <c r="I173" s="104">
        <v>0</v>
      </c>
    </row>
    <row r="174" spans="1:12" ht="127.5" hidden="1" x14ac:dyDescent="0.25">
      <c r="A174" s="105" t="s">
        <v>214</v>
      </c>
      <c r="B174" s="105" t="s">
        <v>364</v>
      </c>
      <c r="C174" s="105" t="s">
        <v>369</v>
      </c>
      <c r="D174" s="105" t="s">
        <v>370</v>
      </c>
      <c r="E174" s="109"/>
      <c r="F174" s="103" t="s">
        <v>52</v>
      </c>
      <c r="G174" s="104">
        <v>0</v>
      </c>
      <c r="H174" s="104">
        <v>0</v>
      </c>
      <c r="I174" s="104">
        <v>0</v>
      </c>
    </row>
    <row r="175" spans="1:12" ht="23.25" customHeight="1" x14ac:dyDescent="0.25">
      <c r="A175" s="649" t="s">
        <v>214</v>
      </c>
      <c r="B175" s="649" t="s">
        <v>364</v>
      </c>
      <c r="C175" s="649" t="s">
        <v>371</v>
      </c>
      <c r="D175" s="649" t="s">
        <v>372</v>
      </c>
      <c r="E175" s="106">
        <v>211</v>
      </c>
      <c r="F175" s="103" t="s">
        <v>52</v>
      </c>
      <c r="G175" s="104">
        <v>6468.7560000000003</v>
      </c>
      <c r="H175" s="104">
        <v>6468.7560000000003</v>
      </c>
      <c r="I175" s="104">
        <v>6468.7560000000003</v>
      </c>
      <c r="J175" s="74"/>
      <c r="K175" s="74"/>
      <c r="L175" s="74"/>
    </row>
    <row r="176" spans="1:12" x14ac:dyDescent="0.25">
      <c r="A176" s="650"/>
      <c r="B176" s="650"/>
      <c r="C176" s="650"/>
      <c r="D176" s="650"/>
      <c r="E176" s="106">
        <v>212</v>
      </c>
      <c r="F176" s="103" t="s">
        <v>52</v>
      </c>
      <c r="G176" s="104">
        <v>20</v>
      </c>
      <c r="H176" s="104">
        <v>20</v>
      </c>
      <c r="I176" s="104">
        <v>15.08</v>
      </c>
    </row>
    <row r="177" spans="1:9" x14ac:dyDescent="0.25">
      <c r="A177" s="650"/>
      <c r="B177" s="650"/>
      <c r="C177" s="650"/>
      <c r="D177" s="650"/>
      <c r="E177" s="106">
        <v>213</v>
      </c>
      <c r="F177" s="103" t="s">
        <v>52</v>
      </c>
      <c r="G177" s="104">
        <v>1953.5640000000001</v>
      </c>
      <c r="H177" s="104">
        <v>1953.5640000000001</v>
      </c>
      <c r="I177" s="104">
        <v>1953.5640000000001</v>
      </c>
    </row>
    <row r="178" spans="1:9" x14ac:dyDescent="0.25">
      <c r="A178" s="650"/>
      <c r="B178" s="650"/>
      <c r="C178" s="650"/>
      <c r="D178" s="650"/>
      <c r="E178" s="106">
        <v>221</v>
      </c>
      <c r="F178" s="103" t="s">
        <v>52</v>
      </c>
      <c r="G178" s="104">
        <v>19</v>
      </c>
      <c r="H178" s="104">
        <v>20</v>
      </c>
      <c r="I178" s="104">
        <v>20.8</v>
      </c>
    </row>
    <row r="179" spans="1:9" x14ac:dyDescent="0.25">
      <c r="A179" s="650"/>
      <c r="B179" s="650"/>
      <c r="C179" s="650"/>
      <c r="D179" s="650"/>
      <c r="E179" s="106">
        <v>222</v>
      </c>
      <c r="F179" s="103" t="s">
        <v>52</v>
      </c>
      <c r="G179" s="104">
        <v>44.6</v>
      </c>
      <c r="H179" s="104">
        <v>46.6</v>
      </c>
      <c r="I179" s="104">
        <v>48.4</v>
      </c>
    </row>
    <row r="180" spans="1:9" x14ac:dyDescent="0.25">
      <c r="A180" s="650"/>
      <c r="B180" s="650"/>
      <c r="C180" s="650"/>
      <c r="D180" s="650"/>
      <c r="E180" s="106">
        <v>223</v>
      </c>
      <c r="F180" s="103" t="s">
        <v>52</v>
      </c>
      <c r="G180" s="104">
        <v>132.30000000000001</v>
      </c>
      <c r="H180" s="104">
        <v>138.30000000000001</v>
      </c>
      <c r="I180" s="104">
        <v>143.80000000000001</v>
      </c>
    </row>
    <row r="181" spans="1:9" x14ac:dyDescent="0.25">
      <c r="A181" s="650"/>
      <c r="B181" s="650"/>
      <c r="C181" s="650"/>
      <c r="D181" s="650"/>
      <c r="E181" s="106">
        <v>225</v>
      </c>
      <c r="F181" s="103" t="s">
        <v>52</v>
      </c>
      <c r="G181" s="104">
        <v>100</v>
      </c>
      <c r="H181" s="104">
        <v>100</v>
      </c>
      <c r="I181" s="104">
        <v>100</v>
      </c>
    </row>
    <row r="182" spans="1:9" x14ac:dyDescent="0.25">
      <c r="A182" s="650"/>
      <c r="B182" s="650"/>
      <c r="C182" s="650"/>
      <c r="D182" s="650"/>
      <c r="E182" s="106">
        <v>226</v>
      </c>
      <c r="F182" s="103" t="s">
        <v>52</v>
      </c>
      <c r="G182" s="104">
        <v>20</v>
      </c>
      <c r="H182" s="104">
        <v>20</v>
      </c>
      <c r="I182" s="104">
        <v>20</v>
      </c>
    </row>
    <row r="183" spans="1:9" x14ac:dyDescent="0.25">
      <c r="A183" s="650"/>
      <c r="B183" s="650"/>
      <c r="C183" s="650"/>
      <c r="D183" s="650"/>
      <c r="E183" s="106">
        <v>310</v>
      </c>
      <c r="F183" s="103" t="s">
        <v>52</v>
      </c>
      <c r="G183" s="104">
        <v>4.58</v>
      </c>
      <c r="H183" s="104">
        <v>4.08</v>
      </c>
      <c r="I183" s="104">
        <v>0</v>
      </c>
    </row>
    <row r="184" spans="1:9" x14ac:dyDescent="0.25">
      <c r="A184" s="651"/>
      <c r="B184" s="651"/>
      <c r="C184" s="651"/>
      <c r="D184" s="651"/>
      <c r="E184" s="106">
        <v>340</v>
      </c>
      <c r="F184" s="103" t="s">
        <v>52</v>
      </c>
      <c r="G184" s="104">
        <v>22.3</v>
      </c>
      <c r="H184" s="104">
        <v>23.3</v>
      </c>
      <c r="I184" s="104">
        <v>24.2</v>
      </c>
    </row>
    <row r="185" spans="1:9" ht="127.5" hidden="1" x14ac:dyDescent="0.25">
      <c r="A185" s="105" t="s">
        <v>214</v>
      </c>
      <c r="B185" s="105" t="s">
        <v>364</v>
      </c>
      <c r="C185" s="105" t="s">
        <v>373</v>
      </c>
      <c r="D185" s="105" t="s">
        <v>374</v>
      </c>
      <c r="E185" s="109"/>
      <c r="F185" s="103" t="s">
        <v>385</v>
      </c>
      <c r="G185" s="104">
        <v>0</v>
      </c>
      <c r="H185" s="104">
        <v>0</v>
      </c>
      <c r="I185" s="104">
        <v>0</v>
      </c>
    </row>
    <row r="186" spans="1:9" ht="127.5" hidden="1" x14ac:dyDescent="0.25">
      <c r="A186" s="105" t="s">
        <v>214</v>
      </c>
      <c r="B186" s="105" t="s">
        <v>364</v>
      </c>
      <c r="C186" s="105" t="s">
        <v>375</v>
      </c>
      <c r="D186" s="105" t="s">
        <v>376</v>
      </c>
      <c r="E186" s="109"/>
      <c r="F186" s="103" t="s">
        <v>52</v>
      </c>
      <c r="G186" s="104">
        <v>0</v>
      </c>
      <c r="H186" s="104">
        <v>0</v>
      </c>
      <c r="I186" s="104">
        <v>0</v>
      </c>
    </row>
    <row r="187" spans="1:9" ht="127.5" hidden="1" x14ac:dyDescent="0.25">
      <c r="A187" s="105" t="s">
        <v>214</v>
      </c>
      <c r="B187" s="105" t="s">
        <v>364</v>
      </c>
      <c r="C187" s="105" t="s">
        <v>375</v>
      </c>
      <c r="D187" s="105" t="s">
        <v>377</v>
      </c>
      <c r="E187" s="109"/>
      <c r="F187" s="103" t="s">
        <v>52</v>
      </c>
      <c r="G187" s="104">
        <v>0</v>
      </c>
      <c r="H187" s="104">
        <v>0</v>
      </c>
      <c r="I187" s="104">
        <v>0</v>
      </c>
    </row>
    <row r="188" spans="1:9" ht="408" hidden="1" x14ac:dyDescent="0.25">
      <c r="A188" s="114" t="s">
        <v>214</v>
      </c>
      <c r="B188" s="114" t="s">
        <v>364</v>
      </c>
      <c r="C188" s="114" t="s">
        <v>378</v>
      </c>
      <c r="D188" s="114" t="s">
        <v>379</v>
      </c>
      <c r="E188" s="119"/>
      <c r="F188" s="120" t="s">
        <v>52</v>
      </c>
      <c r="G188" s="121">
        <v>0</v>
      </c>
      <c r="H188" s="121">
        <v>0</v>
      </c>
      <c r="I188" s="121">
        <v>0</v>
      </c>
    </row>
    <row r="189" spans="1:9" x14ac:dyDescent="0.25">
      <c r="A189" s="122"/>
      <c r="B189" s="122"/>
      <c r="C189" s="122"/>
      <c r="D189" s="123"/>
      <c r="E189" s="123"/>
      <c r="F189" s="123"/>
      <c r="G189" s="124">
        <f>G12+G20+G21+G22+G26+G31+G32+G33+G34+G35+G36+G37+G38+G39+G40+G41+G42+G43+G44+G45+G46+G47+G48+G49+G50+G51+G52+G53+G54+G55+G56+G57+G58+G59+G60+G61+G65+G67+G68+G74+G76+G77+G78+G79+G80+G81+G82+G83+G87+G88+G89+G90+G91+G92+G93+G94+G95+G96+G97+G98+G99+G100+G101+G102+G103+G104+G105+G112+G113+G114+G115+G117+G118+G119+G120+G121+G128+G132+G138+G139+G140+G141+G146+G147+G170+G171+G175+G176+G177+G178+G179+G180+G181+G182+G183+G184</f>
        <v>255266.19999999998</v>
      </c>
      <c r="H189" s="124">
        <f>H12+H20+H21+H22+H26+H31+H32+H33+H34+H35+H36+H37+H38+H39+H40+H41+H42+H43+H44+H45+H46+H47+H48+H49+H50+H51+H52+H53+H54+H55+H56+H57+H58+H59+H60+H61+H65+H67+H68+H74+H76+H77+H78+H79+H80+H81+H82+H83+H87+H88+H89+H90+H91+H92+H93+H94+H95+H96+H97+H98+H99+H100+H101+H102+H103+H104+H105+H112+H113+H114+H115+H117+H118+H119+H120+H121+H128+H132+H138+H139+H140+H141+H146+H147+H170+H171+H175+H176+H177+H178+H179+H180+H181+H182+H183+H184</f>
        <v>201544.49999999997</v>
      </c>
      <c r="I189" s="124">
        <f>I12+I20+I21+I22+I26+I31+I32+I33+I34+I35+I36+I37+I38+I39+I40+I41+I42+I43+I44+I45+I46+I47+I48+I49+I50+I51+I52+I53+I54+I55+I56+I57+I58+I59+I60+I61+I65+I67+I68+I74+I76+I77+I78+I79+I80+I81+I82+I83+I87+I88+I89+I90+I91+I92+I93+I94+I95+I96+I97+I98+I99+I100+I101+I102+I103+I104+I105+I112+I113+I114+I115+I117+I118+I119+I120+I121+I128+I132+I138+I139+I140+I141+I146+I147+I170+I171+I175+I176+I177+I178+I179+I180+I181+I182+I183+I184</f>
        <v>184675.49999999994</v>
      </c>
    </row>
    <row r="190" spans="1:9" s="126" customFormat="1" x14ac:dyDescent="0.25">
      <c r="A190" s="122"/>
      <c r="B190" s="122"/>
      <c r="C190" s="122"/>
      <c r="D190" s="123"/>
      <c r="E190" s="123"/>
      <c r="F190" s="123"/>
      <c r="G190" s="125"/>
      <c r="H190" s="125"/>
      <c r="I190" s="125"/>
    </row>
    <row r="191" spans="1:9" s="126" customFormat="1" x14ac:dyDescent="0.25">
      <c r="A191" s="122"/>
      <c r="B191" s="122"/>
      <c r="C191" s="122"/>
      <c r="D191" s="123"/>
      <c r="E191" s="123"/>
      <c r="F191" s="123"/>
      <c r="G191" s="125"/>
      <c r="H191" s="125"/>
      <c r="I191" s="125"/>
    </row>
    <row r="192" spans="1:9" s="126" customFormat="1" x14ac:dyDescent="0.25">
      <c r="A192" s="122"/>
      <c r="B192" s="122"/>
      <c r="C192" s="122"/>
      <c r="D192" s="123"/>
      <c r="E192" s="123"/>
      <c r="F192" s="123"/>
      <c r="G192" s="125"/>
      <c r="H192" s="125"/>
      <c r="I192" s="125"/>
    </row>
    <row r="193" spans="1:9" s="126" customFormat="1" x14ac:dyDescent="0.25">
      <c r="A193" s="122"/>
      <c r="B193" s="122"/>
      <c r="C193" s="122"/>
      <c r="D193" s="123"/>
      <c r="E193" s="123"/>
      <c r="F193" s="123"/>
      <c r="G193" s="125"/>
      <c r="H193" s="125"/>
      <c r="I193" s="125"/>
    </row>
    <row r="194" spans="1:9" s="126" customFormat="1" x14ac:dyDescent="0.25">
      <c r="A194" s="122"/>
      <c r="B194" s="122"/>
      <c r="C194" s="122"/>
      <c r="D194" s="123"/>
      <c r="E194" s="123"/>
      <c r="F194" s="123"/>
      <c r="G194" s="125"/>
      <c r="H194" s="125"/>
      <c r="I194" s="125"/>
    </row>
    <row r="195" spans="1:9" s="126" customFormat="1" x14ac:dyDescent="0.25">
      <c r="A195" s="75" t="s">
        <v>392</v>
      </c>
      <c r="B195" s="122"/>
      <c r="C195" s="122"/>
      <c r="D195" s="123"/>
      <c r="E195" s="123"/>
      <c r="F195" s="123"/>
      <c r="G195" s="125"/>
      <c r="H195" s="125"/>
      <c r="I195" s="125"/>
    </row>
    <row r="196" spans="1:9" s="126" customFormat="1" x14ac:dyDescent="0.25">
      <c r="A196" s="75" t="s">
        <v>393</v>
      </c>
      <c r="B196" s="122"/>
      <c r="C196" s="122"/>
      <c r="D196" s="123"/>
      <c r="E196" s="123"/>
      <c r="F196" s="123"/>
      <c r="G196" s="125"/>
      <c r="H196" s="125"/>
      <c r="I196" s="125"/>
    </row>
    <row r="197" spans="1:9" s="126" customFormat="1" x14ac:dyDescent="0.25">
      <c r="A197" s="122"/>
      <c r="B197" s="122"/>
      <c r="C197" s="122"/>
      <c r="D197" s="123"/>
      <c r="E197" s="123"/>
      <c r="F197" s="123"/>
      <c r="G197" s="125"/>
      <c r="H197" s="125"/>
      <c r="I197" s="125"/>
    </row>
    <row r="198" spans="1:9" s="126" customFormat="1" x14ac:dyDescent="0.25">
      <c r="A198" s="122"/>
      <c r="B198" s="122"/>
      <c r="C198" s="122"/>
      <c r="D198" s="123"/>
      <c r="E198" s="123"/>
      <c r="F198" s="123"/>
      <c r="G198" s="125"/>
      <c r="H198" s="125"/>
      <c r="I198" s="125"/>
    </row>
    <row r="199" spans="1:9" s="126" customFormat="1" x14ac:dyDescent="0.25">
      <c r="A199" s="122"/>
      <c r="B199" s="122"/>
      <c r="C199" s="122"/>
      <c r="D199" s="123"/>
      <c r="E199" s="123"/>
      <c r="F199" s="123"/>
      <c r="G199" s="125"/>
      <c r="H199" s="125"/>
      <c r="I199" s="125"/>
    </row>
    <row r="200" spans="1:9" s="126" customFormat="1" x14ac:dyDescent="0.25">
      <c r="A200" s="122"/>
      <c r="B200" s="122"/>
      <c r="C200" s="122"/>
      <c r="D200" s="123"/>
      <c r="E200" s="123"/>
      <c r="F200" s="123"/>
      <c r="G200" s="125"/>
      <c r="H200" s="125"/>
      <c r="I200" s="125"/>
    </row>
    <row r="201" spans="1:9" s="126" customFormat="1" x14ac:dyDescent="0.25">
      <c r="A201" s="122"/>
      <c r="B201" s="122"/>
      <c r="C201" s="122"/>
      <c r="D201" s="123"/>
      <c r="E201" s="123"/>
      <c r="F201" s="123"/>
      <c r="G201" s="125"/>
      <c r="H201" s="125"/>
      <c r="I201" s="125"/>
    </row>
    <row r="202" spans="1:9" s="126" customFormat="1" x14ac:dyDescent="0.25">
      <c r="A202" s="122"/>
      <c r="B202" s="122"/>
      <c r="C202" s="122"/>
      <c r="D202" s="123"/>
      <c r="E202" s="123"/>
      <c r="F202" s="123"/>
      <c r="G202" s="125"/>
      <c r="H202" s="125"/>
      <c r="I202" s="125"/>
    </row>
    <row r="203" spans="1:9" s="126" customFormat="1" x14ac:dyDescent="0.25">
      <c r="A203" s="122"/>
      <c r="B203" s="122"/>
      <c r="C203" s="122"/>
      <c r="D203" s="123"/>
      <c r="E203" s="123"/>
      <c r="F203" s="123"/>
      <c r="G203" s="125"/>
      <c r="H203" s="125"/>
      <c r="I203" s="125"/>
    </row>
    <row r="204" spans="1:9" s="126" customFormat="1" x14ac:dyDescent="0.25">
      <c r="A204" s="122"/>
      <c r="B204" s="122"/>
      <c r="C204" s="122"/>
      <c r="D204" s="123"/>
      <c r="E204" s="123"/>
      <c r="F204" s="123"/>
      <c r="G204" s="125"/>
      <c r="H204" s="125"/>
      <c r="I204" s="125"/>
    </row>
    <row r="205" spans="1:9" s="126" customFormat="1" x14ac:dyDescent="0.25">
      <c r="A205" s="122"/>
      <c r="B205" s="122"/>
      <c r="C205" s="122"/>
      <c r="D205" s="123"/>
      <c r="E205" s="123"/>
      <c r="F205" s="123"/>
      <c r="G205" s="125"/>
      <c r="H205" s="125"/>
      <c r="I205" s="125"/>
    </row>
    <row r="206" spans="1:9" s="126" customFormat="1" x14ac:dyDescent="0.25">
      <c r="A206" s="122"/>
      <c r="B206" s="122"/>
      <c r="C206" s="122"/>
      <c r="D206" s="123"/>
      <c r="E206" s="123"/>
      <c r="F206" s="123"/>
      <c r="G206" s="125"/>
      <c r="H206" s="125"/>
      <c r="I206" s="125"/>
    </row>
    <row r="207" spans="1:9" s="126" customFormat="1" x14ac:dyDescent="0.25">
      <c r="A207" s="122"/>
      <c r="B207" s="122"/>
      <c r="C207" s="122"/>
      <c r="D207" s="123"/>
      <c r="E207" s="123"/>
      <c r="F207" s="123"/>
      <c r="G207" s="125"/>
      <c r="H207" s="125"/>
      <c r="I207" s="125"/>
    </row>
    <row r="208" spans="1:9" s="126" customFormat="1" x14ac:dyDescent="0.25">
      <c r="A208" s="122"/>
      <c r="B208" s="122"/>
      <c r="C208" s="122"/>
      <c r="D208" s="123"/>
      <c r="E208" s="123"/>
      <c r="F208" s="123"/>
      <c r="G208" s="125"/>
      <c r="H208" s="125"/>
      <c r="I208" s="125"/>
    </row>
    <row r="209" spans="1:9" s="126" customFormat="1" x14ac:dyDescent="0.25">
      <c r="A209" s="122"/>
      <c r="B209" s="122"/>
      <c r="C209" s="122"/>
      <c r="D209" s="123"/>
      <c r="E209" s="123"/>
      <c r="F209" s="123"/>
      <c r="G209" s="125"/>
      <c r="H209" s="125"/>
      <c r="I209" s="125"/>
    </row>
    <row r="210" spans="1:9" s="126" customFormat="1" x14ac:dyDescent="0.25">
      <c r="A210" s="122"/>
      <c r="B210" s="122"/>
      <c r="C210" s="122"/>
      <c r="D210" s="123"/>
      <c r="E210" s="123"/>
      <c r="F210" s="123"/>
      <c r="G210" s="125"/>
      <c r="H210" s="125"/>
      <c r="I210" s="125"/>
    </row>
    <row r="211" spans="1:9" s="126" customFormat="1" x14ac:dyDescent="0.25">
      <c r="A211" s="122"/>
      <c r="B211" s="122"/>
      <c r="C211" s="122"/>
      <c r="D211" s="123"/>
      <c r="E211" s="123"/>
      <c r="F211" s="123"/>
      <c r="G211" s="125"/>
      <c r="H211" s="125"/>
      <c r="I211" s="125"/>
    </row>
    <row r="212" spans="1:9" s="126" customFormat="1" x14ac:dyDescent="0.25">
      <c r="A212" s="122"/>
      <c r="B212" s="122"/>
      <c r="C212" s="122"/>
      <c r="D212" s="123"/>
      <c r="E212" s="123"/>
      <c r="F212" s="123"/>
      <c r="G212" s="125"/>
      <c r="H212" s="125"/>
      <c r="I212" s="125"/>
    </row>
    <row r="213" spans="1:9" s="126" customFormat="1" x14ac:dyDescent="0.25">
      <c r="A213" s="122"/>
      <c r="B213" s="122"/>
      <c r="C213" s="122"/>
      <c r="D213" s="123"/>
      <c r="E213" s="123"/>
      <c r="F213" s="123"/>
      <c r="G213" s="125"/>
      <c r="H213" s="125"/>
      <c r="I213" s="125"/>
    </row>
    <row r="214" spans="1:9" s="126" customFormat="1" x14ac:dyDescent="0.25">
      <c r="A214" s="122"/>
      <c r="B214" s="122"/>
      <c r="C214" s="122"/>
      <c r="D214" s="123"/>
      <c r="E214" s="123"/>
      <c r="F214" s="123"/>
      <c r="G214" s="125"/>
      <c r="H214" s="125"/>
      <c r="I214" s="125"/>
    </row>
    <row r="215" spans="1:9" s="126" customFormat="1" x14ac:dyDescent="0.25">
      <c r="A215" s="122"/>
      <c r="B215" s="122"/>
      <c r="C215" s="122"/>
      <c r="D215" s="123"/>
      <c r="E215" s="123"/>
      <c r="F215" s="123"/>
      <c r="G215" s="125"/>
      <c r="H215" s="125"/>
      <c r="I215" s="125"/>
    </row>
    <row r="216" spans="1:9" s="126" customFormat="1" x14ac:dyDescent="0.25">
      <c r="A216" s="122"/>
      <c r="B216" s="122"/>
      <c r="C216" s="122"/>
      <c r="D216" s="123"/>
      <c r="E216" s="123"/>
      <c r="F216" s="123"/>
      <c r="G216" s="125"/>
      <c r="H216" s="125"/>
      <c r="I216" s="125"/>
    </row>
    <row r="217" spans="1:9" s="126" customFormat="1" x14ac:dyDescent="0.25">
      <c r="A217" s="122"/>
      <c r="B217" s="122"/>
      <c r="C217" s="122"/>
      <c r="D217" s="123"/>
      <c r="E217" s="123"/>
      <c r="F217" s="123"/>
      <c r="G217" s="125"/>
      <c r="H217" s="125"/>
      <c r="I217" s="125"/>
    </row>
    <row r="218" spans="1:9" s="126" customFormat="1" x14ac:dyDescent="0.25">
      <c r="A218" s="122"/>
      <c r="B218" s="122"/>
      <c r="C218" s="122"/>
      <c r="D218" s="123"/>
      <c r="E218" s="123"/>
      <c r="F218" s="123"/>
      <c r="G218" s="125"/>
      <c r="H218" s="125"/>
      <c r="I218" s="125"/>
    </row>
    <row r="219" spans="1:9" s="126" customFormat="1" x14ac:dyDescent="0.25">
      <c r="A219" s="122"/>
      <c r="B219" s="122"/>
      <c r="C219" s="122"/>
      <c r="D219" s="123"/>
      <c r="E219" s="123"/>
      <c r="F219" s="123"/>
      <c r="G219" s="125"/>
      <c r="H219" s="125"/>
      <c r="I219" s="125"/>
    </row>
    <row r="220" spans="1:9" s="126" customFormat="1" x14ac:dyDescent="0.25">
      <c r="A220" s="122"/>
      <c r="B220" s="122"/>
      <c r="C220" s="122"/>
      <c r="D220" s="123"/>
      <c r="E220" s="123"/>
      <c r="F220" s="123"/>
      <c r="G220" s="125"/>
      <c r="H220" s="125"/>
      <c r="I220" s="125"/>
    </row>
    <row r="221" spans="1:9" s="126" customFormat="1" x14ac:dyDescent="0.25">
      <c r="A221" s="122"/>
      <c r="B221" s="122"/>
      <c r="C221" s="122"/>
      <c r="D221" s="123"/>
      <c r="E221" s="123"/>
      <c r="F221" s="123"/>
      <c r="G221" s="125"/>
      <c r="H221" s="125"/>
      <c r="I221" s="125"/>
    </row>
    <row r="222" spans="1:9" s="126" customFormat="1" x14ac:dyDescent="0.25">
      <c r="A222" s="122"/>
      <c r="B222" s="122"/>
      <c r="C222" s="122"/>
      <c r="D222" s="123"/>
      <c r="E222" s="123"/>
      <c r="F222" s="123"/>
      <c r="G222" s="125"/>
      <c r="H222" s="125"/>
      <c r="I222" s="125"/>
    </row>
    <row r="223" spans="1:9" s="126" customFormat="1" x14ac:dyDescent="0.25">
      <c r="A223" s="122"/>
      <c r="B223" s="122"/>
      <c r="C223" s="122"/>
      <c r="D223" s="123"/>
      <c r="E223" s="123"/>
      <c r="F223" s="123"/>
      <c r="G223" s="125"/>
      <c r="H223" s="125"/>
      <c r="I223" s="125"/>
    </row>
    <row r="224" spans="1:9" s="126" customFormat="1" x14ac:dyDescent="0.25">
      <c r="A224" s="122"/>
      <c r="B224" s="122"/>
      <c r="C224" s="122"/>
      <c r="D224" s="123"/>
      <c r="E224" s="123"/>
      <c r="F224" s="123"/>
      <c r="G224" s="125"/>
      <c r="H224" s="125"/>
      <c r="I224" s="125"/>
    </row>
    <row r="225" spans="1:9" s="126" customFormat="1" x14ac:dyDescent="0.25">
      <c r="A225" s="122"/>
      <c r="B225" s="122"/>
      <c r="C225" s="122"/>
      <c r="D225" s="123"/>
      <c r="E225" s="123"/>
      <c r="F225" s="123"/>
      <c r="G225" s="125"/>
      <c r="H225" s="125"/>
      <c r="I225" s="125"/>
    </row>
    <row r="226" spans="1:9" s="126" customFormat="1" x14ac:dyDescent="0.25">
      <c r="A226" s="122"/>
      <c r="B226" s="122"/>
      <c r="C226" s="122"/>
      <c r="D226" s="123"/>
      <c r="E226" s="123"/>
      <c r="F226" s="123"/>
      <c r="G226" s="125"/>
      <c r="H226" s="125"/>
      <c r="I226" s="125"/>
    </row>
    <row r="227" spans="1:9" s="126" customFormat="1" x14ac:dyDescent="0.25">
      <c r="A227" s="122"/>
      <c r="B227" s="122"/>
      <c r="C227" s="122"/>
      <c r="D227" s="123"/>
      <c r="E227" s="123"/>
      <c r="F227" s="123"/>
      <c r="G227" s="125"/>
      <c r="H227" s="125"/>
      <c r="I227" s="125"/>
    </row>
    <row r="228" spans="1:9" s="126" customFormat="1" x14ac:dyDescent="0.25">
      <c r="A228" s="122"/>
      <c r="B228" s="122"/>
      <c r="C228" s="122"/>
      <c r="D228" s="123"/>
      <c r="E228" s="123"/>
      <c r="F228" s="123"/>
      <c r="G228" s="125"/>
      <c r="H228" s="125"/>
      <c r="I228" s="125"/>
    </row>
    <row r="229" spans="1:9" s="126" customFormat="1" x14ac:dyDescent="0.25">
      <c r="A229" s="122"/>
      <c r="B229" s="122"/>
      <c r="C229" s="122"/>
      <c r="D229" s="123"/>
      <c r="E229" s="123"/>
      <c r="F229" s="123"/>
      <c r="G229" s="125"/>
      <c r="H229" s="125"/>
      <c r="I229" s="125"/>
    </row>
    <row r="230" spans="1:9" s="126" customFormat="1" x14ac:dyDescent="0.25">
      <c r="A230" s="122"/>
      <c r="B230" s="122"/>
      <c r="C230" s="122"/>
      <c r="D230" s="123"/>
      <c r="E230" s="123"/>
      <c r="F230" s="123"/>
      <c r="G230" s="125"/>
      <c r="H230" s="125"/>
      <c r="I230" s="125"/>
    </row>
    <row r="231" spans="1:9" s="126" customFormat="1" x14ac:dyDescent="0.25">
      <c r="A231" s="122"/>
      <c r="B231" s="122"/>
      <c r="C231" s="122"/>
      <c r="D231" s="123"/>
      <c r="E231" s="123"/>
      <c r="F231" s="123"/>
      <c r="G231" s="125"/>
      <c r="H231" s="125"/>
      <c r="I231" s="125"/>
    </row>
    <row r="232" spans="1:9" s="126" customFormat="1" x14ac:dyDescent="0.25">
      <c r="A232" s="122"/>
      <c r="B232" s="122"/>
      <c r="C232" s="122"/>
      <c r="D232" s="123"/>
      <c r="E232" s="123"/>
      <c r="F232" s="123"/>
      <c r="G232" s="125"/>
      <c r="H232" s="125"/>
      <c r="I232" s="125"/>
    </row>
    <row r="233" spans="1:9" s="126" customFormat="1" x14ac:dyDescent="0.25">
      <c r="A233" s="122"/>
      <c r="B233" s="122"/>
      <c r="C233" s="122"/>
      <c r="D233" s="123"/>
      <c r="E233" s="123"/>
      <c r="F233" s="123"/>
      <c r="G233" s="125"/>
      <c r="H233" s="125"/>
      <c r="I233" s="125"/>
    </row>
    <row r="234" spans="1:9" s="126" customFormat="1" x14ac:dyDescent="0.25">
      <c r="A234" s="122"/>
      <c r="B234" s="122"/>
      <c r="C234" s="122"/>
      <c r="D234" s="123"/>
      <c r="E234" s="123"/>
      <c r="F234" s="123"/>
      <c r="G234" s="125"/>
      <c r="H234" s="125"/>
      <c r="I234" s="125"/>
    </row>
    <row r="235" spans="1:9" s="126" customFormat="1" x14ac:dyDescent="0.25">
      <c r="A235" s="122"/>
      <c r="B235" s="122"/>
      <c r="C235" s="122"/>
      <c r="D235" s="123"/>
      <c r="E235" s="123"/>
      <c r="F235" s="123"/>
      <c r="G235" s="125"/>
      <c r="H235" s="125"/>
      <c r="I235" s="125"/>
    </row>
    <row r="236" spans="1:9" s="126" customFormat="1" x14ac:dyDescent="0.25">
      <c r="A236" s="122"/>
      <c r="B236" s="122"/>
      <c r="C236" s="122"/>
      <c r="D236" s="123"/>
      <c r="E236" s="123"/>
      <c r="F236" s="123"/>
      <c r="G236" s="125"/>
      <c r="H236" s="125"/>
      <c r="I236" s="125"/>
    </row>
    <row r="237" spans="1:9" s="126" customFormat="1" x14ac:dyDescent="0.25">
      <c r="A237" s="122"/>
      <c r="B237" s="122"/>
      <c r="C237" s="122"/>
      <c r="D237" s="123"/>
      <c r="E237" s="123"/>
      <c r="F237" s="123"/>
      <c r="G237" s="125"/>
      <c r="H237" s="125"/>
      <c r="I237" s="125"/>
    </row>
    <row r="238" spans="1:9" s="126" customFormat="1" x14ac:dyDescent="0.25">
      <c r="A238" s="122"/>
      <c r="B238" s="122"/>
      <c r="C238" s="122"/>
      <c r="D238" s="123"/>
      <c r="E238" s="123"/>
      <c r="F238" s="123"/>
      <c r="G238" s="125"/>
      <c r="H238" s="125"/>
      <c r="I238" s="125"/>
    </row>
    <row r="239" spans="1:9" s="126" customFormat="1" x14ac:dyDescent="0.25">
      <c r="A239" s="122"/>
      <c r="B239" s="122"/>
      <c r="C239" s="122"/>
      <c r="D239" s="123"/>
      <c r="E239" s="123"/>
      <c r="F239" s="123"/>
      <c r="G239" s="125"/>
      <c r="H239" s="125"/>
      <c r="I239" s="125"/>
    </row>
    <row r="240" spans="1:9" s="126" customFormat="1" x14ac:dyDescent="0.25">
      <c r="A240" s="122"/>
      <c r="B240" s="122"/>
      <c r="C240" s="122"/>
      <c r="D240" s="123"/>
      <c r="E240" s="123"/>
      <c r="F240" s="123"/>
      <c r="G240" s="125"/>
      <c r="H240" s="125"/>
      <c r="I240" s="125"/>
    </row>
    <row r="241" spans="1:9" s="126" customFormat="1" x14ac:dyDescent="0.25">
      <c r="A241" s="122"/>
      <c r="B241" s="122"/>
      <c r="C241" s="122"/>
      <c r="D241" s="123"/>
      <c r="E241" s="123"/>
      <c r="F241" s="123"/>
      <c r="G241" s="125"/>
      <c r="H241" s="125"/>
      <c r="I241" s="125"/>
    </row>
    <row r="242" spans="1:9" s="126" customFormat="1" x14ac:dyDescent="0.25">
      <c r="A242" s="122"/>
      <c r="B242" s="122"/>
      <c r="C242" s="122"/>
      <c r="D242" s="123"/>
      <c r="E242" s="123"/>
      <c r="F242" s="123"/>
      <c r="G242" s="125"/>
      <c r="H242" s="125"/>
      <c r="I242" s="125"/>
    </row>
    <row r="243" spans="1:9" s="126" customFormat="1" x14ac:dyDescent="0.25">
      <c r="A243" s="122"/>
      <c r="B243" s="122"/>
      <c r="C243" s="122"/>
      <c r="D243" s="123"/>
      <c r="E243" s="123"/>
      <c r="F243" s="123"/>
      <c r="G243" s="125"/>
      <c r="H243" s="125"/>
      <c r="I243" s="125"/>
    </row>
    <row r="244" spans="1:9" s="126" customFormat="1" x14ac:dyDescent="0.25">
      <c r="A244" s="122"/>
      <c r="B244" s="122"/>
      <c r="C244" s="122"/>
      <c r="D244" s="123"/>
      <c r="E244" s="123"/>
      <c r="F244" s="123"/>
      <c r="G244" s="125"/>
      <c r="H244" s="125"/>
      <c r="I244" s="125"/>
    </row>
    <row r="245" spans="1:9" s="126" customFormat="1" x14ac:dyDescent="0.25">
      <c r="A245" s="122"/>
      <c r="B245" s="122"/>
      <c r="C245" s="122"/>
      <c r="D245" s="123"/>
      <c r="E245" s="123"/>
      <c r="F245" s="123"/>
      <c r="G245" s="125"/>
      <c r="H245" s="125"/>
      <c r="I245" s="125"/>
    </row>
    <row r="246" spans="1:9" s="126" customFormat="1" x14ac:dyDescent="0.25">
      <c r="A246" s="122"/>
      <c r="B246" s="122"/>
      <c r="C246" s="122"/>
      <c r="D246" s="123"/>
      <c r="E246" s="123"/>
      <c r="F246" s="123"/>
      <c r="G246" s="125"/>
      <c r="H246" s="125"/>
      <c r="I246" s="125"/>
    </row>
    <row r="247" spans="1:9" s="126" customFormat="1" x14ac:dyDescent="0.25">
      <c r="A247" s="122"/>
      <c r="B247" s="122"/>
      <c r="C247" s="122"/>
      <c r="D247" s="123"/>
      <c r="E247" s="123"/>
      <c r="F247" s="123"/>
      <c r="G247" s="125"/>
      <c r="H247" s="125"/>
      <c r="I247" s="125"/>
    </row>
    <row r="248" spans="1:9" s="126" customFormat="1" x14ac:dyDescent="0.25">
      <c r="A248" s="122"/>
      <c r="B248" s="122"/>
      <c r="C248" s="122"/>
      <c r="D248" s="123"/>
      <c r="E248" s="123"/>
      <c r="F248" s="123"/>
      <c r="G248" s="125"/>
      <c r="H248" s="125"/>
      <c r="I248" s="125"/>
    </row>
    <row r="249" spans="1:9" s="126" customFormat="1" x14ac:dyDescent="0.25">
      <c r="A249" s="122"/>
      <c r="B249" s="122"/>
      <c r="C249" s="122"/>
      <c r="D249" s="123"/>
      <c r="E249" s="123"/>
      <c r="F249" s="123"/>
      <c r="G249" s="125"/>
      <c r="H249" s="125"/>
      <c r="I249" s="125"/>
    </row>
    <row r="250" spans="1:9" s="126" customFormat="1" x14ac:dyDescent="0.25">
      <c r="A250" s="122"/>
      <c r="B250" s="122"/>
      <c r="C250" s="122"/>
      <c r="D250" s="123"/>
      <c r="E250" s="123"/>
      <c r="F250" s="123"/>
      <c r="G250" s="125"/>
      <c r="H250" s="125"/>
      <c r="I250" s="125"/>
    </row>
    <row r="251" spans="1:9" s="126" customFormat="1" x14ac:dyDescent="0.25">
      <c r="A251" s="122"/>
      <c r="B251" s="122"/>
      <c r="C251" s="122"/>
      <c r="D251" s="123"/>
      <c r="E251" s="123"/>
      <c r="F251" s="123"/>
      <c r="G251" s="125"/>
      <c r="H251" s="125"/>
      <c r="I251" s="125"/>
    </row>
    <row r="252" spans="1:9" s="126" customFormat="1" x14ac:dyDescent="0.25">
      <c r="A252" s="122"/>
      <c r="B252" s="122"/>
      <c r="C252" s="122"/>
      <c r="D252" s="123"/>
      <c r="E252" s="123"/>
      <c r="F252" s="123"/>
      <c r="G252" s="125"/>
      <c r="H252" s="125"/>
      <c r="I252" s="125"/>
    </row>
    <row r="253" spans="1:9" s="126" customFormat="1" x14ac:dyDescent="0.25">
      <c r="A253" s="122"/>
      <c r="B253" s="122"/>
      <c r="C253" s="122"/>
      <c r="D253" s="123"/>
      <c r="E253" s="123"/>
      <c r="F253" s="123"/>
      <c r="G253" s="125"/>
      <c r="H253" s="125"/>
      <c r="I253" s="125"/>
    </row>
    <row r="254" spans="1:9" s="126" customFormat="1" x14ac:dyDescent="0.25">
      <c r="A254" s="122"/>
      <c r="B254" s="122"/>
      <c r="C254" s="122"/>
      <c r="D254" s="123"/>
      <c r="E254" s="123"/>
      <c r="F254" s="123"/>
      <c r="G254" s="125"/>
      <c r="H254" s="125"/>
      <c r="I254" s="125"/>
    </row>
    <row r="255" spans="1:9" s="126" customFormat="1" x14ac:dyDescent="0.25">
      <c r="A255" s="122"/>
      <c r="B255" s="122"/>
      <c r="C255" s="122"/>
      <c r="D255" s="123"/>
      <c r="E255" s="123"/>
      <c r="F255" s="123"/>
      <c r="G255" s="125"/>
      <c r="H255" s="125"/>
      <c r="I255" s="125"/>
    </row>
    <row r="256" spans="1:9" s="126" customFormat="1" x14ac:dyDescent="0.25">
      <c r="A256" s="122"/>
      <c r="B256" s="122"/>
      <c r="C256" s="122"/>
      <c r="D256" s="123"/>
      <c r="E256" s="123"/>
      <c r="F256" s="123"/>
      <c r="G256" s="125"/>
      <c r="H256" s="125"/>
      <c r="I256" s="125"/>
    </row>
    <row r="257" spans="1:9" s="126" customFormat="1" x14ac:dyDescent="0.25">
      <c r="A257" s="122"/>
      <c r="B257" s="122"/>
      <c r="C257" s="122"/>
      <c r="D257" s="123"/>
      <c r="E257" s="123"/>
      <c r="F257" s="123"/>
      <c r="G257" s="125"/>
      <c r="H257" s="125"/>
      <c r="I257" s="125"/>
    </row>
    <row r="258" spans="1:9" s="126" customFormat="1" x14ac:dyDescent="0.25">
      <c r="A258" s="122"/>
      <c r="B258" s="122"/>
      <c r="C258" s="122"/>
      <c r="D258" s="123"/>
      <c r="E258" s="123"/>
      <c r="F258" s="123"/>
      <c r="G258" s="125"/>
      <c r="H258" s="125"/>
      <c r="I258" s="125"/>
    </row>
    <row r="259" spans="1:9" s="126" customFormat="1" x14ac:dyDescent="0.25">
      <c r="A259" s="122"/>
      <c r="B259" s="122"/>
      <c r="C259" s="122"/>
      <c r="D259" s="123"/>
      <c r="E259" s="123"/>
      <c r="F259" s="123"/>
      <c r="G259" s="125"/>
      <c r="H259" s="125"/>
      <c r="I259" s="125"/>
    </row>
    <row r="260" spans="1:9" s="126" customFormat="1" x14ac:dyDescent="0.25">
      <c r="A260" s="122"/>
      <c r="B260" s="122"/>
      <c r="C260" s="122"/>
      <c r="D260" s="123"/>
      <c r="E260" s="123"/>
      <c r="F260" s="123"/>
      <c r="G260" s="125"/>
      <c r="H260" s="125"/>
      <c r="I260" s="125"/>
    </row>
    <row r="261" spans="1:9" s="126" customFormat="1" x14ac:dyDescent="0.25">
      <c r="A261" s="122"/>
      <c r="B261" s="122"/>
      <c r="C261" s="122"/>
      <c r="D261" s="123"/>
      <c r="E261" s="123"/>
      <c r="F261" s="123"/>
      <c r="G261" s="125"/>
      <c r="H261" s="125"/>
      <c r="I261" s="125"/>
    </row>
    <row r="262" spans="1:9" s="126" customFormat="1" x14ac:dyDescent="0.25">
      <c r="A262" s="122"/>
      <c r="B262" s="122"/>
      <c r="C262" s="122"/>
      <c r="D262" s="123"/>
      <c r="E262" s="123"/>
      <c r="F262" s="123"/>
      <c r="G262" s="125"/>
      <c r="H262" s="125"/>
      <c r="I262" s="125"/>
    </row>
    <row r="263" spans="1:9" s="126" customFormat="1" x14ac:dyDescent="0.25">
      <c r="A263" s="122"/>
      <c r="B263" s="122"/>
      <c r="C263" s="122"/>
      <c r="D263" s="123"/>
      <c r="E263" s="123"/>
      <c r="F263" s="123"/>
      <c r="G263" s="125"/>
      <c r="H263" s="125"/>
      <c r="I263" s="125"/>
    </row>
    <row r="264" spans="1:9" s="126" customFormat="1" x14ac:dyDescent="0.25">
      <c r="A264" s="122"/>
      <c r="B264" s="122"/>
      <c r="C264" s="122"/>
      <c r="D264" s="123"/>
      <c r="E264" s="123"/>
      <c r="F264" s="123"/>
      <c r="G264" s="125"/>
      <c r="H264" s="125"/>
      <c r="I264" s="125"/>
    </row>
    <row r="265" spans="1:9" s="126" customFormat="1" x14ac:dyDescent="0.25">
      <c r="A265" s="122"/>
      <c r="B265" s="122"/>
      <c r="C265" s="122"/>
      <c r="D265" s="123"/>
      <c r="E265" s="123"/>
      <c r="F265" s="123"/>
      <c r="G265" s="125"/>
      <c r="H265" s="125"/>
      <c r="I265" s="125"/>
    </row>
    <row r="266" spans="1:9" s="126" customFormat="1" x14ac:dyDescent="0.25">
      <c r="A266" s="122"/>
      <c r="B266" s="122"/>
      <c r="C266" s="122"/>
      <c r="D266" s="123"/>
      <c r="E266" s="123"/>
      <c r="F266" s="123"/>
      <c r="G266" s="125"/>
      <c r="H266" s="125"/>
      <c r="I266" s="125"/>
    </row>
    <row r="267" spans="1:9" s="126" customFormat="1" x14ac:dyDescent="0.25">
      <c r="A267" s="122"/>
      <c r="B267" s="122"/>
      <c r="C267" s="122"/>
      <c r="D267" s="123"/>
      <c r="E267" s="123"/>
      <c r="F267" s="123"/>
      <c r="G267" s="125"/>
      <c r="H267" s="125"/>
      <c r="I267" s="125"/>
    </row>
    <row r="268" spans="1:9" s="126" customFormat="1" x14ac:dyDescent="0.25">
      <c r="A268" s="122"/>
      <c r="B268" s="122"/>
      <c r="C268" s="122"/>
      <c r="D268" s="123"/>
      <c r="E268" s="123"/>
      <c r="F268" s="123"/>
      <c r="G268" s="125"/>
      <c r="H268" s="125"/>
      <c r="I268" s="125"/>
    </row>
  </sheetData>
  <mergeCells count="45">
    <mergeCell ref="G2:I2"/>
    <mergeCell ref="A2:F2"/>
    <mergeCell ref="D46:D47"/>
    <mergeCell ref="C46:C47"/>
    <mergeCell ref="B46:B47"/>
    <mergeCell ref="A46:A47"/>
    <mergeCell ref="A40:A45"/>
    <mergeCell ref="B40:B45"/>
    <mergeCell ref="C40:C45"/>
    <mergeCell ref="D40:D45"/>
    <mergeCell ref="A33:A38"/>
    <mergeCell ref="B33:B38"/>
    <mergeCell ref="C33:C38"/>
    <mergeCell ref="D33:D38"/>
    <mergeCell ref="A107:A109"/>
    <mergeCell ref="D55:D60"/>
    <mergeCell ref="A76:A80"/>
    <mergeCell ref="B76:B80"/>
    <mergeCell ref="C76:C80"/>
    <mergeCell ref="D76:D80"/>
    <mergeCell ref="A87:A105"/>
    <mergeCell ref="B87:B105"/>
    <mergeCell ref="C87:C105"/>
    <mergeCell ref="D87:D105"/>
    <mergeCell ref="B55:B60"/>
    <mergeCell ref="C55:C60"/>
    <mergeCell ref="D107:D109"/>
    <mergeCell ref="C107:C109"/>
    <mergeCell ref="B107:B109"/>
    <mergeCell ref="A117:A121"/>
    <mergeCell ref="B117:B121"/>
    <mergeCell ref="C117:C121"/>
    <mergeCell ref="D117:D121"/>
    <mergeCell ref="D113:D115"/>
    <mergeCell ref="C113:C115"/>
    <mergeCell ref="B113:B115"/>
    <mergeCell ref="A113:A115"/>
    <mergeCell ref="D132:D141"/>
    <mergeCell ref="C132:C141"/>
    <mergeCell ref="B132:B141"/>
    <mergeCell ref="A132:A141"/>
    <mergeCell ref="A175:A184"/>
    <mergeCell ref="B175:B184"/>
    <mergeCell ref="C175:C184"/>
    <mergeCell ref="D175:D18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20"/>
  <sheetViews>
    <sheetView topLeftCell="A12" zoomScaleNormal="100" workbookViewId="0">
      <selection activeCell="K15" sqref="K15"/>
    </sheetView>
  </sheetViews>
  <sheetFormatPr defaultColWidth="8.85546875" defaultRowHeight="15.75" x14ac:dyDescent="0.25"/>
  <cols>
    <col min="1" max="1" width="5.5703125" style="78" customWidth="1"/>
    <col min="2" max="2" width="44.85546875" style="78" customWidth="1"/>
    <col min="3" max="3" width="10.5703125" style="78" customWidth="1"/>
    <col min="4" max="4" width="11" style="78" customWidth="1"/>
    <col min="5" max="5" width="10.140625" style="78" bestFit="1" customWidth="1"/>
    <col min="6" max="6" width="10" style="81" bestFit="1" customWidth="1"/>
    <col min="7" max="7" width="9.140625" style="81" bestFit="1" customWidth="1"/>
    <col min="8" max="9" width="9.140625" style="78" bestFit="1" customWidth="1"/>
    <col min="10" max="11" width="9.140625" style="78" customWidth="1"/>
    <col min="12" max="19" width="8.85546875" style="72" customWidth="1"/>
    <col min="20" max="16384" width="8.85546875" style="72"/>
  </cols>
  <sheetData>
    <row r="1" spans="1:12" ht="80.25" customHeight="1" x14ac:dyDescent="0.25">
      <c r="F1" s="468" t="s">
        <v>491</v>
      </c>
      <c r="G1" s="468"/>
      <c r="H1" s="468"/>
      <c r="I1" s="468"/>
      <c r="J1" s="211"/>
      <c r="K1" s="209"/>
      <c r="L1" s="209"/>
    </row>
    <row r="2" spans="1:12" x14ac:dyDescent="0.25">
      <c r="H2" s="209"/>
      <c r="I2" s="209"/>
      <c r="J2" s="209"/>
      <c r="K2" s="209"/>
      <c r="L2" s="209"/>
    </row>
    <row r="3" spans="1:12" ht="72" customHeight="1" x14ac:dyDescent="0.25">
      <c r="A3" s="469" t="s">
        <v>490</v>
      </c>
      <c r="B3" s="469"/>
      <c r="C3" s="469"/>
      <c r="D3" s="469"/>
      <c r="E3" s="469"/>
      <c r="F3" s="469"/>
      <c r="G3" s="469"/>
      <c r="H3" s="469"/>
      <c r="I3" s="469"/>
      <c r="J3" s="210"/>
      <c r="K3" s="210"/>
    </row>
    <row r="4" spans="1:12" hidden="1" x14ac:dyDescent="0.25"/>
    <row r="5" spans="1:12" hidden="1" x14ac:dyDescent="0.25">
      <c r="J5" s="464"/>
      <c r="K5" s="464"/>
    </row>
    <row r="6" spans="1:12" x14ac:dyDescent="0.25">
      <c r="E6" s="464"/>
      <c r="F6" s="464"/>
      <c r="G6" s="464"/>
      <c r="H6" s="464"/>
      <c r="I6" s="464"/>
      <c r="J6" s="464"/>
      <c r="K6" s="464"/>
      <c r="L6" s="464"/>
    </row>
    <row r="7" spans="1:12" x14ac:dyDescent="0.25">
      <c r="A7" s="465" t="s">
        <v>0</v>
      </c>
      <c r="B7" s="465" t="s">
        <v>9</v>
      </c>
      <c r="C7" s="465" t="s">
        <v>16</v>
      </c>
      <c r="D7" s="466" t="s">
        <v>14</v>
      </c>
      <c r="E7" s="466"/>
      <c r="F7" s="466"/>
      <c r="G7" s="466"/>
      <c r="H7" s="466"/>
      <c r="I7" s="466"/>
      <c r="J7" s="171"/>
      <c r="K7" s="171"/>
    </row>
    <row r="8" spans="1:12" s="71" customFormat="1" ht="21.75" customHeight="1" x14ac:dyDescent="0.25">
      <c r="A8" s="465"/>
      <c r="B8" s="465"/>
      <c r="C8" s="465"/>
      <c r="D8" s="236" t="s">
        <v>13</v>
      </c>
      <c r="E8" s="231" t="s">
        <v>12</v>
      </c>
      <c r="F8" s="232" t="s">
        <v>11</v>
      </c>
      <c r="G8" s="232" t="s">
        <v>10</v>
      </c>
      <c r="H8" s="231" t="s">
        <v>407</v>
      </c>
      <c r="I8" s="231" t="s">
        <v>408</v>
      </c>
      <c r="J8" s="172"/>
      <c r="K8" s="172"/>
    </row>
    <row r="9" spans="1:12" s="71" customFormat="1" ht="28.15" customHeight="1" x14ac:dyDescent="0.25">
      <c r="A9" s="467" t="s">
        <v>461</v>
      </c>
      <c r="B9" s="467"/>
      <c r="C9" s="467"/>
      <c r="D9" s="467"/>
      <c r="E9" s="467"/>
      <c r="F9" s="467"/>
      <c r="G9" s="467"/>
      <c r="H9" s="467"/>
      <c r="I9" s="467"/>
      <c r="J9" s="174"/>
      <c r="K9" s="174"/>
      <c r="L9" s="77"/>
    </row>
    <row r="10" spans="1:12" s="71" customFormat="1" ht="42" customHeight="1" x14ac:dyDescent="0.2">
      <c r="A10" s="222" t="s">
        <v>456</v>
      </c>
      <c r="B10" s="218" t="s">
        <v>466</v>
      </c>
      <c r="C10" s="241" t="s">
        <v>15</v>
      </c>
      <c r="D10" s="220">
        <f>(D11/D12)*100</f>
        <v>30.000000279263787</v>
      </c>
      <c r="E10" s="242">
        <v>40</v>
      </c>
      <c r="F10" s="242">
        <v>55</v>
      </c>
      <c r="G10" s="242">
        <v>65</v>
      </c>
      <c r="H10" s="220">
        <v>80</v>
      </c>
      <c r="I10" s="221">
        <v>100</v>
      </c>
      <c r="J10" s="173"/>
      <c r="K10" s="173"/>
    </row>
    <row r="11" spans="1:12" s="71" customFormat="1" ht="42" customHeight="1" x14ac:dyDescent="0.2">
      <c r="A11" s="222"/>
      <c r="B11" s="237" t="s">
        <v>431</v>
      </c>
      <c r="C11" s="97" t="s">
        <v>205</v>
      </c>
      <c r="D11" s="238">
        <v>214850.63</v>
      </c>
      <c r="E11" s="238">
        <v>0</v>
      </c>
      <c r="F11" s="239">
        <v>0</v>
      </c>
      <c r="G11" s="239">
        <v>0</v>
      </c>
      <c r="H11" s="238">
        <v>0</v>
      </c>
      <c r="I11" s="240">
        <v>0</v>
      </c>
      <c r="J11" s="173"/>
      <c r="K11" s="173"/>
    </row>
    <row r="12" spans="1:12" s="71" customFormat="1" ht="42" customHeight="1" x14ac:dyDescent="0.2">
      <c r="A12" s="222"/>
      <c r="B12" s="237" t="s">
        <v>432</v>
      </c>
      <c r="C12" s="97" t="s">
        <v>205</v>
      </c>
      <c r="D12" s="238">
        <v>716168.76</v>
      </c>
      <c r="E12" s="238">
        <v>0</v>
      </c>
      <c r="F12" s="239">
        <v>0</v>
      </c>
      <c r="G12" s="239">
        <v>0</v>
      </c>
      <c r="H12" s="238">
        <v>0</v>
      </c>
      <c r="I12" s="240">
        <v>0</v>
      </c>
      <c r="J12" s="173"/>
      <c r="K12" s="173"/>
    </row>
    <row r="13" spans="1:12" ht="15.75" customHeight="1" x14ac:dyDescent="0.25">
      <c r="A13" s="467" t="s">
        <v>460</v>
      </c>
      <c r="B13" s="467"/>
      <c r="C13" s="467"/>
      <c r="D13" s="467"/>
      <c r="E13" s="467"/>
      <c r="F13" s="467"/>
      <c r="G13" s="467"/>
      <c r="H13" s="467"/>
      <c r="I13" s="467"/>
    </row>
    <row r="14" spans="1:12" ht="39" x14ac:dyDescent="0.25">
      <c r="A14" s="186" t="s">
        <v>450</v>
      </c>
      <c r="B14" s="218" t="s">
        <v>480</v>
      </c>
      <c r="C14" s="241" t="s">
        <v>15</v>
      </c>
      <c r="D14" s="220">
        <f>(D15/D16)*100</f>
        <v>30.000417052742662</v>
      </c>
      <c r="E14" s="220">
        <v>40</v>
      </c>
      <c r="F14" s="242">
        <v>55</v>
      </c>
      <c r="G14" s="242">
        <v>65</v>
      </c>
      <c r="H14" s="220">
        <v>80</v>
      </c>
      <c r="I14" s="221">
        <v>100</v>
      </c>
    </row>
    <row r="15" spans="1:12" ht="34.5" customHeight="1" x14ac:dyDescent="0.25">
      <c r="A15" s="186"/>
      <c r="B15" s="237" t="s">
        <v>433</v>
      </c>
      <c r="C15" s="97" t="s">
        <v>205</v>
      </c>
      <c r="D15" s="238">
        <v>21508.37</v>
      </c>
      <c r="E15" s="238">
        <v>0</v>
      </c>
      <c r="F15" s="239">
        <v>0</v>
      </c>
      <c r="G15" s="239">
        <v>0</v>
      </c>
      <c r="H15" s="238">
        <v>0</v>
      </c>
      <c r="I15" s="240">
        <v>0</v>
      </c>
    </row>
    <row r="16" spans="1:12" ht="26.25" x14ac:dyDescent="0.25">
      <c r="A16" s="186"/>
      <c r="B16" s="237" t="s">
        <v>434</v>
      </c>
      <c r="C16" s="97" t="s">
        <v>205</v>
      </c>
      <c r="D16" s="238">
        <v>71693.570000000007</v>
      </c>
      <c r="E16" s="238">
        <v>0</v>
      </c>
      <c r="F16" s="239">
        <v>0</v>
      </c>
      <c r="G16" s="239">
        <v>0</v>
      </c>
      <c r="H16" s="238">
        <v>0</v>
      </c>
      <c r="I16" s="240">
        <v>0</v>
      </c>
    </row>
    <row r="17" spans="1:9" ht="47.25" customHeight="1" x14ac:dyDescent="0.25">
      <c r="A17" s="467" t="s">
        <v>459</v>
      </c>
      <c r="B17" s="467"/>
      <c r="C17" s="467"/>
      <c r="D17" s="467"/>
      <c r="E17" s="467"/>
      <c r="F17" s="467"/>
      <c r="G17" s="467"/>
      <c r="H17" s="467"/>
      <c r="I17" s="467"/>
    </row>
    <row r="18" spans="1:9" ht="102.75" x14ac:dyDescent="0.25">
      <c r="A18" s="186" t="s">
        <v>453</v>
      </c>
      <c r="B18" s="219" t="s">
        <v>439</v>
      </c>
      <c r="C18" s="241" t="s">
        <v>15</v>
      </c>
      <c r="D18" s="220">
        <f>(D19/D20)*100</f>
        <v>51</v>
      </c>
      <c r="E18" s="220">
        <v>51</v>
      </c>
      <c r="F18" s="242">
        <v>51</v>
      </c>
      <c r="G18" s="242">
        <v>51</v>
      </c>
      <c r="H18" s="220">
        <v>51</v>
      </c>
      <c r="I18" s="221">
        <v>51</v>
      </c>
    </row>
    <row r="19" spans="1:9" ht="77.25" x14ac:dyDescent="0.25">
      <c r="A19" s="186"/>
      <c r="B19" s="237" t="s">
        <v>437</v>
      </c>
      <c r="C19" s="97" t="s">
        <v>492</v>
      </c>
      <c r="D19" s="238">
        <v>13.77</v>
      </c>
      <c r="E19" s="238">
        <v>0</v>
      </c>
      <c r="F19" s="239">
        <v>0</v>
      </c>
      <c r="G19" s="239">
        <v>0</v>
      </c>
      <c r="H19" s="238">
        <v>0</v>
      </c>
      <c r="I19" s="240">
        <v>0</v>
      </c>
    </row>
    <row r="20" spans="1:9" ht="77.25" x14ac:dyDescent="0.25">
      <c r="A20" s="186"/>
      <c r="B20" s="237" t="s">
        <v>438</v>
      </c>
      <c r="C20" s="97" t="s">
        <v>492</v>
      </c>
      <c r="D20" s="238">
        <v>27</v>
      </c>
      <c r="E20" s="238">
        <v>0</v>
      </c>
      <c r="F20" s="239">
        <v>0</v>
      </c>
      <c r="G20" s="239">
        <v>0</v>
      </c>
      <c r="H20" s="238">
        <v>0</v>
      </c>
      <c r="I20" s="240">
        <v>0</v>
      </c>
    </row>
  </sheetData>
  <mergeCells count="11">
    <mergeCell ref="A9:I9"/>
    <mergeCell ref="A13:I13"/>
    <mergeCell ref="A17:I17"/>
    <mergeCell ref="F1:I1"/>
    <mergeCell ref="A3:I3"/>
    <mergeCell ref="J5:K5"/>
    <mergeCell ref="E6:L6"/>
    <mergeCell ref="A7:A8"/>
    <mergeCell ref="B7:B8"/>
    <mergeCell ref="C7:C8"/>
    <mergeCell ref="D7:I7"/>
  </mergeCells>
  <pageMargins left="0.7" right="0.7" top="0.75" bottom="0.75" header="0.3" footer="0.3"/>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5"/>
  <sheetViews>
    <sheetView view="pageBreakPreview" zoomScale="78" zoomScaleNormal="95" zoomScaleSheetLayoutView="78" workbookViewId="0">
      <selection activeCell="L1" sqref="L1"/>
    </sheetView>
  </sheetViews>
  <sheetFormatPr defaultColWidth="8.85546875" defaultRowHeight="15.75" x14ac:dyDescent="0.25"/>
  <cols>
    <col min="1" max="1" width="5.5703125" style="81" customWidth="1"/>
    <col min="2" max="2" width="44.85546875" style="81" customWidth="1"/>
    <col min="3" max="3" width="17.42578125" style="81" customWidth="1"/>
    <col min="4" max="4" width="17.140625" style="81" customWidth="1"/>
    <col min="5" max="5" width="19.140625" style="81" customWidth="1"/>
    <col min="6" max="6" width="15.28515625" style="81" customWidth="1"/>
    <col min="7" max="7" width="10" style="81" hidden="1" customWidth="1"/>
    <col min="8" max="10" width="9.140625" style="81" hidden="1" customWidth="1"/>
    <col min="11" max="11" width="16.28515625" style="81" customWidth="1"/>
    <col min="12" max="12" width="117.28515625" style="81" customWidth="1"/>
    <col min="13" max="16" width="8.85546875" style="72" customWidth="1"/>
    <col min="17" max="17" width="19.28515625" style="72" customWidth="1"/>
    <col min="18" max="16384" width="8.85546875" style="72"/>
  </cols>
  <sheetData>
    <row r="1" spans="1:17" ht="33" customHeight="1" x14ac:dyDescent="0.25">
      <c r="G1" s="490" t="s">
        <v>491</v>
      </c>
      <c r="H1" s="490"/>
      <c r="I1" s="490"/>
      <c r="J1" s="490"/>
      <c r="K1" s="265"/>
      <c r="L1" s="266" t="s">
        <v>586</v>
      </c>
      <c r="M1" s="260"/>
      <c r="N1" s="260"/>
    </row>
    <row r="2" spans="1:17" ht="38.25" customHeight="1" x14ac:dyDescent="0.25">
      <c r="A2" s="493" t="s">
        <v>469</v>
      </c>
      <c r="B2" s="493"/>
      <c r="C2" s="493"/>
      <c r="D2" s="493"/>
      <c r="E2" s="493"/>
      <c r="F2" s="493"/>
      <c r="G2" s="493"/>
      <c r="H2" s="493"/>
      <c r="I2" s="493"/>
      <c r="J2" s="493"/>
      <c r="K2" s="493"/>
      <c r="L2" s="493"/>
    </row>
    <row r="3" spans="1:17" hidden="1" x14ac:dyDescent="0.25"/>
    <row r="4" spans="1:17" hidden="1" x14ac:dyDescent="0.25">
      <c r="K4" s="492"/>
      <c r="L4" s="492"/>
    </row>
    <row r="5" spans="1:17" x14ac:dyDescent="0.25">
      <c r="F5" s="267"/>
      <c r="G5" s="267"/>
      <c r="H5" s="267"/>
      <c r="I5" s="267"/>
      <c r="J5" s="267"/>
      <c r="K5" s="267"/>
      <c r="L5" s="267"/>
    </row>
    <row r="6" spans="1:17" ht="53.25" customHeight="1" x14ac:dyDescent="0.25">
      <c r="A6" s="486" t="s">
        <v>0</v>
      </c>
      <c r="B6" s="486" t="s">
        <v>540</v>
      </c>
      <c r="C6" s="486" t="s">
        <v>16</v>
      </c>
      <c r="D6" s="497" t="s">
        <v>588</v>
      </c>
      <c r="E6" s="491" t="s">
        <v>473</v>
      </c>
      <c r="F6" s="491"/>
      <c r="G6" s="491"/>
      <c r="H6" s="491"/>
      <c r="I6" s="491"/>
      <c r="J6" s="491"/>
      <c r="K6" s="491"/>
      <c r="L6" s="486" t="s">
        <v>587</v>
      </c>
    </row>
    <row r="7" spans="1:17" ht="20.25" customHeight="1" x14ac:dyDescent="0.25">
      <c r="A7" s="486"/>
      <c r="B7" s="486"/>
      <c r="C7" s="486"/>
      <c r="D7" s="499"/>
      <c r="E7" s="497" t="s">
        <v>590</v>
      </c>
      <c r="F7" s="494" t="s">
        <v>589</v>
      </c>
      <c r="G7" s="495"/>
      <c r="H7" s="495"/>
      <c r="I7" s="495"/>
      <c r="J7" s="495"/>
      <c r="K7" s="496"/>
      <c r="L7" s="486"/>
    </row>
    <row r="8" spans="1:17" s="71" customFormat="1" ht="63.75" customHeight="1" x14ac:dyDescent="0.25">
      <c r="A8" s="486"/>
      <c r="B8" s="486"/>
      <c r="C8" s="486"/>
      <c r="D8" s="500"/>
      <c r="E8" s="498"/>
      <c r="F8" s="326" t="s">
        <v>475</v>
      </c>
      <c r="G8" s="327" t="s">
        <v>11</v>
      </c>
      <c r="H8" s="327" t="s">
        <v>10</v>
      </c>
      <c r="I8" s="327" t="s">
        <v>407</v>
      </c>
      <c r="J8" s="327" t="s">
        <v>408</v>
      </c>
      <c r="K8" s="325" t="s">
        <v>476</v>
      </c>
      <c r="L8" s="486"/>
    </row>
    <row r="9" spans="1:17" s="71" customFormat="1" ht="21.75" customHeight="1" x14ac:dyDescent="0.25">
      <c r="A9" s="269">
        <v>1</v>
      </c>
      <c r="B9" s="269">
        <v>2</v>
      </c>
      <c r="C9" s="269">
        <v>3</v>
      </c>
      <c r="D9" s="327">
        <v>4</v>
      </c>
      <c r="E9" s="270">
        <v>5</v>
      </c>
      <c r="F9" s="326">
        <v>6</v>
      </c>
      <c r="G9" s="327"/>
      <c r="H9" s="327"/>
      <c r="I9" s="327"/>
      <c r="J9" s="327"/>
      <c r="K9" s="325">
        <v>7</v>
      </c>
      <c r="L9" s="269">
        <v>8</v>
      </c>
    </row>
    <row r="10" spans="1:17" s="71" customFormat="1" ht="21.75" customHeight="1" x14ac:dyDescent="0.25">
      <c r="A10" s="501" t="s">
        <v>544</v>
      </c>
      <c r="B10" s="502"/>
      <c r="C10" s="502"/>
      <c r="D10" s="502"/>
      <c r="E10" s="502"/>
      <c r="F10" s="502"/>
      <c r="G10" s="502"/>
      <c r="H10" s="502"/>
      <c r="I10" s="502"/>
      <c r="J10" s="502"/>
      <c r="K10" s="502"/>
      <c r="L10" s="503"/>
    </row>
    <row r="11" spans="1:17" s="71" customFormat="1" ht="111.75" customHeight="1" x14ac:dyDescent="0.25">
      <c r="A11" s="263">
        <v>1</v>
      </c>
      <c r="B11" s="264" t="s">
        <v>545</v>
      </c>
      <c r="C11" s="263" t="s">
        <v>15</v>
      </c>
      <c r="D11" s="327" t="s">
        <v>592</v>
      </c>
      <c r="E11" s="327">
        <v>2.9</v>
      </c>
      <c r="F11" s="327">
        <v>4.8</v>
      </c>
      <c r="G11" s="327"/>
      <c r="H11" s="327"/>
      <c r="I11" s="327"/>
      <c r="J11" s="327"/>
      <c r="K11" s="327">
        <v>4.8</v>
      </c>
      <c r="L11" s="316" t="s">
        <v>543</v>
      </c>
    </row>
    <row r="12" spans="1:17" s="71" customFormat="1" ht="84.75" customHeight="1" x14ac:dyDescent="0.25">
      <c r="A12" s="263">
        <v>2</v>
      </c>
      <c r="B12" s="264" t="s">
        <v>546</v>
      </c>
      <c r="C12" s="263" t="s">
        <v>547</v>
      </c>
      <c r="D12" s="327" t="s">
        <v>592</v>
      </c>
      <c r="E12" s="327">
        <v>65.599999999999994</v>
      </c>
      <c r="F12" s="327">
        <v>57.8</v>
      </c>
      <c r="G12" s="327"/>
      <c r="H12" s="327"/>
      <c r="I12" s="327"/>
      <c r="J12" s="327"/>
      <c r="K12" s="327">
        <v>68.95</v>
      </c>
      <c r="L12" s="316" t="s">
        <v>944</v>
      </c>
      <c r="M12" s="470"/>
      <c r="N12" s="471"/>
      <c r="O12" s="471"/>
      <c r="P12" s="471"/>
      <c r="Q12" s="471"/>
    </row>
    <row r="13" spans="1:17" s="71" customFormat="1" ht="47.25" customHeight="1" x14ac:dyDescent="0.25">
      <c r="A13" s="263">
        <v>3</v>
      </c>
      <c r="B13" s="264" t="s">
        <v>548</v>
      </c>
      <c r="C13" s="263" t="s">
        <v>549</v>
      </c>
      <c r="D13" s="327" t="s">
        <v>591</v>
      </c>
      <c r="E13" s="327">
        <v>67.5</v>
      </c>
      <c r="F13" s="327">
        <v>64.12</v>
      </c>
      <c r="G13" s="339"/>
      <c r="H13" s="339"/>
      <c r="I13" s="339"/>
      <c r="J13" s="339"/>
      <c r="K13" s="327">
        <v>64.12</v>
      </c>
      <c r="L13" s="316" t="s">
        <v>986</v>
      </c>
      <c r="M13" s="470"/>
      <c r="N13" s="471"/>
      <c r="O13" s="471"/>
      <c r="P13" s="471"/>
      <c r="Q13" s="471"/>
    </row>
    <row r="14" spans="1:17" s="71" customFormat="1" ht="25.5" customHeight="1" x14ac:dyDescent="0.25">
      <c r="A14" s="487" t="s">
        <v>585</v>
      </c>
      <c r="B14" s="488"/>
      <c r="C14" s="488"/>
      <c r="D14" s="488"/>
      <c r="E14" s="488"/>
      <c r="F14" s="488"/>
      <c r="G14" s="488"/>
      <c r="H14" s="488"/>
      <c r="I14" s="488"/>
      <c r="J14" s="488"/>
      <c r="K14" s="488"/>
      <c r="L14" s="489"/>
    </row>
    <row r="15" spans="1:17" s="71" customFormat="1" ht="28.15" customHeight="1" x14ac:dyDescent="0.25">
      <c r="A15" s="486" t="s">
        <v>596</v>
      </c>
      <c r="B15" s="486"/>
      <c r="C15" s="486"/>
      <c r="D15" s="486"/>
      <c r="E15" s="486"/>
      <c r="F15" s="486"/>
      <c r="G15" s="486"/>
      <c r="H15" s="486"/>
      <c r="I15" s="486"/>
      <c r="J15" s="486"/>
      <c r="K15" s="486"/>
      <c r="L15" s="486"/>
    </row>
    <row r="16" spans="1:17" s="71" customFormat="1" ht="60" customHeight="1" x14ac:dyDescent="0.25">
      <c r="A16" s="271" t="s">
        <v>541</v>
      </c>
      <c r="B16" s="281" t="s">
        <v>550</v>
      </c>
      <c r="C16" s="272" t="s">
        <v>551</v>
      </c>
      <c r="D16" s="327" t="s">
        <v>605</v>
      </c>
      <c r="E16" s="327">
        <v>1</v>
      </c>
      <c r="F16" s="327">
        <v>1</v>
      </c>
      <c r="G16" s="339"/>
      <c r="H16" s="339"/>
      <c r="I16" s="339"/>
      <c r="J16" s="339"/>
      <c r="K16" s="327">
        <v>1</v>
      </c>
      <c r="L16" s="263" t="s">
        <v>543</v>
      </c>
    </row>
    <row r="17" spans="1:12" s="262" customFormat="1" ht="69" customHeight="1" x14ac:dyDescent="0.25">
      <c r="A17" s="271" t="s">
        <v>542</v>
      </c>
      <c r="B17" s="273" t="s">
        <v>593</v>
      </c>
      <c r="C17" s="272" t="s">
        <v>594</v>
      </c>
      <c r="D17" s="327" t="s">
        <v>592</v>
      </c>
      <c r="E17" s="327">
        <v>2</v>
      </c>
      <c r="F17" s="327">
        <v>3</v>
      </c>
      <c r="G17" s="339"/>
      <c r="H17" s="339"/>
      <c r="I17" s="339"/>
      <c r="J17" s="339"/>
      <c r="K17" s="327">
        <v>3</v>
      </c>
      <c r="L17" s="263" t="s">
        <v>543</v>
      </c>
    </row>
    <row r="18" spans="1:12" s="262" customFormat="1" ht="92.25" customHeight="1" x14ac:dyDescent="0.25">
      <c r="A18" s="271" t="s">
        <v>553</v>
      </c>
      <c r="B18" s="273" t="s">
        <v>595</v>
      </c>
      <c r="C18" s="272" t="s">
        <v>594</v>
      </c>
      <c r="D18" s="327" t="s">
        <v>592</v>
      </c>
      <c r="E18" s="327">
        <v>2</v>
      </c>
      <c r="F18" s="327">
        <v>3</v>
      </c>
      <c r="G18" s="339"/>
      <c r="H18" s="339"/>
      <c r="I18" s="339"/>
      <c r="J18" s="339"/>
      <c r="K18" s="327">
        <v>3</v>
      </c>
      <c r="L18" s="263" t="s">
        <v>543</v>
      </c>
    </row>
    <row r="19" spans="1:12" s="71" customFormat="1" ht="31.5" customHeight="1" x14ac:dyDescent="0.25">
      <c r="A19" s="486" t="s">
        <v>552</v>
      </c>
      <c r="B19" s="486"/>
      <c r="C19" s="486"/>
      <c r="D19" s="486"/>
      <c r="E19" s="486"/>
      <c r="F19" s="486"/>
      <c r="G19" s="486"/>
      <c r="H19" s="486"/>
      <c r="I19" s="486"/>
      <c r="J19" s="486"/>
      <c r="K19" s="486"/>
      <c r="L19" s="486"/>
    </row>
    <row r="20" spans="1:12" ht="24.75" customHeight="1" x14ac:dyDescent="0.25">
      <c r="A20" s="486" t="s">
        <v>962</v>
      </c>
      <c r="B20" s="486"/>
      <c r="C20" s="486"/>
      <c r="D20" s="486"/>
      <c r="E20" s="486"/>
      <c r="F20" s="486"/>
      <c r="G20" s="486"/>
      <c r="H20" s="486"/>
      <c r="I20" s="486"/>
      <c r="J20" s="486"/>
      <c r="K20" s="486"/>
      <c r="L20" s="486"/>
    </row>
    <row r="21" spans="1:12" ht="79.5" customHeight="1" x14ac:dyDescent="0.25">
      <c r="A21" s="274" t="s">
        <v>554</v>
      </c>
      <c r="B21" s="275" t="s">
        <v>555</v>
      </c>
      <c r="C21" s="269" t="s">
        <v>556</v>
      </c>
      <c r="D21" s="327" t="s">
        <v>605</v>
      </c>
      <c r="E21" s="340">
        <v>993365</v>
      </c>
      <c r="F21" s="341">
        <v>993365</v>
      </c>
      <c r="G21" s="342"/>
      <c r="H21" s="342"/>
      <c r="I21" s="342"/>
      <c r="J21" s="343"/>
      <c r="K21" s="341">
        <v>993365</v>
      </c>
      <c r="L21" s="316" t="s">
        <v>543</v>
      </c>
    </row>
    <row r="22" spans="1:12" ht="63" customHeight="1" x14ac:dyDescent="0.25">
      <c r="A22" s="274" t="s">
        <v>558</v>
      </c>
      <c r="B22" s="273" t="s">
        <v>580</v>
      </c>
      <c r="C22" s="269" t="s">
        <v>15</v>
      </c>
      <c r="D22" s="327" t="s">
        <v>605</v>
      </c>
      <c r="E22" s="344">
        <v>90</v>
      </c>
      <c r="F22" s="344">
        <v>90</v>
      </c>
      <c r="G22" s="342"/>
      <c r="H22" s="342"/>
      <c r="I22" s="342"/>
      <c r="J22" s="343"/>
      <c r="K22" s="344">
        <v>90</v>
      </c>
      <c r="L22" s="316" t="s">
        <v>543</v>
      </c>
    </row>
    <row r="23" spans="1:12" ht="24" customHeight="1" x14ac:dyDescent="0.25">
      <c r="A23" s="504" t="s">
        <v>557</v>
      </c>
      <c r="B23" s="505"/>
      <c r="C23" s="505"/>
      <c r="D23" s="505"/>
      <c r="E23" s="505"/>
      <c r="F23" s="505"/>
      <c r="G23" s="505"/>
      <c r="H23" s="505"/>
      <c r="I23" s="505"/>
      <c r="J23" s="505"/>
      <c r="K23" s="505"/>
      <c r="L23" s="506"/>
    </row>
    <row r="24" spans="1:12" ht="48" customHeight="1" x14ac:dyDescent="0.25">
      <c r="A24" s="276" t="s">
        <v>559</v>
      </c>
      <c r="B24" s="277" t="s">
        <v>562</v>
      </c>
      <c r="C24" s="274" t="s">
        <v>551</v>
      </c>
      <c r="D24" s="327" t="s">
        <v>605</v>
      </c>
      <c r="E24" s="274" t="s">
        <v>564</v>
      </c>
      <c r="F24" s="274" t="s">
        <v>564</v>
      </c>
      <c r="G24" s="274"/>
      <c r="H24" s="274"/>
      <c r="I24" s="274"/>
      <c r="J24" s="274"/>
      <c r="K24" s="274" t="s">
        <v>564</v>
      </c>
      <c r="L24" s="278" t="s">
        <v>543</v>
      </c>
    </row>
    <row r="25" spans="1:12" ht="105.75" customHeight="1" x14ac:dyDescent="0.25">
      <c r="A25" s="276" t="s">
        <v>560</v>
      </c>
      <c r="B25" s="281" t="s">
        <v>597</v>
      </c>
      <c r="C25" s="274" t="s">
        <v>551</v>
      </c>
      <c r="D25" s="327" t="s">
        <v>591</v>
      </c>
      <c r="E25" s="274" t="s">
        <v>559</v>
      </c>
      <c r="F25" s="274" t="s">
        <v>554</v>
      </c>
      <c r="G25" s="274"/>
      <c r="H25" s="274"/>
      <c r="I25" s="274"/>
      <c r="J25" s="274"/>
      <c r="K25" s="274" t="s">
        <v>622</v>
      </c>
      <c r="L25" s="278" t="s">
        <v>979</v>
      </c>
    </row>
    <row r="26" spans="1:12" ht="37.5" customHeight="1" x14ac:dyDescent="0.25">
      <c r="A26" s="276" t="s">
        <v>561</v>
      </c>
      <c r="B26" s="273" t="s">
        <v>563</v>
      </c>
      <c r="C26" s="274" t="s">
        <v>551</v>
      </c>
      <c r="D26" s="327" t="s">
        <v>605</v>
      </c>
      <c r="E26" s="274" t="s">
        <v>581</v>
      </c>
      <c r="F26" s="274" t="s">
        <v>581</v>
      </c>
      <c r="G26" s="274"/>
      <c r="H26" s="274"/>
      <c r="I26" s="274"/>
      <c r="J26" s="274"/>
      <c r="K26" s="274" t="s">
        <v>581</v>
      </c>
      <c r="L26" s="278" t="s">
        <v>543</v>
      </c>
    </row>
    <row r="27" spans="1:12" ht="24.75" customHeight="1" x14ac:dyDescent="0.25">
      <c r="A27" s="504" t="s">
        <v>598</v>
      </c>
      <c r="B27" s="505"/>
      <c r="C27" s="505"/>
      <c r="D27" s="505"/>
      <c r="E27" s="505"/>
      <c r="F27" s="505"/>
      <c r="G27" s="505"/>
      <c r="H27" s="505"/>
      <c r="I27" s="505"/>
      <c r="J27" s="505"/>
      <c r="K27" s="505"/>
      <c r="L27" s="506"/>
    </row>
    <row r="28" spans="1:12" ht="64.5" customHeight="1" x14ac:dyDescent="0.25">
      <c r="A28" s="274" t="s">
        <v>579</v>
      </c>
      <c r="B28" s="279" t="s">
        <v>565</v>
      </c>
      <c r="C28" s="269" t="s">
        <v>15</v>
      </c>
      <c r="D28" s="327" t="s">
        <v>605</v>
      </c>
      <c r="E28" s="344">
        <v>100</v>
      </c>
      <c r="F28" s="344">
        <v>100</v>
      </c>
      <c r="G28" s="344"/>
      <c r="H28" s="344"/>
      <c r="I28" s="344"/>
      <c r="J28" s="345"/>
      <c r="K28" s="344">
        <v>100</v>
      </c>
      <c r="L28" s="278" t="s">
        <v>543</v>
      </c>
    </row>
    <row r="29" spans="1:12" ht="27.75" customHeight="1" x14ac:dyDescent="0.25">
      <c r="A29" s="485" t="s">
        <v>599</v>
      </c>
      <c r="B29" s="485"/>
      <c r="C29" s="485"/>
      <c r="D29" s="485"/>
      <c r="E29" s="485"/>
      <c r="F29" s="485"/>
      <c r="G29" s="485"/>
      <c r="H29" s="485"/>
      <c r="I29" s="485"/>
      <c r="J29" s="485"/>
      <c r="K29" s="485"/>
      <c r="L29" s="485"/>
    </row>
    <row r="30" spans="1:12" ht="115.5" customHeight="1" x14ac:dyDescent="0.25">
      <c r="A30" s="280">
        <v>13</v>
      </c>
      <c r="B30" s="281" t="s">
        <v>566</v>
      </c>
      <c r="C30" s="269" t="s">
        <v>15</v>
      </c>
      <c r="D30" s="325" t="s">
        <v>592</v>
      </c>
      <c r="E30" s="328">
        <v>96.9</v>
      </c>
      <c r="F30" s="328">
        <v>96.9</v>
      </c>
      <c r="G30" s="328"/>
      <c r="H30" s="328"/>
      <c r="I30" s="328"/>
      <c r="J30" s="328"/>
      <c r="K30" s="346">
        <v>99</v>
      </c>
      <c r="L30" s="274" t="s">
        <v>981</v>
      </c>
    </row>
    <row r="31" spans="1:12" ht="24" customHeight="1" x14ac:dyDescent="0.25">
      <c r="A31" s="476" t="s">
        <v>600</v>
      </c>
      <c r="B31" s="476"/>
      <c r="C31" s="476"/>
      <c r="D31" s="476"/>
      <c r="E31" s="476"/>
      <c r="F31" s="476"/>
      <c r="G31" s="476"/>
      <c r="H31" s="476"/>
      <c r="I31" s="476"/>
      <c r="J31" s="476"/>
      <c r="K31" s="476"/>
      <c r="L31" s="476"/>
    </row>
    <row r="32" spans="1:12" ht="40.5" customHeight="1" x14ac:dyDescent="0.25">
      <c r="A32" s="282">
        <v>14</v>
      </c>
      <c r="B32" s="283" t="s">
        <v>567</v>
      </c>
      <c r="C32" s="268" t="s">
        <v>15</v>
      </c>
      <c r="D32" s="325" t="s">
        <v>605</v>
      </c>
      <c r="E32" s="282">
        <v>100</v>
      </c>
      <c r="F32" s="282">
        <v>100</v>
      </c>
      <c r="G32" s="282"/>
      <c r="H32" s="282"/>
      <c r="I32" s="282"/>
      <c r="J32" s="282"/>
      <c r="K32" s="282">
        <v>100</v>
      </c>
      <c r="L32" s="278" t="s">
        <v>543</v>
      </c>
    </row>
    <row r="33" spans="1:13" ht="32.25" customHeight="1" x14ac:dyDescent="0.25">
      <c r="A33" s="476" t="s">
        <v>601</v>
      </c>
      <c r="B33" s="476"/>
      <c r="C33" s="476"/>
      <c r="D33" s="476"/>
      <c r="E33" s="476"/>
      <c r="F33" s="476"/>
      <c r="G33" s="476"/>
      <c r="H33" s="476"/>
      <c r="I33" s="476"/>
      <c r="J33" s="476"/>
      <c r="K33" s="476"/>
      <c r="L33" s="476"/>
    </row>
    <row r="34" spans="1:13" ht="56.25" customHeight="1" x14ac:dyDescent="0.25">
      <c r="A34" s="320">
        <v>15</v>
      </c>
      <c r="B34" s="322" t="s">
        <v>796</v>
      </c>
      <c r="C34" s="321" t="s">
        <v>15</v>
      </c>
      <c r="D34" s="327" t="s">
        <v>591</v>
      </c>
      <c r="E34" s="328">
        <v>0</v>
      </c>
      <c r="F34" s="328">
        <v>100</v>
      </c>
      <c r="G34" s="328"/>
      <c r="H34" s="328"/>
      <c r="I34" s="328"/>
      <c r="J34" s="328"/>
      <c r="K34" s="347">
        <v>0</v>
      </c>
      <c r="L34" s="321" t="s">
        <v>942</v>
      </c>
    </row>
    <row r="35" spans="1:13" ht="45.75" customHeight="1" x14ac:dyDescent="0.25">
      <c r="A35" s="476" t="s">
        <v>935</v>
      </c>
      <c r="B35" s="476"/>
      <c r="C35" s="476"/>
      <c r="D35" s="476"/>
      <c r="E35" s="476"/>
      <c r="F35" s="476"/>
      <c r="G35" s="476"/>
      <c r="H35" s="476"/>
      <c r="I35" s="476"/>
      <c r="J35" s="476"/>
      <c r="K35" s="476"/>
      <c r="L35" s="476"/>
    </row>
    <row r="36" spans="1:13" ht="118.5" customHeight="1" x14ac:dyDescent="0.25">
      <c r="A36" s="282">
        <v>16</v>
      </c>
      <c r="B36" s="322" t="s">
        <v>936</v>
      </c>
      <c r="C36" s="320" t="s">
        <v>551</v>
      </c>
      <c r="D36" s="327" t="s">
        <v>591</v>
      </c>
      <c r="E36" s="328">
        <v>0</v>
      </c>
      <c r="F36" s="328">
        <v>2</v>
      </c>
      <c r="G36" s="328"/>
      <c r="H36" s="328"/>
      <c r="I36" s="328"/>
      <c r="J36" s="328"/>
      <c r="K36" s="328">
        <v>1</v>
      </c>
      <c r="L36" s="332" t="s">
        <v>937</v>
      </c>
    </row>
    <row r="37" spans="1:13" ht="25.5" customHeight="1" x14ac:dyDescent="0.25">
      <c r="A37" s="481" t="s">
        <v>568</v>
      </c>
      <c r="B37" s="481"/>
      <c r="C37" s="481"/>
      <c r="D37" s="481"/>
      <c r="E37" s="481"/>
      <c r="F37" s="481"/>
      <c r="G37" s="481"/>
      <c r="H37" s="481"/>
      <c r="I37" s="481"/>
      <c r="J37" s="481"/>
      <c r="K37" s="481"/>
      <c r="L37" s="481"/>
    </row>
    <row r="38" spans="1:13" ht="27" customHeight="1" x14ac:dyDescent="0.25">
      <c r="A38" s="476" t="s">
        <v>576</v>
      </c>
      <c r="B38" s="476"/>
      <c r="C38" s="476"/>
      <c r="D38" s="476"/>
      <c r="E38" s="476"/>
      <c r="F38" s="476"/>
      <c r="G38" s="476"/>
      <c r="H38" s="476"/>
      <c r="I38" s="476"/>
      <c r="J38" s="476"/>
      <c r="K38" s="476"/>
      <c r="L38" s="476"/>
    </row>
    <row r="39" spans="1:13" ht="53.25" customHeight="1" x14ac:dyDescent="0.25">
      <c r="A39" s="280">
        <v>17</v>
      </c>
      <c r="B39" s="264" t="s">
        <v>569</v>
      </c>
      <c r="C39" s="280" t="s">
        <v>551</v>
      </c>
      <c r="D39" s="325" t="s">
        <v>605</v>
      </c>
      <c r="E39" s="328">
        <v>0</v>
      </c>
      <c r="F39" s="328">
        <v>1</v>
      </c>
      <c r="G39" s="328"/>
      <c r="H39" s="328"/>
      <c r="I39" s="328"/>
      <c r="J39" s="328"/>
      <c r="K39" s="328">
        <v>1</v>
      </c>
      <c r="L39" s="327" t="s">
        <v>543</v>
      </c>
    </row>
    <row r="40" spans="1:13" ht="72.75" customHeight="1" x14ac:dyDescent="0.25">
      <c r="A40" s="280">
        <v>18</v>
      </c>
      <c r="B40" s="264" t="s">
        <v>570</v>
      </c>
      <c r="C40" s="280" t="s">
        <v>551</v>
      </c>
      <c r="D40" s="327" t="s">
        <v>591</v>
      </c>
      <c r="E40" s="328">
        <v>0</v>
      </c>
      <c r="F40" s="328">
        <v>1</v>
      </c>
      <c r="G40" s="328"/>
      <c r="H40" s="328"/>
      <c r="I40" s="328"/>
      <c r="J40" s="328"/>
      <c r="K40" s="328">
        <v>0</v>
      </c>
      <c r="L40" s="333" t="s">
        <v>956</v>
      </c>
    </row>
    <row r="41" spans="1:13" ht="24.75" customHeight="1" x14ac:dyDescent="0.25">
      <c r="A41" s="482" t="s">
        <v>938</v>
      </c>
      <c r="B41" s="483"/>
      <c r="C41" s="483"/>
      <c r="D41" s="483"/>
      <c r="E41" s="483"/>
      <c r="F41" s="483"/>
      <c r="G41" s="483"/>
      <c r="H41" s="483"/>
      <c r="I41" s="483"/>
      <c r="J41" s="483"/>
      <c r="K41" s="483"/>
      <c r="L41" s="484"/>
    </row>
    <row r="42" spans="1:13" ht="86.25" customHeight="1" x14ac:dyDescent="0.25">
      <c r="A42" s="280">
        <v>19</v>
      </c>
      <c r="B42" s="264" t="s">
        <v>939</v>
      </c>
      <c r="C42" s="280" t="s">
        <v>551</v>
      </c>
      <c r="D42" s="323" t="s">
        <v>592</v>
      </c>
      <c r="E42" s="328">
        <v>10</v>
      </c>
      <c r="F42" s="328">
        <v>10</v>
      </c>
      <c r="G42" s="348"/>
      <c r="H42" s="348"/>
      <c r="I42" s="348"/>
      <c r="J42" s="348"/>
      <c r="K42" s="328">
        <v>15</v>
      </c>
      <c r="L42" s="331" t="s">
        <v>982</v>
      </c>
    </row>
    <row r="43" spans="1:13" ht="26.25" customHeight="1" x14ac:dyDescent="0.25">
      <c r="A43" s="482" t="s">
        <v>577</v>
      </c>
      <c r="B43" s="483"/>
      <c r="C43" s="483"/>
      <c r="D43" s="483"/>
      <c r="E43" s="483"/>
      <c r="F43" s="483"/>
      <c r="G43" s="483"/>
      <c r="H43" s="483"/>
      <c r="I43" s="483"/>
      <c r="J43" s="483"/>
      <c r="K43" s="483"/>
      <c r="L43" s="484"/>
    </row>
    <row r="44" spans="1:13" ht="83.25" customHeight="1" x14ac:dyDescent="0.25">
      <c r="A44" s="282">
        <v>20</v>
      </c>
      <c r="B44" s="318" t="s">
        <v>571</v>
      </c>
      <c r="C44" s="268" t="s">
        <v>15</v>
      </c>
      <c r="D44" s="325" t="s">
        <v>592</v>
      </c>
      <c r="E44" s="282">
        <v>100</v>
      </c>
      <c r="F44" s="282">
        <v>0</v>
      </c>
      <c r="G44" s="349"/>
      <c r="H44" s="349"/>
      <c r="I44" s="349"/>
      <c r="J44" s="349"/>
      <c r="K44" s="282">
        <v>100</v>
      </c>
      <c r="L44" s="334" t="s">
        <v>943</v>
      </c>
      <c r="M44" s="261"/>
    </row>
    <row r="45" spans="1:13" ht="24" customHeight="1" x14ac:dyDescent="0.25">
      <c r="A45" s="477" t="s">
        <v>572</v>
      </c>
      <c r="B45" s="477"/>
      <c r="C45" s="477"/>
      <c r="D45" s="477"/>
      <c r="E45" s="477"/>
      <c r="F45" s="477"/>
      <c r="G45" s="477"/>
      <c r="H45" s="477"/>
      <c r="I45" s="477"/>
      <c r="J45" s="477"/>
      <c r="K45" s="477"/>
      <c r="L45" s="477"/>
    </row>
    <row r="46" spans="1:13" ht="24" customHeight="1" x14ac:dyDescent="0.25">
      <c r="A46" s="477" t="s">
        <v>578</v>
      </c>
      <c r="B46" s="477"/>
      <c r="C46" s="477"/>
      <c r="D46" s="477"/>
      <c r="E46" s="477"/>
      <c r="F46" s="477"/>
      <c r="G46" s="477"/>
      <c r="H46" s="477"/>
      <c r="I46" s="477"/>
      <c r="J46" s="477"/>
      <c r="K46" s="477"/>
      <c r="L46" s="477"/>
    </row>
    <row r="47" spans="1:13" ht="51.75" customHeight="1" x14ac:dyDescent="0.25">
      <c r="A47" s="280">
        <v>21</v>
      </c>
      <c r="B47" s="284" t="s">
        <v>573</v>
      </c>
      <c r="C47" s="280" t="s">
        <v>551</v>
      </c>
      <c r="D47" s="327" t="s">
        <v>605</v>
      </c>
      <c r="E47" s="328">
        <v>0</v>
      </c>
      <c r="F47" s="328">
        <v>0</v>
      </c>
      <c r="G47" s="348"/>
      <c r="H47" s="348"/>
      <c r="I47" s="348"/>
      <c r="J47" s="348"/>
      <c r="K47" s="328">
        <v>0</v>
      </c>
      <c r="L47" s="321" t="s">
        <v>941</v>
      </c>
    </row>
    <row r="48" spans="1:13" ht="26.25" customHeight="1" x14ac:dyDescent="0.25">
      <c r="A48" s="478" t="s">
        <v>584</v>
      </c>
      <c r="B48" s="479"/>
      <c r="C48" s="478"/>
      <c r="D48" s="478"/>
      <c r="E48" s="478"/>
      <c r="F48" s="478"/>
      <c r="G48" s="478"/>
      <c r="H48" s="478"/>
      <c r="I48" s="478"/>
      <c r="J48" s="478"/>
      <c r="K48" s="478"/>
      <c r="L48" s="480"/>
    </row>
    <row r="49" spans="1:12" ht="45" x14ac:dyDescent="0.25">
      <c r="A49" s="285">
        <v>22</v>
      </c>
      <c r="B49" s="281" t="s">
        <v>574</v>
      </c>
      <c r="C49" s="286" t="s">
        <v>551</v>
      </c>
      <c r="D49" s="327" t="s">
        <v>605</v>
      </c>
      <c r="E49" s="328">
        <v>0</v>
      </c>
      <c r="F49" s="328">
        <v>0</v>
      </c>
      <c r="G49" s="348"/>
      <c r="H49" s="348"/>
      <c r="I49" s="348"/>
      <c r="J49" s="348"/>
      <c r="K49" s="328">
        <v>0</v>
      </c>
      <c r="L49" s="321" t="s">
        <v>941</v>
      </c>
    </row>
    <row r="50" spans="1:12" ht="21.75" customHeight="1" x14ac:dyDescent="0.25">
      <c r="A50" s="472" t="s">
        <v>583</v>
      </c>
      <c r="B50" s="473"/>
      <c r="C50" s="474"/>
      <c r="D50" s="474"/>
      <c r="E50" s="474"/>
      <c r="F50" s="474"/>
      <c r="G50" s="474"/>
      <c r="H50" s="474"/>
      <c r="I50" s="474"/>
      <c r="J50" s="474"/>
      <c r="K50" s="474"/>
      <c r="L50" s="475"/>
    </row>
    <row r="51" spans="1:12" ht="202.5" customHeight="1" x14ac:dyDescent="0.25">
      <c r="A51" s="280">
        <v>23</v>
      </c>
      <c r="B51" s="281" t="s">
        <v>575</v>
      </c>
      <c r="C51" s="280" t="s">
        <v>551</v>
      </c>
      <c r="D51" s="323" t="s">
        <v>592</v>
      </c>
      <c r="E51" s="328">
        <v>9</v>
      </c>
      <c r="F51" s="328">
        <v>0</v>
      </c>
      <c r="G51" s="350"/>
      <c r="H51" s="350"/>
      <c r="I51" s="350"/>
      <c r="J51" s="350"/>
      <c r="K51" s="328">
        <v>13</v>
      </c>
      <c r="L51" s="334" t="s">
        <v>940</v>
      </c>
    </row>
    <row r="52" spans="1:12" ht="21.75" customHeight="1" x14ac:dyDescent="0.25">
      <c r="A52" s="507" t="s">
        <v>602</v>
      </c>
      <c r="B52" s="507"/>
      <c r="C52" s="507"/>
      <c r="D52" s="507"/>
      <c r="E52" s="507"/>
      <c r="F52" s="507"/>
      <c r="G52" s="507"/>
      <c r="H52" s="507"/>
      <c r="I52" s="507"/>
      <c r="J52" s="507"/>
      <c r="K52" s="507"/>
      <c r="L52" s="507"/>
    </row>
    <row r="53" spans="1:12" ht="51.75" customHeight="1" x14ac:dyDescent="0.25">
      <c r="A53" s="280">
        <v>24</v>
      </c>
      <c r="B53" s="281" t="s">
        <v>582</v>
      </c>
      <c r="C53" s="280" t="s">
        <v>15</v>
      </c>
      <c r="D53" s="327" t="s">
        <v>605</v>
      </c>
      <c r="E53" s="328">
        <v>0</v>
      </c>
      <c r="F53" s="328">
        <v>0</v>
      </c>
      <c r="G53" s="350"/>
      <c r="H53" s="350"/>
      <c r="I53" s="350"/>
      <c r="J53" s="350"/>
      <c r="K53" s="328">
        <v>0</v>
      </c>
      <c r="L53" s="269" t="s">
        <v>941</v>
      </c>
    </row>
    <row r="54" spans="1:12" ht="25.5" customHeight="1" x14ac:dyDescent="0.25">
      <c r="A54" s="507" t="s">
        <v>603</v>
      </c>
      <c r="B54" s="507"/>
      <c r="C54" s="507"/>
      <c r="D54" s="507"/>
      <c r="E54" s="507"/>
      <c r="F54" s="507"/>
      <c r="G54" s="507"/>
      <c r="H54" s="507"/>
      <c r="I54" s="507"/>
      <c r="J54" s="507"/>
      <c r="K54" s="507"/>
      <c r="L54" s="507"/>
    </row>
    <row r="55" spans="1:12" ht="63.75" customHeight="1" x14ac:dyDescent="0.25">
      <c r="A55" s="280">
        <v>25</v>
      </c>
      <c r="B55" s="281" t="s">
        <v>604</v>
      </c>
      <c r="C55" s="280" t="s">
        <v>15</v>
      </c>
      <c r="D55" s="327" t="s">
        <v>605</v>
      </c>
      <c r="E55" s="328">
        <v>100</v>
      </c>
      <c r="F55" s="328">
        <v>0</v>
      </c>
      <c r="G55" s="350"/>
      <c r="H55" s="350"/>
      <c r="I55" s="350"/>
      <c r="J55" s="350"/>
      <c r="K55" s="328">
        <v>0</v>
      </c>
      <c r="L55" s="321" t="s">
        <v>941</v>
      </c>
    </row>
  </sheetData>
  <mergeCells count="34">
    <mergeCell ref="A10:L10"/>
    <mergeCell ref="A27:L27"/>
    <mergeCell ref="A54:L54"/>
    <mergeCell ref="A23:L23"/>
    <mergeCell ref="A15:L15"/>
    <mergeCell ref="A19:L19"/>
    <mergeCell ref="A52:L52"/>
    <mergeCell ref="G1:J1"/>
    <mergeCell ref="C6:C8"/>
    <mergeCell ref="B6:B8"/>
    <mergeCell ref="A6:A8"/>
    <mergeCell ref="E6:K6"/>
    <mergeCell ref="K4:L4"/>
    <mergeCell ref="A2:L2"/>
    <mergeCell ref="F7:K7"/>
    <mergeCell ref="L6:L8"/>
    <mergeCell ref="E7:E8"/>
    <mergeCell ref="D6:D8"/>
    <mergeCell ref="M12:Q12"/>
    <mergeCell ref="M13:Q13"/>
    <mergeCell ref="A50:L50"/>
    <mergeCell ref="A31:L31"/>
    <mergeCell ref="A45:L45"/>
    <mergeCell ref="A46:L46"/>
    <mergeCell ref="A48:L48"/>
    <mergeCell ref="A37:L37"/>
    <mergeCell ref="A38:L38"/>
    <mergeCell ref="A41:L41"/>
    <mergeCell ref="A43:L43"/>
    <mergeCell ref="A29:L29"/>
    <mergeCell ref="A20:L20"/>
    <mergeCell ref="A33:L33"/>
    <mergeCell ref="A14:L14"/>
    <mergeCell ref="A35:L35"/>
  </mergeCells>
  <pageMargins left="1.1023622047244095" right="0.11811023622047245" top="0" bottom="0" header="0.31496062992125984" footer="0.31496062992125984"/>
  <pageSetup paperSize="9" scale="3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22"/>
  <sheetViews>
    <sheetView view="pageBreakPreview" topLeftCell="A119" zoomScale="50" zoomScaleNormal="35" zoomScaleSheetLayoutView="50" workbookViewId="0">
      <selection activeCell="J122" sqref="J122"/>
    </sheetView>
  </sheetViews>
  <sheetFormatPr defaultRowHeight="20.25" x14ac:dyDescent="0.3"/>
  <cols>
    <col min="1" max="1" width="10.28515625" style="287" customWidth="1"/>
    <col min="2" max="2" width="64.140625" style="288" customWidth="1"/>
    <col min="3" max="3" width="48.5703125" style="288" customWidth="1"/>
    <col min="4" max="7" width="28.140625" style="288" customWidth="1"/>
    <col min="8" max="8" width="52.42578125" style="288" customWidth="1"/>
    <col min="9" max="9" width="122.7109375" style="288" customWidth="1"/>
    <col min="10" max="10" width="103" style="288" customWidth="1"/>
    <col min="11" max="16384" width="9.140625" style="7"/>
  </cols>
  <sheetData>
    <row r="1" spans="1:10" x14ac:dyDescent="0.3">
      <c r="D1" s="289"/>
      <c r="E1" s="289"/>
      <c r="F1" s="289"/>
      <c r="G1" s="289"/>
      <c r="H1" s="290"/>
      <c r="I1" s="290"/>
      <c r="J1" s="290"/>
    </row>
    <row r="2" spans="1:10" x14ac:dyDescent="0.3">
      <c r="J2" s="291" t="s">
        <v>606</v>
      </c>
    </row>
    <row r="3" spans="1:10" x14ac:dyDescent="0.25">
      <c r="A3" s="546"/>
      <c r="B3" s="546"/>
      <c r="C3" s="546"/>
      <c r="D3" s="546"/>
      <c r="E3" s="546"/>
      <c r="F3" s="546"/>
      <c r="G3" s="546"/>
      <c r="H3" s="546"/>
      <c r="I3" s="546"/>
      <c r="J3" s="546"/>
    </row>
    <row r="4" spans="1:10" ht="15" x14ac:dyDescent="0.25">
      <c r="A4" s="546" t="s">
        <v>607</v>
      </c>
      <c r="B4" s="546"/>
      <c r="C4" s="546"/>
      <c r="D4" s="546"/>
      <c r="E4" s="546"/>
      <c r="F4" s="546"/>
      <c r="G4" s="546"/>
      <c r="H4" s="546"/>
      <c r="I4" s="546"/>
      <c r="J4" s="546"/>
    </row>
    <row r="5" spans="1:10" ht="15" x14ac:dyDescent="0.25">
      <c r="A5" s="546"/>
      <c r="B5" s="546"/>
      <c r="C5" s="546"/>
      <c r="D5" s="546"/>
      <c r="E5" s="546"/>
      <c r="F5" s="546"/>
      <c r="G5" s="546"/>
      <c r="H5" s="546"/>
      <c r="I5" s="546"/>
      <c r="J5" s="546"/>
    </row>
    <row r="6" spans="1:10" ht="21" x14ac:dyDescent="0.35">
      <c r="A6" s="547"/>
      <c r="B6" s="547"/>
      <c r="C6" s="547"/>
      <c r="D6" s="547"/>
      <c r="E6" s="547"/>
      <c r="F6" s="547"/>
      <c r="G6" s="547"/>
      <c r="H6" s="547"/>
      <c r="I6" s="547"/>
      <c r="J6" s="292"/>
    </row>
    <row r="7" spans="1:10" x14ac:dyDescent="0.25">
      <c r="A7" s="548" t="s">
        <v>608</v>
      </c>
      <c r="B7" s="549" t="s">
        <v>609</v>
      </c>
      <c r="C7" s="548" t="s">
        <v>6</v>
      </c>
      <c r="D7" s="550" t="s">
        <v>610</v>
      </c>
      <c r="E7" s="549"/>
      <c r="F7" s="550" t="s">
        <v>611</v>
      </c>
      <c r="G7" s="549"/>
      <c r="H7" s="550" t="s">
        <v>612</v>
      </c>
      <c r="I7" s="549"/>
      <c r="J7" s="548" t="s">
        <v>613</v>
      </c>
    </row>
    <row r="8" spans="1:10" ht="15" x14ac:dyDescent="0.25">
      <c r="A8" s="548"/>
      <c r="B8" s="549"/>
      <c r="C8" s="548"/>
      <c r="D8" s="532" t="s">
        <v>23</v>
      </c>
      <c r="E8" s="532" t="s">
        <v>614</v>
      </c>
      <c r="F8" s="532" t="s">
        <v>23</v>
      </c>
      <c r="G8" s="532" t="s">
        <v>614</v>
      </c>
      <c r="H8" s="532" t="s">
        <v>615</v>
      </c>
      <c r="I8" s="532" t="s">
        <v>616</v>
      </c>
      <c r="J8" s="548"/>
    </row>
    <row r="9" spans="1:10" ht="56.25" customHeight="1" x14ac:dyDescent="0.25">
      <c r="A9" s="548"/>
      <c r="B9" s="549"/>
      <c r="C9" s="548"/>
      <c r="D9" s="534"/>
      <c r="E9" s="534"/>
      <c r="F9" s="534"/>
      <c r="G9" s="534"/>
      <c r="H9" s="534"/>
      <c r="I9" s="534"/>
      <c r="J9" s="548"/>
    </row>
    <row r="10" spans="1:10" x14ac:dyDescent="0.25">
      <c r="A10" s="365">
        <v>1</v>
      </c>
      <c r="B10" s="365">
        <v>2</v>
      </c>
      <c r="C10" s="365">
        <v>3</v>
      </c>
      <c r="D10" s="365">
        <v>4</v>
      </c>
      <c r="E10" s="365">
        <v>5</v>
      </c>
      <c r="F10" s="366">
        <v>6</v>
      </c>
      <c r="G10" s="366">
        <v>7</v>
      </c>
      <c r="H10" s="365">
        <v>8</v>
      </c>
      <c r="I10" s="365">
        <v>9</v>
      </c>
      <c r="J10" s="366">
        <v>10</v>
      </c>
    </row>
    <row r="11" spans="1:10" x14ac:dyDescent="0.25">
      <c r="A11" s="537" t="s">
        <v>585</v>
      </c>
      <c r="B11" s="538"/>
      <c r="C11" s="538"/>
      <c r="D11" s="538"/>
      <c r="E11" s="538"/>
      <c r="F11" s="538"/>
      <c r="G11" s="538"/>
      <c r="H11" s="538"/>
      <c r="I11" s="538"/>
      <c r="J11" s="539"/>
    </row>
    <row r="12" spans="1:10" ht="117" customHeight="1" x14ac:dyDescent="0.25">
      <c r="A12" s="354" t="s">
        <v>581</v>
      </c>
      <c r="B12" s="319" t="s">
        <v>617</v>
      </c>
      <c r="C12" s="293" t="s">
        <v>945</v>
      </c>
      <c r="D12" s="363">
        <v>44927</v>
      </c>
      <c r="E12" s="363">
        <v>45291</v>
      </c>
      <c r="F12" s="361">
        <v>44927</v>
      </c>
      <c r="G12" s="361">
        <v>45103</v>
      </c>
      <c r="H12" s="294" t="s">
        <v>618</v>
      </c>
      <c r="I12" s="369" t="s">
        <v>753</v>
      </c>
      <c r="J12" s="357" t="s">
        <v>619</v>
      </c>
    </row>
    <row r="13" spans="1:10" ht="103.5" customHeight="1" x14ac:dyDescent="0.25">
      <c r="A13" s="295" t="s">
        <v>620</v>
      </c>
      <c r="B13" s="296" t="s">
        <v>621</v>
      </c>
      <c r="C13" s="293" t="s">
        <v>945</v>
      </c>
      <c r="D13" s="363">
        <v>44927</v>
      </c>
      <c r="E13" s="363">
        <v>45291</v>
      </c>
      <c r="F13" s="361">
        <v>44927</v>
      </c>
      <c r="G13" s="361">
        <v>45078</v>
      </c>
      <c r="H13" s="297" t="s">
        <v>948</v>
      </c>
      <c r="I13" s="369" t="s">
        <v>752</v>
      </c>
      <c r="J13" s="357" t="s">
        <v>619</v>
      </c>
    </row>
    <row r="14" spans="1:10" ht="114" customHeight="1" x14ac:dyDescent="0.25">
      <c r="A14" s="295" t="s">
        <v>622</v>
      </c>
      <c r="B14" s="296" t="s">
        <v>623</v>
      </c>
      <c r="C14" s="293" t="s">
        <v>945</v>
      </c>
      <c r="D14" s="363">
        <v>44927</v>
      </c>
      <c r="E14" s="363">
        <v>45291</v>
      </c>
      <c r="F14" s="361">
        <v>44927</v>
      </c>
      <c r="G14" s="361">
        <v>45078</v>
      </c>
      <c r="H14" s="369" t="s">
        <v>624</v>
      </c>
      <c r="I14" s="369" t="s">
        <v>754</v>
      </c>
      <c r="J14" s="355" t="s">
        <v>619</v>
      </c>
    </row>
    <row r="15" spans="1:10" ht="263.25" customHeight="1" x14ac:dyDescent="0.25">
      <c r="A15" s="295" t="s">
        <v>541</v>
      </c>
      <c r="B15" s="298" t="s">
        <v>625</v>
      </c>
      <c r="C15" s="293" t="s">
        <v>945</v>
      </c>
      <c r="D15" s="363">
        <v>44927</v>
      </c>
      <c r="E15" s="363">
        <v>45291</v>
      </c>
      <c r="F15" s="361">
        <v>44986</v>
      </c>
      <c r="G15" s="361">
        <v>45077</v>
      </c>
      <c r="H15" s="297" t="s">
        <v>626</v>
      </c>
      <c r="I15" s="369" t="s">
        <v>755</v>
      </c>
      <c r="J15" s="355" t="s">
        <v>619</v>
      </c>
    </row>
    <row r="16" spans="1:10" ht="159.75" customHeight="1" x14ac:dyDescent="0.25">
      <c r="A16" s="295" t="s">
        <v>542</v>
      </c>
      <c r="B16" s="296" t="s">
        <v>627</v>
      </c>
      <c r="C16" s="293" t="s">
        <v>945</v>
      </c>
      <c r="D16" s="363">
        <v>44927</v>
      </c>
      <c r="E16" s="363">
        <v>45291</v>
      </c>
      <c r="F16" s="361">
        <v>45078</v>
      </c>
      <c r="G16" s="361">
        <v>45291</v>
      </c>
      <c r="H16" s="369" t="s">
        <v>628</v>
      </c>
      <c r="I16" s="369" t="s">
        <v>949</v>
      </c>
      <c r="J16" s="355" t="s">
        <v>619</v>
      </c>
    </row>
    <row r="17" spans="1:10" ht="44.25" customHeight="1" x14ac:dyDescent="0.25">
      <c r="A17" s="540" t="s">
        <v>629</v>
      </c>
      <c r="B17" s="541"/>
      <c r="C17" s="541"/>
      <c r="D17" s="541"/>
      <c r="E17" s="541"/>
      <c r="F17" s="541"/>
      <c r="G17" s="541"/>
      <c r="H17" s="541"/>
      <c r="I17" s="541"/>
      <c r="J17" s="542"/>
    </row>
    <row r="18" spans="1:10" ht="294.75" customHeight="1" x14ac:dyDescent="0.25">
      <c r="A18" s="299" t="s">
        <v>553</v>
      </c>
      <c r="B18" s="337" t="s">
        <v>963</v>
      </c>
      <c r="C18" s="367" t="s">
        <v>978</v>
      </c>
      <c r="D18" s="363">
        <v>44927</v>
      </c>
      <c r="E18" s="363">
        <v>45291</v>
      </c>
      <c r="F18" s="329">
        <v>44927</v>
      </c>
      <c r="G18" s="329">
        <v>45291</v>
      </c>
      <c r="H18" s="532" t="s">
        <v>630</v>
      </c>
      <c r="I18" s="297" t="s">
        <v>955</v>
      </c>
      <c r="J18" s="366" t="s">
        <v>619</v>
      </c>
    </row>
    <row r="19" spans="1:10" ht="20.25" customHeight="1" x14ac:dyDescent="0.25">
      <c r="A19" s="364"/>
      <c r="B19" s="526" t="s">
        <v>964</v>
      </c>
      <c r="C19" s="526" t="s">
        <v>946</v>
      </c>
      <c r="D19" s="518">
        <v>44927</v>
      </c>
      <c r="E19" s="518">
        <v>45291</v>
      </c>
      <c r="F19" s="516">
        <v>44927</v>
      </c>
      <c r="G19" s="516">
        <v>45291</v>
      </c>
      <c r="H19" s="533"/>
      <c r="I19" s="508" t="s">
        <v>950</v>
      </c>
      <c r="J19" s="532" t="s">
        <v>619</v>
      </c>
    </row>
    <row r="20" spans="1:10" x14ac:dyDescent="0.25">
      <c r="A20" s="364"/>
      <c r="B20" s="543"/>
      <c r="C20" s="543"/>
      <c r="D20" s="544"/>
      <c r="E20" s="544"/>
      <c r="F20" s="545"/>
      <c r="G20" s="545"/>
      <c r="H20" s="533"/>
      <c r="I20" s="512"/>
      <c r="J20" s="533"/>
    </row>
    <row r="21" spans="1:10" ht="63" customHeight="1" x14ac:dyDescent="0.25">
      <c r="A21" s="535"/>
      <c r="B21" s="543"/>
      <c r="C21" s="527"/>
      <c r="D21" s="519"/>
      <c r="E21" s="519"/>
      <c r="F21" s="517"/>
      <c r="G21" s="517"/>
      <c r="H21" s="533"/>
      <c r="I21" s="512"/>
      <c r="J21" s="533"/>
    </row>
    <row r="22" spans="1:10" ht="60" customHeight="1" x14ac:dyDescent="0.25">
      <c r="A22" s="535"/>
      <c r="B22" s="543"/>
      <c r="C22" s="300" t="s">
        <v>631</v>
      </c>
      <c r="D22" s="363">
        <v>44927</v>
      </c>
      <c r="E22" s="363">
        <v>45291</v>
      </c>
      <c r="F22" s="368">
        <v>44927</v>
      </c>
      <c r="G22" s="368">
        <v>45291</v>
      </c>
      <c r="H22" s="533"/>
      <c r="I22" s="512"/>
      <c r="J22" s="533"/>
    </row>
    <row r="23" spans="1:10" ht="40.5" x14ac:dyDescent="0.25">
      <c r="A23" s="535"/>
      <c r="B23" s="543"/>
      <c r="C23" s="300" t="s">
        <v>947</v>
      </c>
      <c r="D23" s="363">
        <v>44927</v>
      </c>
      <c r="E23" s="363">
        <v>45291</v>
      </c>
      <c r="F23" s="361">
        <v>44927</v>
      </c>
      <c r="G23" s="361">
        <v>45291</v>
      </c>
      <c r="H23" s="533"/>
      <c r="I23" s="512"/>
      <c r="J23" s="533"/>
    </row>
    <row r="24" spans="1:10" ht="40.5" x14ac:dyDescent="0.25">
      <c r="A24" s="535"/>
      <c r="B24" s="543"/>
      <c r="C24" s="300" t="s">
        <v>632</v>
      </c>
      <c r="D24" s="363">
        <v>44927</v>
      </c>
      <c r="E24" s="363">
        <v>45291</v>
      </c>
      <c r="F24" s="361">
        <v>44927</v>
      </c>
      <c r="G24" s="361">
        <v>45291</v>
      </c>
      <c r="H24" s="533"/>
      <c r="I24" s="512"/>
      <c r="J24" s="533"/>
    </row>
    <row r="25" spans="1:10" ht="15" customHeight="1" x14ac:dyDescent="0.25">
      <c r="A25" s="535"/>
      <c r="B25" s="543"/>
      <c r="C25" s="526" t="s">
        <v>633</v>
      </c>
      <c r="D25" s="518">
        <v>44927</v>
      </c>
      <c r="E25" s="518">
        <v>45291</v>
      </c>
      <c r="F25" s="516">
        <v>44927</v>
      </c>
      <c r="G25" s="516">
        <v>45291</v>
      </c>
      <c r="H25" s="533"/>
      <c r="I25" s="512"/>
      <c r="J25" s="533"/>
    </row>
    <row r="26" spans="1:10" ht="36" customHeight="1" x14ac:dyDescent="0.25">
      <c r="A26" s="536"/>
      <c r="B26" s="527"/>
      <c r="C26" s="527"/>
      <c r="D26" s="519"/>
      <c r="E26" s="519"/>
      <c r="F26" s="517"/>
      <c r="G26" s="517"/>
      <c r="H26" s="533"/>
      <c r="I26" s="509"/>
      <c r="J26" s="534"/>
    </row>
    <row r="27" spans="1:10" ht="114.75" customHeight="1" x14ac:dyDescent="0.25">
      <c r="A27" s="295"/>
      <c r="B27" s="297" t="s">
        <v>634</v>
      </c>
      <c r="C27" s="367" t="s">
        <v>952</v>
      </c>
      <c r="D27" s="363">
        <v>44927</v>
      </c>
      <c r="E27" s="363">
        <v>45291</v>
      </c>
      <c r="F27" s="368">
        <v>45017</v>
      </c>
      <c r="G27" s="368">
        <v>45291</v>
      </c>
      <c r="H27" s="533"/>
      <c r="I27" s="369" t="s">
        <v>756</v>
      </c>
      <c r="J27" s="355" t="s">
        <v>619</v>
      </c>
    </row>
    <row r="28" spans="1:10" ht="114.75" customHeight="1" x14ac:dyDescent="0.25">
      <c r="A28" s="531"/>
      <c r="B28" s="508" t="s">
        <v>635</v>
      </c>
      <c r="C28" s="367" t="s">
        <v>952</v>
      </c>
      <c r="D28" s="363">
        <v>44927</v>
      </c>
      <c r="E28" s="363">
        <v>45291</v>
      </c>
      <c r="F28" s="361">
        <v>44927</v>
      </c>
      <c r="G28" s="361">
        <v>45291</v>
      </c>
      <c r="H28" s="533"/>
      <c r="I28" s="508" t="s">
        <v>951</v>
      </c>
      <c r="J28" s="513" t="s">
        <v>619</v>
      </c>
    </row>
    <row r="29" spans="1:10" ht="68.25" customHeight="1" x14ac:dyDescent="0.25">
      <c r="A29" s="531"/>
      <c r="B29" s="512"/>
      <c r="C29" s="300" t="s">
        <v>631</v>
      </c>
      <c r="D29" s="363">
        <v>44927</v>
      </c>
      <c r="E29" s="363">
        <v>45291</v>
      </c>
      <c r="F29" s="361">
        <v>44927</v>
      </c>
      <c r="G29" s="361">
        <v>45291</v>
      </c>
      <c r="H29" s="533"/>
      <c r="I29" s="512"/>
      <c r="J29" s="514"/>
    </row>
    <row r="30" spans="1:10" ht="40.5" x14ac:dyDescent="0.25">
      <c r="A30" s="531"/>
      <c r="B30" s="512"/>
      <c r="C30" s="300" t="s">
        <v>947</v>
      </c>
      <c r="D30" s="363">
        <v>44927</v>
      </c>
      <c r="E30" s="363">
        <v>45291</v>
      </c>
      <c r="F30" s="361">
        <v>44927</v>
      </c>
      <c r="G30" s="361">
        <v>45291</v>
      </c>
      <c r="H30" s="533"/>
      <c r="I30" s="512"/>
      <c r="J30" s="514"/>
    </row>
    <row r="31" spans="1:10" ht="40.5" x14ac:dyDescent="0.25">
      <c r="A31" s="531"/>
      <c r="B31" s="512"/>
      <c r="C31" s="367" t="s">
        <v>636</v>
      </c>
      <c r="D31" s="363">
        <v>44927</v>
      </c>
      <c r="E31" s="363">
        <v>45291</v>
      </c>
      <c r="F31" s="361">
        <v>44927</v>
      </c>
      <c r="G31" s="361">
        <v>45291</v>
      </c>
      <c r="H31" s="533"/>
      <c r="I31" s="512"/>
      <c r="J31" s="514"/>
    </row>
    <row r="32" spans="1:10" ht="40.5" x14ac:dyDescent="0.25">
      <c r="A32" s="531"/>
      <c r="B32" s="512"/>
      <c r="C32" s="300" t="s">
        <v>632</v>
      </c>
      <c r="D32" s="363">
        <v>44927</v>
      </c>
      <c r="E32" s="363">
        <v>45291</v>
      </c>
      <c r="F32" s="361">
        <v>44927</v>
      </c>
      <c r="G32" s="361">
        <v>45291</v>
      </c>
      <c r="H32" s="533"/>
      <c r="I32" s="512"/>
      <c r="J32" s="514"/>
    </row>
    <row r="33" spans="1:10" ht="57" customHeight="1" x14ac:dyDescent="0.25">
      <c r="A33" s="511"/>
      <c r="B33" s="509"/>
      <c r="C33" s="367" t="s">
        <v>633</v>
      </c>
      <c r="D33" s="363">
        <v>44927</v>
      </c>
      <c r="E33" s="363">
        <v>45291</v>
      </c>
      <c r="F33" s="361">
        <v>44927</v>
      </c>
      <c r="G33" s="361">
        <v>45291</v>
      </c>
      <c r="H33" s="533"/>
      <c r="I33" s="509"/>
      <c r="J33" s="515"/>
    </row>
    <row r="34" spans="1:10" ht="114.75" customHeight="1" x14ac:dyDescent="0.25">
      <c r="A34" s="295"/>
      <c r="B34" s="369" t="s">
        <v>965</v>
      </c>
      <c r="C34" s="367" t="s">
        <v>952</v>
      </c>
      <c r="D34" s="363">
        <v>44927</v>
      </c>
      <c r="E34" s="363">
        <v>45291</v>
      </c>
      <c r="F34" s="368">
        <v>44927</v>
      </c>
      <c r="G34" s="361">
        <v>45291</v>
      </c>
      <c r="H34" s="533"/>
      <c r="I34" s="369" t="s">
        <v>757</v>
      </c>
      <c r="J34" s="355" t="s">
        <v>619</v>
      </c>
    </row>
    <row r="35" spans="1:10" ht="20.25" customHeight="1" x14ac:dyDescent="0.25">
      <c r="A35" s="359"/>
      <c r="B35" s="508" t="s">
        <v>637</v>
      </c>
      <c r="C35" s="526" t="s">
        <v>952</v>
      </c>
      <c r="D35" s="518">
        <v>44927</v>
      </c>
      <c r="E35" s="518">
        <v>45291</v>
      </c>
      <c r="F35" s="516">
        <v>44927</v>
      </c>
      <c r="G35" s="516">
        <v>45291</v>
      </c>
      <c r="H35" s="533"/>
      <c r="I35" s="508" t="s">
        <v>758</v>
      </c>
      <c r="J35" s="528" t="s">
        <v>619</v>
      </c>
    </row>
    <row r="36" spans="1:10" ht="93" customHeight="1" x14ac:dyDescent="0.25">
      <c r="A36" s="359"/>
      <c r="B36" s="512"/>
      <c r="C36" s="543"/>
      <c r="D36" s="519"/>
      <c r="E36" s="519"/>
      <c r="F36" s="517"/>
      <c r="G36" s="517"/>
      <c r="H36" s="533"/>
      <c r="I36" s="512"/>
      <c r="J36" s="530"/>
    </row>
    <row r="37" spans="1:10" ht="46.5" customHeight="1" x14ac:dyDescent="0.25">
      <c r="A37" s="531"/>
      <c r="B37" s="512"/>
      <c r="C37" s="526" t="s">
        <v>631</v>
      </c>
      <c r="D37" s="518">
        <v>44927</v>
      </c>
      <c r="E37" s="518">
        <v>45291</v>
      </c>
      <c r="F37" s="516">
        <v>44927</v>
      </c>
      <c r="G37" s="516">
        <v>45291</v>
      </c>
      <c r="H37" s="533"/>
      <c r="I37" s="512"/>
      <c r="J37" s="530"/>
    </row>
    <row r="38" spans="1:10" ht="15" customHeight="1" x14ac:dyDescent="0.25">
      <c r="A38" s="531"/>
      <c r="B38" s="512"/>
      <c r="C38" s="543"/>
      <c r="D38" s="519"/>
      <c r="E38" s="519"/>
      <c r="F38" s="517"/>
      <c r="G38" s="517"/>
      <c r="H38" s="533"/>
      <c r="I38" s="512"/>
      <c r="J38" s="530"/>
    </row>
    <row r="39" spans="1:10" ht="51" customHeight="1" x14ac:dyDescent="0.25">
      <c r="A39" s="531"/>
      <c r="B39" s="512"/>
      <c r="C39" s="526" t="s">
        <v>638</v>
      </c>
      <c r="D39" s="518">
        <v>44927</v>
      </c>
      <c r="E39" s="518">
        <v>45291</v>
      </c>
      <c r="F39" s="516">
        <v>44927</v>
      </c>
      <c r="G39" s="516">
        <v>45291</v>
      </c>
      <c r="H39" s="533"/>
      <c r="I39" s="512"/>
      <c r="J39" s="530"/>
    </row>
    <row r="40" spans="1:10" ht="5.25" customHeight="1" x14ac:dyDescent="0.25">
      <c r="A40" s="531"/>
      <c r="B40" s="512"/>
      <c r="C40" s="543"/>
      <c r="D40" s="519"/>
      <c r="E40" s="519"/>
      <c r="F40" s="517"/>
      <c r="G40" s="517"/>
      <c r="H40" s="533"/>
      <c r="I40" s="512"/>
      <c r="J40" s="530"/>
    </row>
    <row r="41" spans="1:10" ht="40.5" x14ac:dyDescent="0.25">
      <c r="A41" s="531"/>
      <c r="B41" s="512"/>
      <c r="C41" s="300" t="s">
        <v>947</v>
      </c>
      <c r="D41" s="329">
        <v>44927</v>
      </c>
      <c r="E41" s="329">
        <v>45291</v>
      </c>
      <c r="F41" s="368">
        <v>44927</v>
      </c>
      <c r="G41" s="361">
        <v>45291</v>
      </c>
      <c r="H41" s="533"/>
      <c r="I41" s="509"/>
      <c r="J41" s="529"/>
    </row>
    <row r="42" spans="1:10" ht="240.75" customHeight="1" x14ac:dyDescent="0.25">
      <c r="A42" s="353"/>
      <c r="B42" s="351" t="s">
        <v>966</v>
      </c>
      <c r="C42" s="362" t="s">
        <v>952</v>
      </c>
      <c r="D42" s="363">
        <v>44927</v>
      </c>
      <c r="E42" s="363">
        <v>45291</v>
      </c>
      <c r="F42" s="368">
        <v>44927</v>
      </c>
      <c r="G42" s="361">
        <v>45291</v>
      </c>
      <c r="H42" s="533"/>
      <c r="I42" s="351" t="s">
        <v>1116</v>
      </c>
      <c r="J42" s="355" t="s">
        <v>619</v>
      </c>
    </row>
    <row r="43" spans="1:10" ht="77.25" customHeight="1" x14ac:dyDescent="0.25">
      <c r="A43" s="510"/>
      <c r="B43" s="508" t="s">
        <v>639</v>
      </c>
      <c r="C43" s="526" t="s">
        <v>952</v>
      </c>
      <c r="D43" s="518">
        <v>44927</v>
      </c>
      <c r="E43" s="518">
        <v>45291</v>
      </c>
      <c r="F43" s="516">
        <v>45017</v>
      </c>
      <c r="G43" s="516">
        <v>45200</v>
      </c>
      <c r="H43" s="533"/>
      <c r="I43" s="508" t="s">
        <v>759</v>
      </c>
      <c r="J43" s="528" t="s">
        <v>619</v>
      </c>
    </row>
    <row r="44" spans="1:10" ht="36.75" customHeight="1" x14ac:dyDescent="0.25">
      <c r="A44" s="531"/>
      <c r="B44" s="512"/>
      <c r="C44" s="543"/>
      <c r="D44" s="519"/>
      <c r="E44" s="519"/>
      <c r="F44" s="545"/>
      <c r="G44" s="545"/>
      <c r="H44" s="533"/>
      <c r="I44" s="509"/>
      <c r="J44" s="530"/>
    </row>
    <row r="45" spans="1:10" ht="77.25" customHeight="1" x14ac:dyDescent="0.25">
      <c r="A45" s="510"/>
      <c r="B45" s="508" t="s">
        <v>640</v>
      </c>
      <c r="C45" s="526" t="s">
        <v>952</v>
      </c>
      <c r="D45" s="518">
        <v>44927</v>
      </c>
      <c r="E45" s="518">
        <v>45291</v>
      </c>
      <c r="F45" s="516">
        <v>44927</v>
      </c>
      <c r="G45" s="516">
        <v>45291</v>
      </c>
      <c r="H45" s="533"/>
      <c r="I45" s="508" t="s">
        <v>760</v>
      </c>
      <c r="J45" s="528" t="s">
        <v>619</v>
      </c>
    </row>
    <row r="46" spans="1:10" ht="47.25" customHeight="1" x14ac:dyDescent="0.25">
      <c r="A46" s="531"/>
      <c r="B46" s="512"/>
      <c r="C46" s="543"/>
      <c r="D46" s="519"/>
      <c r="E46" s="519"/>
      <c r="F46" s="545"/>
      <c r="G46" s="545"/>
      <c r="H46" s="533"/>
      <c r="I46" s="509"/>
      <c r="J46" s="530"/>
    </row>
    <row r="47" spans="1:10" ht="77.25" customHeight="1" x14ac:dyDescent="0.25">
      <c r="A47" s="531"/>
      <c r="B47" s="512"/>
      <c r="C47" s="551" t="s">
        <v>947</v>
      </c>
      <c r="D47" s="518">
        <v>44927</v>
      </c>
      <c r="E47" s="518">
        <v>45291</v>
      </c>
      <c r="F47" s="516">
        <v>44927</v>
      </c>
      <c r="G47" s="516">
        <v>45291</v>
      </c>
      <c r="H47" s="533"/>
      <c r="I47" s="508" t="s">
        <v>954</v>
      </c>
      <c r="J47" s="528" t="s">
        <v>619</v>
      </c>
    </row>
    <row r="48" spans="1:10" ht="3.75" customHeight="1" x14ac:dyDescent="0.25">
      <c r="A48" s="511"/>
      <c r="B48" s="509"/>
      <c r="C48" s="551"/>
      <c r="D48" s="519"/>
      <c r="E48" s="519"/>
      <c r="F48" s="545"/>
      <c r="G48" s="545"/>
      <c r="H48" s="533"/>
      <c r="I48" s="509"/>
      <c r="J48" s="530"/>
    </row>
    <row r="49" spans="1:10" ht="77.25" customHeight="1" x14ac:dyDescent="0.25">
      <c r="A49" s="510"/>
      <c r="B49" s="508" t="s">
        <v>953</v>
      </c>
      <c r="C49" s="508" t="s">
        <v>952</v>
      </c>
      <c r="D49" s="518">
        <v>44927</v>
      </c>
      <c r="E49" s="518">
        <v>45291</v>
      </c>
      <c r="F49" s="516">
        <v>44927</v>
      </c>
      <c r="G49" s="516">
        <v>45291</v>
      </c>
      <c r="H49" s="533"/>
      <c r="I49" s="508" t="s">
        <v>1115</v>
      </c>
      <c r="J49" s="513" t="s">
        <v>619</v>
      </c>
    </row>
    <row r="50" spans="1:10" ht="39.75" customHeight="1" x14ac:dyDescent="0.25">
      <c r="A50" s="531"/>
      <c r="B50" s="512"/>
      <c r="C50" s="512"/>
      <c r="D50" s="519"/>
      <c r="E50" s="519"/>
      <c r="F50" s="545"/>
      <c r="G50" s="545"/>
      <c r="H50" s="533"/>
      <c r="I50" s="512"/>
      <c r="J50" s="514"/>
    </row>
    <row r="51" spans="1:10" ht="30" hidden="1" customHeight="1" x14ac:dyDescent="0.25">
      <c r="A51" s="531"/>
      <c r="B51" s="512"/>
      <c r="C51" s="512"/>
      <c r="D51" s="363">
        <v>44927</v>
      </c>
      <c r="E51" s="363">
        <v>45291</v>
      </c>
      <c r="F51" s="545"/>
      <c r="G51" s="545"/>
      <c r="H51" s="533"/>
      <c r="I51" s="512"/>
      <c r="J51" s="514"/>
    </row>
    <row r="52" spans="1:10" ht="12.75" hidden="1" customHeight="1" x14ac:dyDescent="0.25">
      <c r="A52" s="531"/>
      <c r="B52" s="512"/>
      <c r="C52" s="512"/>
      <c r="D52" s="363">
        <v>44927</v>
      </c>
      <c r="E52" s="363">
        <v>45291</v>
      </c>
      <c r="F52" s="545"/>
      <c r="G52" s="545"/>
      <c r="H52" s="533"/>
      <c r="I52" s="512"/>
      <c r="J52" s="514"/>
    </row>
    <row r="53" spans="1:10" ht="77.25" hidden="1" customHeight="1" x14ac:dyDescent="0.25">
      <c r="A53" s="531"/>
      <c r="B53" s="512"/>
      <c r="C53" s="512"/>
      <c r="D53" s="363">
        <v>44927</v>
      </c>
      <c r="E53" s="363">
        <v>45291</v>
      </c>
      <c r="F53" s="545"/>
      <c r="G53" s="545"/>
      <c r="H53" s="533"/>
      <c r="I53" s="512"/>
      <c r="J53" s="514"/>
    </row>
    <row r="54" spans="1:10" ht="77.25" hidden="1" customHeight="1" x14ac:dyDescent="0.25">
      <c r="A54" s="531"/>
      <c r="B54" s="512"/>
      <c r="C54" s="512"/>
      <c r="D54" s="363">
        <v>44927</v>
      </c>
      <c r="E54" s="363">
        <v>45291</v>
      </c>
      <c r="F54" s="545"/>
      <c r="G54" s="545"/>
      <c r="H54" s="533"/>
      <c r="I54" s="512"/>
      <c r="J54" s="514"/>
    </row>
    <row r="55" spans="1:10" ht="77.25" hidden="1" customHeight="1" x14ac:dyDescent="0.25">
      <c r="A55" s="531"/>
      <c r="B55" s="512"/>
      <c r="C55" s="512"/>
      <c r="D55" s="363">
        <v>44927</v>
      </c>
      <c r="E55" s="363">
        <v>45291</v>
      </c>
      <c r="F55" s="545"/>
      <c r="G55" s="545"/>
      <c r="H55" s="533"/>
      <c r="I55" s="512"/>
      <c r="J55" s="514"/>
    </row>
    <row r="56" spans="1:10" ht="59.25" customHeight="1" x14ac:dyDescent="0.25">
      <c r="A56" s="359"/>
      <c r="B56" s="508" t="s">
        <v>641</v>
      </c>
      <c r="C56" s="362" t="s">
        <v>947</v>
      </c>
      <c r="D56" s="363">
        <v>44927</v>
      </c>
      <c r="E56" s="363">
        <v>45291</v>
      </c>
      <c r="F56" s="360">
        <v>44573</v>
      </c>
      <c r="G56" s="360">
        <v>44926</v>
      </c>
      <c r="H56" s="533"/>
      <c r="I56" s="508" t="s">
        <v>1114</v>
      </c>
      <c r="J56" s="513" t="s">
        <v>619</v>
      </c>
    </row>
    <row r="57" spans="1:10" ht="15" customHeight="1" x14ac:dyDescent="0.25">
      <c r="A57" s="531"/>
      <c r="B57" s="512"/>
      <c r="C57" s="551" t="s">
        <v>636</v>
      </c>
      <c r="D57" s="518">
        <v>44927</v>
      </c>
      <c r="E57" s="518">
        <v>45291</v>
      </c>
      <c r="F57" s="552">
        <v>44652</v>
      </c>
      <c r="G57" s="552">
        <v>44926</v>
      </c>
      <c r="H57" s="533"/>
      <c r="I57" s="512"/>
      <c r="J57" s="514"/>
    </row>
    <row r="58" spans="1:10" ht="15" customHeight="1" x14ac:dyDescent="0.25">
      <c r="A58" s="531"/>
      <c r="B58" s="512"/>
      <c r="C58" s="551"/>
      <c r="D58" s="544"/>
      <c r="E58" s="544"/>
      <c r="F58" s="552"/>
      <c r="G58" s="552"/>
      <c r="H58" s="533"/>
      <c r="I58" s="512"/>
      <c r="J58" s="514"/>
    </row>
    <row r="59" spans="1:10" ht="28.5" customHeight="1" x14ac:dyDescent="0.25">
      <c r="A59" s="531"/>
      <c r="B59" s="512"/>
      <c r="C59" s="551"/>
      <c r="D59" s="519"/>
      <c r="E59" s="519"/>
      <c r="F59" s="552"/>
      <c r="G59" s="552"/>
      <c r="H59" s="533"/>
      <c r="I59" s="512"/>
      <c r="J59" s="514"/>
    </row>
    <row r="60" spans="1:10" ht="50.25" customHeight="1" x14ac:dyDescent="0.25">
      <c r="A60" s="531"/>
      <c r="B60" s="512"/>
      <c r="C60" s="300" t="s">
        <v>631</v>
      </c>
      <c r="D60" s="363">
        <v>44927</v>
      </c>
      <c r="E60" s="363">
        <v>45291</v>
      </c>
      <c r="F60" s="368">
        <v>44571</v>
      </c>
      <c r="G60" s="368">
        <v>44926</v>
      </c>
      <c r="H60" s="533"/>
      <c r="I60" s="512"/>
      <c r="J60" s="514"/>
    </row>
    <row r="61" spans="1:10" ht="53.25" customHeight="1" x14ac:dyDescent="0.25">
      <c r="A61" s="531"/>
      <c r="B61" s="512"/>
      <c r="C61" s="362" t="s">
        <v>632</v>
      </c>
      <c r="D61" s="363">
        <v>44927</v>
      </c>
      <c r="E61" s="363">
        <v>45291</v>
      </c>
      <c r="F61" s="360">
        <v>44613</v>
      </c>
      <c r="G61" s="360">
        <v>44926</v>
      </c>
      <c r="H61" s="533"/>
      <c r="I61" s="512"/>
      <c r="J61" s="514"/>
    </row>
    <row r="62" spans="1:10" ht="54" customHeight="1" x14ac:dyDescent="0.25">
      <c r="A62" s="531"/>
      <c r="B62" s="512"/>
      <c r="C62" s="526" t="s">
        <v>633</v>
      </c>
      <c r="D62" s="518">
        <v>44927</v>
      </c>
      <c r="E62" s="518">
        <v>45291</v>
      </c>
      <c r="F62" s="516">
        <v>44655</v>
      </c>
      <c r="G62" s="516">
        <v>44926</v>
      </c>
      <c r="H62" s="533"/>
      <c r="I62" s="512"/>
      <c r="J62" s="514"/>
    </row>
    <row r="63" spans="1:10" ht="45.75" hidden="1" customHeight="1" x14ac:dyDescent="0.25">
      <c r="A63" s="531"/>
      <c r="B63" s="512"/>
      <c r="C63" s="527"/>
      <c r="D63" s="519"/>
      <c r="E63" s="519"/>
      <c r="F63" s="517"/>
      <c r="G63" s="517"/>
      <c r="H63" s="533"/>
      <c r="I63" s="509"/>
      <c r="J63" s="515"/>
    </row>
    <row r="64" spans="1:10" ht="114" customHeight="1" x14ac:dyDescent="0.25">
      <c r="A64" s="301"/>
      <c r="B64" s="369" t="s">
        <v>967</v>
      </c>
      <c r="C64" s="367" t="s">
        <v>952</v>
      </c>
      <c r="D64" s="361">
        <v>45056</v>
      </c>
      <c r="E64" s="361">
        <v>45200</v>
      </c>
      <c r="F64" s="361">
        <v>45056</v>
      </c>
      <c r="G64" s="361">
        <v>45200</v>
      </c>
      <c r="H64" s="534"/>
      <c r="I64" s="351" t="s">
        <v>1113</v>
      </c>
      <c r="J64" s="324" t="s">
        <v>619</v>
      </c>
    </row>
    <row r="65" spans="1:10" ht="128.25" customHeight="1" x14ac:dyDescent="0.25">
      <c r="A65" s="301" t="s">
        <v>554</v>
      </c>
      <c r="B65" s="338" t="s">
        <v>642</v>
      </c>
      <c r="C65" s="367" t="s">
        <v>952</v>
      </c>
      <c r="D65" s="329">
        <v>44927</v>
      </c>
      <c r="E65" s="329">
        <v>45291</v>
      </c>
      <c r="F65" s="361">
        <v>45196</v>
      </c>
      <c r="G65" s="361">
        <v>45291</v>
      </c>
      <c r="H65" s="297" t="s">
        <v>643</v>
      </c>
      <c r="I65" s="300" t="s">
        <v>958</v>
      </c>
      <c r="J65" s="324" t="s">
        <v>619</v>
      </c>
    </row>
    <row r="66" spans="1:10" ht="145.5" customHeight="1" x14ac:dyDescent="0.25">
      <c r="A66" s="301" t="s">
        <v>558</v>
      </c>
      <c r="B66" s="338" t="s">
        <v>644</v>
      </c>
      <c r="C66" s="302" t="s">
        <v>957</v>
      </c>
      <c r="D66" s="329">
        <v>44927</v>
      </c>
      <c r="E66" s="329">
        <v>45291</v>
      </c>
      <c r="F66" s="361">
        <v>45196</v>
      </c>
      <c r="G66" s="361">
        <v>45291</v>
      </c>
      <c r="H66" s="294" t="s">
        <v>797</v>
      </c>
      <c r="I66" s="297" t="s">
        <v>1112</v>
      </c>
      <c r="J66" s="324" t="s">
        <v>619</v>
      </c>
    </row>
    <row r="67" spans="1:10" ht="15" customHeight="1" x14ac:dyDescent="0.25">
      <c r="A67" s="510" t="s">
        <v>559</v>
      </c>
      <c r="B67" s="524" t="s">
        <v>645</v>
      </c>
      <c r="C67" s="508" t="s">
        <v>1019</v>
      </c>
      <c r="D67" s="518">
        <v>44927</v>
      </c>
      <c r="E67" s="518">
        <v>45291</v>
      </c>
      <c r="F67" s="516">
        <v>45033</v>
      </c>
      <c r="G67" s="516">
        <v>45291</v>
      </c>
      <c r="H67" s="508" t="s">
        <v>647</v>
      </c>
      <c r="I67" s="508" t="s">
        <v>959</v>
      </c>
      <c r="J67" s="528" t="s">
        <v>619</v>
      </c>
    </row>
    <row r="68" spans="1:10" ht="124.5" customHeight="1" x14ac:dyDescent="0.25">
      <c r="A68" s="511"/>
      <c r="B68" s="525"/>
      <c r="C68" s="509"/>
      <c r="D68" s="519"/>
      <c r="E68" s="519"/>
      <c r="F68" s="517"/>
      <c r="G68" s="517"/>
      <c r="H68" s="512"/>
      <c r="I68" s="509"/>
      <c r="J68" s="529"/>
    </row>
    <row r="69" spans="1:10" ht="40.5" customHeight="1" x14ac:dyDescent="0.25">
      <c r="A69" s="531"/>
      <c r="B69" s="508" t="s">
        <v>646</v>
      </c>
      <c r="C69" s="300" t="s">
        <v>631</v>
      </c>
      <c r="D69" s="329">
        <v>44927</v>
      </c>
      <c r="E69" s="329">
        <v>45291</v>
      </c>
      <c r="F69" s="361">
        <v>45078</v>
      </c>
      <c r="G69" s="361">
        <v>45169</v>
      </c>
      <c r="H69" s="512"/>
      <c r="I69" s="508" t="s">
        <v>761</v>
      </c>
      <c r="J69" s="528" t="s">
        <v>619</v>
      </c>
    </row>
    <row r="70" spans="1:10" ht="40.5" x14ac:dyDescent="0.25">
      <c r="A70" s="531"/>
      <c r="B70" s="512"/>
      <c r="C70" s="362" t="s">
        <v>947</v>
      </c>
      <c r="D70" s="329">
        <v>44927</v>
      </c>
      <c r="E70" s="329">
        <v>45291</v>
      </c>
      <c r="F70" s="361">
        <v>45033</v>
      </c>
      <c r="G70" s="361">
        <v>45291</v>
      </c>
      <c r="H70" s="512"/>
      <c r="I70" s="512"/>
      <c r="J70" s="530"/>
    </row>
    <row r="71" spans="1:10" ht="40.5" x14ac:dyDescent="0.25">
      <c r="A71" s="531"/>
      <c r="B71" s="512"/>
      <c r="C71" s="367" t="s">
        <v>636</v>
      </c>
      <c r="D71" s="329">
        <v>44927</v>
      </c>
      <c r="E71" s="329">
        <v>45291</v>
      </c>
      <c r="F71" s="361">
        <v>45092</v>
      </c>
      <c r="G71" s="361">
        <v>45177</v>
      </c>
      <c r="H71" s="512"/>
      <c r="I71" s="512"/>
      <c r="J71" s="530"/>
    </row>
    <row r="72" spans="1:10" ht="40.5" x14ac:dyDescent="0.25">
      <c r="A72" s="531"/>
      <c r="B72" s="512"/>
      <c r="C72" s="300" t="s">
        <v>632</v>
      </c>
      <c r="D72" s="329">
        <v>44927</v>
      </c>
      <c r="E72" s="329">
        <v>45291</v>
      </c>
      <c r="F72" s="361">
        <v>45084</v>
      </c>
      <c r="G72" s="361">
        <v>45169</v>
      </c>
      <c r="H72" s="512"/>
      <c r="I72" s="512"/>
      <c r="J72" s="530"/>
    </row>
    <row r="73" spans="1:10" ht="40.5" x14ac:dyDescent="0.25">
      <c r="A73" s="511"/>
      <c r="B73" s="512"/>
      <c r="C73" s="367" t="s">
        <v>633</v>
      </c>
      <c r="D73" s="329">
        <v>44927</v>
      </c>
      <c r="E73" s="329">
        <v>45291</v>
      </c>
      <c r="F73" s="368">
        <v>45093</v>
      </c>
      <c r="G73" s="361">
        <v>45134</v>
      </c>
      <c r="H73" s="512"/>
      <c r="I73" s="509"/>
      <c r="J73" s="529"/>
    </row>
    <row r="74" spans="1:10" ht="119.25" customHeight="1" x14ac:dyDescent="0.25">
      <c r="A74" s="295"/>
      <c r="B74" s="297" t="s">
        <v>648</v>
      </c>
      <c r="C74" s="367" t="s">
        <v>952</v>
      </c>
      <c r="D74" s="329">
        <v>44927</v>
      </c>
      <c r="E74" s="329">
        <v>45291</v>
      </c>
      <c r="F74" s="368">
        <v>44927</v>
      </c>
      <c r="G74" s="361">
        <v>45291</v>
      </c>
      <c r="H74" s="509"/>
      <c r="I74" s="351" t="s">
        <v>1111</v>
      </c>
      <c r="J74" s="356" t="s">
        <v>619</v>
      </c>
    </row>
    <row r="75" spans="1:10" ht="15" customHeight="1" x14ac:dyDescent="0.25">
      <c r="A75" s="510" t="s">
        <v>560</v>
      </c>
      <c r="B75" s="524" t="s">
        <v>649</v>
      </c>
      <c r="C75" s="526" t="s">
        <v>952</v>
      </c>
      <c r="D75" s="518">
        <v>44927</v>
      </c>
      <c r="E75" s="518">
        <v>45291</v>
      </c>
      <c r="F75" s="516">
        <v>45017</v>
      </c>
      <c r="G75" s="516">
        <v>45291</v>
      </c>
      <c r="H75" s="508" t="s">
        <v>650</v>
      </c>
      <c r="I75" s="523" t="s">
        <v>1110</v>
      </c>
      <c r="J75" s="523" t="s">
        <v>1002</v>
      </c>
    </row>
    <row r="76" spans="1:10" ht="129.75" customHeight="1" x14ac:dyDescent="0.25">
      <c r="A76" s="511"/>
      <c r="B76" s="525"/>
      <c r="C76" s="527"/>
      <c r="D76" s="519"/>
      <c r="E76" s="519"/>
      <c r="F76" s="517"/>
      <c r="G76" s="517"/>
      <c r="H76" s="512"/>
      <c r="I76" s="523"/>
      <c r="J76" s="523"/>
    </row>
    <row r="77" spans="1:10" ht="106.5" customHeight="1" x14ac:dyDescent="0.25">
      <c r="A77" s="354"/>
      <c r="B77" s="352" t="s">
        <v>961</v>
      </c>
      <c r="C77" s="367" t="s">
        <v>952</v>
      </c>
      <c r="D77" s="329">
        <v>44927</v>
      </c>
      <c r="E77" s="329">
        <v>45291</v>
      </c>
      <c r="F77" s="361">
        <v>45017</v>
      </c>
      <c r="G77" s="361">
        <v>45291</v>
      </c>
      <c r="H77" s="512"/>
      <c r="I77" s="294" t="s">
        <v>1001</v>
      </c>
      <c r="J77" s="528" t="s">
        <v>619</v>
      </c>
    </row>
    <row r="78" spans="1:10" ht="133.5" customHeight="1" x14ac:dyDescent="0.25">
      <c r="A78" s="295"/>
      <c r="B78" s="294" t="s">
        <v>651</v>
      </c>
      <c r="C78" s="367" t="s">
        <v>952</v>
      </c>
      <c r="D78" s="329">
        <v>44927</v>
      </c>
      <c r="E78" s="329">
        <v>45291</v>
      </c>
      <c r="F78" s="361">
        <v>45017</v>
      </c>
      <c r="G78" s="361">
        <v>45291</v>
      </c>
      <c r="H78" s="512"/>
      <c r="I78" s="294" t="s">
        <v>1000</v>
      </c>
      <c r="J78" s="530"/>
    </row>
    <row r="79" spans="1:10" ht="118.5" customHeight="1" x14ac:dyDescent="0.25">
      <c r="A79" s="354"/>
      <c r="B79" s="352" t="s">
        <v>960</v>
      </c>
      <c r="C79" s="367" t="s">
        <v>952</v>
      </c>
      <c r="D79" s="329">
        <v>44927</v>
      </c>
      <c r="E79" s="329">
        <v>45291</v>
      </c>
      <c r="F79" s="361">
        <v>45017</v>
      </c>
      <c r="G79" s="361">
        <v>45291</v>
      </c>
      <c r="H79" s="509"/>
      <c r="I79" s="294" t="s">
        <v>1001</v>
      </c>
      <c r="J79" s="529"/>
    </row>
    <row r="80" spans="1:10" ht="105.75" customHeight="1" x14ac:dyDescent="0.25">
      <c r="A80" s="295" t="s">
        <v>561</v>
      </c>
      <c r="B80" s="298" t="s">
        <v>652</v>
      </c>
      <c r="C80" s="367" t="s">
        <v>952</v>
      </c>
      <c r="D80" s="329">
        <v>44927</v>
      </c>
      <c r="E80" s="329">
        <v>45291</v>
      </c>
      <c r="F80" s="361">
        <v>44927</v>
      </c>
      <c r="G80" s="361">
        <v>45291</v>
      </c>
      <c r="H80" s="303" t="s">
        <v>653</v>
      </c>
      <c r="I80" s="303" t="s">
        <v>762</v>
      </c>
      <c r="J80" s="355" t="s">
        <v>619</v>
      </c>
    </row>
    <row r="81" spans="1:10" ht="15" customHeight="1" x14ac:dyDescent="0.25">
      <c r="A81" s="510" t="s">
        <v>579</v>
      </c>
      <c r="B81" s="524" t="s">
        <v>655</v>
      </c>
      <c r="C81" s="526" t="s">
        <v>980</v>
      </c>
      <c r="D81" s="518">
        <v>44927</v>
      </c>
      <c r="E81" s="518">
        <v>45291</v>
      </c>
      <c r="F81" s="516">
        <v>44927</v>
      </c>
      <c r="G81" s="516">
        <v>45291</v>
      </c>
      <c r="H81" s="508" t="s">
        <v>997</v>
      </c>
      <c r="I81" s="508" t="s">
        <v>1109</v>
      </c>
      <c r="J81" s="513" t="s">
        <v>619</v>
      </c>
    </row>
    <row r="82" spans="1:10" ht="218.25" customHeight="1" x14ac:dyDescent="0.25">
      <c r="A82" s="511"/>
      <c r="B82" s="525"/>
      <c r="C82" s="527"/>
      <c r="D82" s="519"/>
      <c r="E82" s="519"/>
      <c r="F82" s="517"/>
      <c r="G82" s="517"/>
      <c r="H82" s="509"/>
      <c r="I82" s="509"/>
      <c r="J82" s="515"/>
    </row>
    <row r="83" spans="1:10" ht="226.5" customHeight="1" x14ac:dyDescent="0.25">
      <c r="A83" s="295" t="s">
        <v>657</v>
      </c>
      <c r="B83" s="298" t="s">
        <v>656</v>
      </c>
      <c r="C83" s="300" t="s">
        <v>980</v>
      </c>
      <c r="D83" s="329">
        <v>44927</v>
      </c>
      <c r="E83" s="329">
        <v>45291</v>
      </c>
      <c r="F83" s="361">
        <v>44927</v>
      </c>
      <c r="G83" s="361">
        <v>45291</v>
      </c>
      <c r="H83" s="297" t="s">
        <v>997</v>
      </c>
      <c r="I83" s="351" t="s">
        <v>764</v>
      </c>
      <c r="J83" s="355" t="s">
        <v>619</v>
      </c>
    </row>
    <row r="84" spans="1:10" ht="113.25" customHeight="1" x14ac:dyDescent="0.25">
      <c r="A84" s="295" t="s">
        <v>1020</v>
      </c>
      <c r="B84" s="298" t="s">
        <v>798</v>
      </c>
      <c r="C84" s="367" t="s">
        <v>952</v>
      </c>
      <c r="D84" s="329">
        <v>44927</v>
      </c>
      <c r="E84" s="329">
        <v>45291</v>
      </c>
      <c r="F84" s="361">
        <v>45030</v>
      </c>
      <c r="G84" s="361">
        <v>45200</v>
      </c>
      <c r="H84" s="508" t="s">
        <v>658</v>
      </c>
      <c r="I84" s="297" t="s">
        <v>1108</v>
      </c>
      <c r="J84" s="385" t="s">
        <v>619</v>
      </c>
    </row>
    <row r="85" spans="1:10" ht="166.5" customHeight="1" x14ac:dyDescent="0.25">
      <c r="A85" s="295"/>
      <c r="B85" s="297" t="s">
        <v>968</v>
      </c>
      <c r="C85" s="367" t="s">
        <v>952</v>
      </c>
      <c r="D85" s="329">
        <v>44927</v>
      </c>
      <c r="E85" s="329">
        <v>45291</v>
      </c>
      <c r="F85" s="361">
        <v>45030</v>
      </c>
      <c r="G85" s="361">
        <v>45200</v>
      </c>
      <c r="H85" s="512"/>
      <c r="I85" s="297" t="s">
        <v>1107</v>
      </c>
      <c r="J85" s="385" t="s">
        <v>619</v>
      </c>
    </row>
    <row r="86" spans="1:10" ht="117" customHeight="1" x14ac:dyDescent="0.25">
      <c r="A86" s="295"/>
      <c r="B86" s="297" t="s">
        <v>969</v>
      </c>
      <c r="C86" s="367" t="s">
        <v>952</v>
      </c>
      <c r="D86" s="329">
        <v>44927</v>
      </c>
      <c r="E86" s="329">
        <v>45291</v>
      </c>
      <c r="F86" s="361">
        <v>45030</v>
      </c>
      <c r="G86" s="361">
        <v>45200</v>
      </c>
      <c r="H86" s="512"/>
      <c r="I86" s="297" t="s">
        <v>1106</v>
      </c>
      <c r="J86" s="385" t="s">
        <v>619</v>
      </c>
    </row>
    <row r="87" spans="1:10" ht="126" customHeight="1" x14ac:dyDescent="0.25">
      <c r="A87" s="295"/>
      <c r="B87" s="297" t="s">
        <v>970</v>
      </c>
      <c r="C87" s="367" t="s">
        <v>952</v>
      </c>
      <c r="D87" s="329">
        <v>44927</v>
      </c>
      <c r="E87" s="329">
        <v>45291</v>
      </c>
      <c r="F87" s="361">
        <v>45030</v>
      </c>
      <c r="G87" s="361">
        <v>45200</v>
      </c>
      <c r="H87" s="509"/>
      <c r="I87" s="297" t="s">
        <v>1105</v>
      </c>
      <c r="J87" s="385" t="s">
        <v>619</v>
      </c>
    </row>
    <row r="88" spans="1:10" ht="162" x14ac:dyDescent="0.25">
      <c r="A88" s="295" t="s">
        <v>1021</v>
      </c>
      <c r="B88" s="298" t="s">
        <v>654</v>
      </c>
      <c r="C88" s="367" t="s">
        <v>952</v>
      </c>
      <c r="D88" s="329">
        <v>44927</v>
      </c>
      <c r="E88" s="329">
        <v>45291</v>
      </c>
      <c r="F88" s="361">
        <v>44927</v>
      </c>
      <c r="G88" s="361">
        <v>45291</v>
      </c>
      <c r="H88" s="297" t="s">
        <v>653</v>
      </c>
      <c r="I88" s="351" t="s">
        <v>763</v>
      </c>
      <c r="J88" s="355" t="s">
        <v>619</v>
      </c>
    </row>
    <row r="89" spans="1:10" ht="157.5" customHeight="1" x14ac:dyDescent="0.25">
      <c r="A89" s="295" t="s">
        <v>1022</v>
      </c>
      <c r="B89" s="298" t="s">
        <v>972</v>
      </c>
      <c r="C89" s="362" t="s">
        <v>947</v>
      </c>
      <c r="D89" s="329">
        <v>44927</v>
      </c>
      <c r="E89" s="329">
        <v>45291</v>
      </c>
      <c r="F89" s="361">
        <v>45012</v>
      </c>
      <c r="G89" s="361">
        <v>45179</v>
      </c>
      <c r="H89" s="297" t="s">
        <v>983</v>
      </c>
      <c r="I89" s="297" t="s">
        <v>1103</v>
      </c>
      <c r="J89" s="355" t="s">
        <v>619</v>
      </c>
    </row>
    <row r="90" spans="1:10" ht="165" customHeight="1" x14ac:dyDescent="0.25">
      <c r="A90" s="295"/>
      <c r="B90" s="297" t="s">
        <v>984</v>
      </c>
      <c r="C90" s="362" t="s">
        <v>947</v>
      </c>
      <c r="D90" s="329">
        <v>44927</v>
      </c>
      <c r="E90" s="329">
        <v>45291</v>
      </c>
      <c r="F90" s="361">
        <v>45012</v>
      </c>
      <c r="G90" s="361">
        <v>45179</v>
      </c>
      <c r="H90" s="297" t="s">
        <v>983</v>
      </c>
      <c r="I90" s="297" t="s">
        <v>1104</v>
      </c>
      <c r="J90" s="355" t="s">
        <v>619</v>
      </c>
    </row>
    <row r="91" spans="1:10" ht="115.5" customHeight="1" x14ac:dyDescent="0.25">
      <c r="A91" s="295" t="s">
        <v>1023</v>
      </c>
      <c r="B91" s="298" t="s">
        <v>971</v>
      </c>
      <c r="C91" s="300" t="s">
        <v>631</v>
      </c>
      <c r="D91" s="361">
        <v>44562</v>
      </c>
      <c r="E91" s="361">
        <v>44926</v>
      </c>
      <c r="F91" s="361">
        <v>45079</v>
      </c>
      <c r="G91" s="361">
        <v>45209</v>
      </c>
      <c r="H91" s="297" t="s">
        <v>985</v>
      </c>
      <c r="I91" s="297" t="s">
        <v>765</v>
      </c>
      <c r="J91" s="355" t="s">
        <v>619</v>
      </c>
    </row>
    <row r="92" spans="1:10" ht="79.5" customHeight="1" x14ac:dyDescent="0.25">
      <c r="A92" s="520" t="s">
        <v>973</v>
      </c>
      <c r="B92" s="521"/>
      <c r="C92" s="521"/>
      <c r="D92" s="521"/>
      <c r="E92" s="521"/>
      <c r="F92" s="521"/>
      <c r="G92" s="521"/>
      <c r="H92" s="521"/>
      <c r="I92" s="521"/>
      <c r="J92" s="522"/>
    </row>
    <row r="93" spans="1:10" ht="111" customHeight="1" x14ac:dyDescent="0.25">
      <c r="A93" s="295" t="s">
        <v>662</v>
      </c>
      <c r="B93" s="298" t="s">
        <v>659</v>
      </c>
      <c r="C93" s="335" t="s">
        <v>988</v>
      </c>
      <c r="D93" s="329">
        <v>44927</v>
      </c>
      <c r="E93" s="329">
        <v>45291</v>
      </c>
      <c r="F93" s="295" t="s">
        <v>992</v>
      </c>
      <c r="G93" s="295" t="s">
        <v>991</v>
      </c>
      <c r="H93" s="508" t="s">
        <v>661</v>
      </c>
      <c r="I93" s="387" t="s">
        <v>1103</v>
      </c>
      <c r="J93" s="295" t="s">
        <v>619</v>
      </c>
    </row>
    <row r="94" spans="1:10" ht="66" customHeight="1" x14ac:dyDescent="0.25">
      <c r="A94" s="510"/>
      <c r="B94" s="508" t="s">
        <v>660</v>
      </c>
      <c r="C94" s="358" t="s">
        <v>989</v>
      </c>
      <c r="D94" s="329">
        <v>44927</v>
      </c>
      <c r="E94" s="329">
        <v>45291</v>
      </c>
      <c r="F94" s="353" t="s">
        <v>990</v>
      </c>
      <c r="G94" s="353" t="s">
        <v>991</v>
      </c>
      <c r="H94" s="512"/>
      <c r="I94" s="553" t="s">
        <v>766</v>
      </c>
      <c r="J94" s="510" t="s">
        <v>619</v>
      </c>
    </row>
    <row r="95" spans="1:10" ht="78.75" customHeight="1" x14ac:dyDescent="0.25">
      <c r="A95" s="531"/>
      <c r="B95" s="512"/>
      <c r="C95" s="526" t="s">
        <v>631</v>
      </c>
      <c r="D95" s="329">
        <v>44927</v>
      </c>
      <c r="E95" s="329">
        <v>45291</v>
      </c>
      <c r="F95" s="516">
        <v>44927</v>
      </c>
      <c r="G95" s="516">
        <v>45291</v>
      </c>
      <c r="H95" s="512"/>
      <c r="I95" s="553"/>
      <c r="J95" s="531"/>
    </row>
    <row r="96" spans="1:10" ht="15" hidden="1" customHeight="1" x14ac:dyDescent="0.25">
      <c r="A96" s="531"/>
      <c r="B96" s="512"/>
      <c r="C96" s="543"/>
      <c r="D96" s="329">
        <v>44927</v>
      </c>
      <c r="E96" s="329">
        <v>45291</v>
      </c>
      <c r="F96" s="545"/>
      <c r="G96" s="545"/>
      <c r="H96" s="512"/>
      <c r="I96" s="553"/>
      <c r="J96" s="531"/>
    </row>
    <row r="97" spans="1:10" ht="62.25" hidden="1" customHeight="1" x14ac:dyDescent="0.25">
      <c r="A97" s="531"/>
      <c r="B97" s="512"/>
      <c r="C97" s="527"/>
      <c r="D97" s="329">
        <v>44927</v>
      </c>
      <c r="E97" s="329">
        <v>45291</v>
      </c>
      <c r="F97" s="517"/>
      <c r="G97" s="517"/>
      <c r="H97" s="512"/>
      <c r="I97" s="553"/>
      <c r="J97" s="531"/>
    </row>
    <row r="98" spans="1:10" ht="83.25" customHeight="1" x14ac:dyDescent="0.25">
      <c r="A98" s="531"/>
      <c r="B98" s="512"/>
      <c r="C98" s="362" t="s">
        <v>947</v>
      </c>
      <c r="D98" s="329">
        <v>44927</v>
      </c>
      <c r="E98" s="329">
        <v>45291</v>
      </c>
      <c r="F98" s="368">
        <v>44927</v>
      </c>
      <c r="G98" s="368">
        <v>45291</v>
      </c>
      <c r="H98" s="512"/>
      <c r="I98" s="553"/>
      <c r="J98" s="531"/>
    </row>
    <row r="99" spans="1:10" ht="56.25" customHeight="1" x14ac:dyDescent="0.25">
      <c r="A99" s="531"/>
      <c r="B99" s="512"/>
      <c r="C99" s="367" t="s">
        <v>636</v>
      </c>
      <c r="D99" s="329">
        <v>44927</v>
      </c>
      <c r="E99" s="329">
        <v>45291</v>
      </c>
      <c r="F99" s="361">
        <v>44927</v>
      </c>
      <c r="G99" s="361">
        <v>45291</v>
      </c>
      <c r="H99" s="512"/>
      <c r="I99" s="553"/>
      <c r="J99" s="531"/>
    </row>
    <row r="100" spans="1:10" ht="15" customHeight="1" x14ac:dyDescent="0.25">
      <c r="A100" s="531"/>
      <c r="B100" s="512"/>
      <c r="C100" s="508" t="s">
        <v>632</v>
      </c>
      <c r="D100" s="518">
        <v>44927</v>
      </c>
      <c r="E100" s="518">
        <v>45291</v>
      </c>
      <c r="F100" s="516">
        <v>44927</v>
      </c>
      <c r="G100" s="516">
        <v>45291</v>
      </c>
      <c r="H100" s="512"/>
      <c r="I100" s="553"/>
      <c r="J100" s="531"/>
    </row>
    <row r="101" spans="1:10" ht="15" customHeight="1" x14ac:dyDescent="0.25">
      <c r="A101" s="531"/>
      <c r="B101" s="512"/>
      <c r="C101" s="512"/>
      <c r="D101" s="544"/>
      <c r="E101" s="544"/>
      <c r="F101" s="545"/>
      <c r="G101" s="545"/>
      <c r="H101" s="512"/>
      <c r="I101" s="553"/>
      <c r="J101" s="531"/>
    </row>
    <row r="102" spans="1:10" ht="52.5" customHeight="1" x14ac:dyDescent="0.25">
      <c r="A102" s="531"/>
      <c r="B102" s="512"/>
      <c r="C102" s="509"/>
      <c r="D102" s="519"/>
      <c r="E102" s="519"/>
      <c r="F102" s="517"/>
      <c r="G102" s="517"/>
      <c r="H102" s="512"/>
      <c r="I102" s="553"/>
      <c r="J102" s="531"/>
    </row>
    <row r="103" spans="1:10" ht="65.25" customHeight="1" x14ac:dyDescent="0.25">
      <c r="A103" s="511"/>
      <c r="B103" s="509"/>
      <c r="C103" s="367" t="s">
        <v>633</v>
      </c>
      <c r="D103" s="329">
        <v>44927</v>
      </c>
      <c r="E103" s="329">
        <v>45291</v>
      </c>
      <c r="F103" s="368">
        <v>44927</v>
      </c>
      <c r="G103" s="361">
        <v>45291</v>
      </c>
      <c r="H103" s="509"/>
      <c r="I103" s="554"/>
      <c r="J103" s="511"/>
    </row>
    <row r="104" spans="1:10" ht="96" customHeight="1" x14ac:dyDescent="0.25">
      <c r="A104" s="295" t="s">
        <v>666</v>
      </c>
      <c r="B104" s="298" t="s">
        <v>663</v>
      </c>
      <c r="C104" s="335" t="s">
        <v>987</v>
      </c>
      <c r="D104" s="329">
        <v>44927</v>
      </c>
      <c r="E104" s="329">
        <v>45291</v>
      </c>
      <c r="F104" s="361">
        <v>44963</v>
      </c>
      <c r="G104" s="361">
        <v>45291</v>
      </c>
      <c r="H104" s="508" t="s">
        <v>665</v>
      </c>
      <c r="I104" s="297" t="s">
        <v>1103</v>
      </c>
      <c r="J104" s="324" t="s">
        <v>619</v>
      </c>
    </row>
    <row r="105" spans="1:10" ht="60.75" customHeight="1" x14ac:dyDescent="0.25">
      <c r="A105" s="531"/>
      <c r="B105" s="508" t="s">
        <v>664</v>
      </c>
      <c r="C105" s="300" t="s">
        <v>631</v>
      </c>
      <c r="D105" s="329">
        <v>44927</v>
      </c>
      <c r="E105" s="329">
        <v>45291</v>
      </c>
      <c r="F105" s="361">
        <v>44963</v>
      </c>
      <c r="G105" s="361">
        <v>45224</v>
      </c>
      <c r="H105" s="512"/>
      <c r="I105" s="512" t="s">
        <v>977</v>
      </c>
      <c r="J105" s="528" t="s">
        <v>619</v>
      </c>
    </row>
    <row r="106" spans="1:10" ht="81" customHeight="1" x14ac:dyDescent="0.25">
      <c r="A106" s="531"/>
      <c r="B106" s="512"/>
      <c r="C106" s="362" t="s">
        <v>947</v>
      </c>
      <c r="D106" s="329">
        <v>44927</v>
      </c>
      <c r="E106" s="329">
        <v>45291</v>
      </c>
      <c r="F106" s="361">
        <v>44971</v>
      </c>
      <c r="G106" s="361">
        <v>45291</v>
      </c>
      <c r="H106" s="512"/>
      <c r="I106" s="512"/>
      <c r="J106" s="530"/>
    </row>
    <row r="107" spans="1:10" ht="81" customHeight="1" x14ac:dyDescent="0.25">
      <c r="A107" s="531"/>
      <c r="B107" s="512"/>
      <c r="C107" s="367" t="s">
        <v>636</v>
      </c>
      <c r="D107" s="329">
        <v>44927</v>
      </c>
      <c r="E107" s="329">
        <v>45291</v>
      </c>
      <c r="F107" s="361">
        <v>45050</v>
      </c>
      <c r="G107" s="361">
        <v>45212</v>
      </c>
      <c r="H107" s="512"/>
      <c r="I107" s="512"/>
      <c r="J107" s="530"/>
    </row>
    <row r="108" spans="1:10" ht="81" customHeight="1" x14ac:dyDescent="0.25">
      <c r="A108" s="531"/>
      <c r="B108" s="512"/>
      <c r="C108" s="300" t="s">
        <v>632</v>
      </c>
      <c r="D108" s="329">
        <v>44927</v>
      </c>
      <c r="E108" s="329">
        <v>45291</v>
      </c>
      <c r="F108" s="361">
        <v>44958</v>
      </c>
      <c r="G108" s="361">
        <v>45202</v>
      </c>
      <c r="H108" s="512"/>
      <c r="I108" s="512"/>
      <c r="J108" s="530"/>
    </row>
    <row r="109" spans="1:10" ht="81" customHeight="1" x14ac:dyDescent="0.25">
      <c r="A109" s="511"/>
      <c r="B109" s="512"/>
      <c r="C109" s="367" t="s">
        <v>633</v>
      </c>
      <c r="D109" s="329">
        <v>44927</v>
      </c>
      <c r="E109" s="329">
        <v>45291</v>
      </c>
      <c r="F109" s="368">
        <v>45001</v>
      </c>
      <c r="G109" s="361">
        <v>45142</v>
      </c>
      <c r="H109" s="509"/>
      <c r="I109" s="509"/>
      <c r="J109" s="529"/>
    </row>
    <row r="110" spans="1:10" ht="15" customHeight="1" x14ac:dyDescent="0.25">
      <c r="A110" s="510" t="s">
        <v>668</v>
      </c>
      <c r="B110" s="524" t="s">
        <v>799</v>
      </c>
      <c r="C110" s="508" t="s">
        <v>994</v>
      </c>
      <c r="D110" s="518">
        <v>44927</v>
      </c>
      <c r="E110" s="518">
        <v>45291</v>
      </c>
      <c r="F110" s="510" t="s">
        <v>992</v>
      </c>
      <c r="G110" s="510" t="s">
        <v>993</v>
      </c>
      <c r="H110" s="508" t="s">
        <v>667</v>
      </c>
      <c r="I110" s="555" t="s">
        <v>975</v>
      </c>
      <c r="J110" s="528" t="s">
        <v>619</v>
      </c>
    </row>
    <row r="111" spans="1:10" ht="15" customHeight="1" x14ac:dyDescent="0.25">
      <c r="A111" s="531"/>
      <c r="B111" s="558"/>
      <c r="C111" s="512"/>
      <c r="D111" s="544"/>
      <c r="E111" s="544"/>
      <c r="F111" s="531"/>
      <c r="G111" s="531"/>
      <c r="H111" s="512"/>
      <c r="I111" s="553"/>
      <c r="J111" s="530"/>
    </row>
    <row r="112" spans="1:10" ht="69" customHeight="1" x14ac:dyDescent="0.25">
      <c r="A112" s="511"/>
      <c r="B112" s="525"/>
      <c r="C112" s="509"/>
      <c r="D112" s="519"/>
      <c r="E112" s="519"/>
      <c r="F112" s="511"/>
      <c r="G112" s="511"/>
      <c r="H112" s="509"/>
      <c r="I112" s="554"/>
      <c r="J112" s="529"/>
    </row>
    <row r="113" spans="1:10" ht="142.5" customHeight="1" x14ac:dyDescent="0.25">
      <c r="A113" s="295" t="s">
        <v>1024</v>
      </c>
      <c r="B113" s="298" t="s">
        <v>800</v>
      </c>
      <c r="C113" s="303" t="s">
        <v>995</v>
      </c>
      <c r="D113" s="329">
        <v>44927</v>
      </c>
      <c r="E113" s="329">
        <v>45291</v>
      </c>
      <c r="F113" s="368">
        <v>44927</v>
      </c>
      <c r="G113" s="368">
        <v>45134</v>
      </c>
      <c r="H113" s="508" t="s">
        <v>998</v>
      </c>
      <c r="I113" s="386" t="s">
        <v>1103</v>
      </c>
      <c r="J113" s="385" t="s">
        <v>619</v>
      </c>
    </row>
    <row r="114" spans="1:10" ht="15" customHeight="1" x14ac:dyDescent="0.25">
      <c r="A114" s="510"/>
      <c r="B114" s="508" t="s">
        <v>669</v>
      </c>
      <c r="C114" s="508" t="s">
        <v>995</v>
      </c>
      <c r="D114" s="518">
        <v>44927</v>
      </c>
      <c r="E114" s="518">
        <v>45291</v>
      </c>
      <c r="F114" s="516">
        <v>44927</v>
      </c>
      <c r="G114" s="516">
        <v>45134</v>
      </c>
      <c r="H114" s="512"/>
      <c r="I114" s="556" t="s">
        <v>1102</v>
      </c>
      <c r="J114" s="513" t="s">
        <v>619</v>
      </c>
    </row>
    <row r="115" spans="1:10" ht="148.5" customHeight="1" x14ac:dyDescent="0.25">
      <c r="A115" s="511"/>
      <c r="B115" s="509"/>
      <c r="C115" s="509"/>
      <c r="D115" s="519"/>
      <c r="E115" s="519"/>
      <c r="F115" s="517"/>
      <c r="G115" s="517"/>
      <c r="H115" s="512"/>
      <c r="I115" s="557"/>
      <c r="J115" s="515"/>
    </row>
    <row r="116" spans="1:10" ht="126.75" customHeight="1" x14ac:dyDescent="0.25">
      <c r="A116" s="295" t="s">
        <v>670</v>
      </c>
      <c r="B116" s="298" t="s">
        <v>671</v>
      </c>
      <c r="C116" s="300" t="s">
        <v>631</v>
      </c>
      <c r="D116" s="329">
        <v>44927</v>
      </c>
      <c r="E116" s="329">
        <v>45291</v>
      </c>
      <c r="F116" s="368">
        <v>45079</v>
      </c>
      <c r="G116" s="368">
        <v>45166</v>
      </c>
      <c r="H116" s="512"/>
      <c r="I116" s="384" t="s">
        <v>1100</v>
      </c>
      <c r="J116" s="324" t="s">
        <v>619</v>
      </c>
    </row>
    <row r="117" spans="1:10" ht="121.5" customHeight="1" x14ac:dyDescent="0.25">
      <c r="A117" s="295"/>
      <c r="B117" s="294" t="s">
        <v>974</v>
      </c>
      <c r="C117" s="300" t="s">
        <v>631</v>
      </c>
      <c r="D117" s="329">
        <v>44927</v>
      </c>
      <c r="E117" s="329">
        <v>45291</v>
      </c>
      <c r="F117" s="368">
        <v>45079</v>
      </c>
      <c r="G117" s="368">
        <v>45166</v>
      </c>
      <c r="H117" s="509"/>
      <c r="I117" s="384" t="s">
        <v>1101</v>
      </c>
      <c r="J117" s="324" t="s">
        <v>619</v>
      </c>
    </row>
    <row r="118" spans="1:10" ht="40.5" customHeight="1" x14ac:dyDescent="0.25">
      <c r="A118" s="520" t="s">
        <v>672</v>
      </c>
      <c r="B118" s="521"/>
      <c r="C118" s="521"/>
      <c r="D118" s="521"/>
      <c r="E118" s="521"/>
      <c r="F118" s="521"/>
      <c r="G118" s="521"/>
      <c r="H118" s="521"/>
      <c r="I118" s="521"/>
      <c r="J118" s="522"/>
    </row>
    <row r="119" spans="1:10" ht="180.75" customHeight="1" x14ac:dyDescent="0.25">
      <c r="A119" s="295" t="s">
        <v>1025</v>
      </c>
      <c r="B119" s="304" t="s">
        <v>673</v>
      </c>
      <c r="C119" s="358" t="s">
        <v>996</v>
      </c>
      <c r="D119" s="329">
        <v>45078</v>
      </c>
      <c r="E119" s="329">
        <v>45291</v>
      </c>
      <c r="F119" s="361">
        <v>45078</v>
      </c>
      <c r="G119" s="361">
        <v>45291</v>
      </c>
      <c r="H119" s="513" t="s">
        <v>674</v>
      </c>
      <c r="I119" s="382" t="s">
        <v>1100</v>
      </c>
      <c r="J119" s="324" t="s">
        <v>619</v>
      </c>
    </row>
    <row r="120" spans="1:10" ht="146.25" customHeight="1" x14ac:dyDescent="0.25">
      <c r="A120" s="510"/>
      <c r="B120" s="508" t="s">
        <v>675</v>
      </c>
      <c r="C120" s="358" t="s">
        <v>989</v>
      </c>
      <c r="D120" s="329">
        <v>45078</v>
      </c>
      <c r="E120" s="329">
        <v>45291</v>
      </c>
      <c r="F120" s="361">
        <v>45078</v>
      </c>
      <c r="G120" s="361">
        <v>45291</v>
      </c>
      <c r="H120" s="514"/>
      <c r="I120" s="383" t="s">
        <v>1099</v>
      </c>
      <c r="J120" s="324" t="s">
        <v>619</v>
      </c>
    </row>
    <row r="121" spans="1:10" ht="141" customHeight="1" x14ac:dyDescent="0.25">
      <c r="A121" s="511"/>
      <c r="B121" s="509"/>
      <c r="C121" s="336" t="s">
        <v>952</v>
      </c>
      <c r="D121" s="329">
        <v>45078</v>
      </c>
      <c r="E121" s="329">
        <v>45200</v>
      </c>
      <c r="F121" s="361">
        <v>45078</v>
      </c>
      <c r="G121" s="361">
        <v>45200</v>
      </c>
      <c r="H121" s="515"/>
      <c r="I121" s="382" t="s">
        <v>1098</v>
      </c>
      <c r="J121" s="324" t="s">
        <v>619</v>
      </c>
    </row>
    <row r="122" spans="1:10" ht="187.5" customHeight="1" x14ac:dyDescent="0.25">
      <c r="A122" s="295" t="s">
        <v>1026</v>
      </c>
      <c r="B122" s="317" t="s">
        <v>676</v>
      </c>
      <c r="C122" s="297" t="s">
        <v>995</v>
      </c>
      <c r="D122" s="329">
        <v>44927</v>
      </c>
      <c r="E122" s="329">
        <v>45291</v>
      </c>
      <c r="F122" s="368">
        <v>44986</v>
      </c>
      <c r="G122" s="368">
        <v>45231</v>
      </c>
      <c r="H122" s="369" t="s">
        <v>999</v>
      </c>
      <c r="I122" s="369" t="s">
        <v>1097</v>
      </c>
      <c r="J122" s="324" t="s">
        <v>619</v>
      </c>
    </row>
  </sheetData>
  <mergeCells count="183">
    <mergeCell ref="A110:A112"/>
    <mergeCell ref="B110:B112"/>
    <mergeCell ref="C110:C112"/>
    <mergeCell ref="D110:D112"/>
    <mergeCell ref="E110:E112"/>
    <mergeCell ref="F100:F102"/>
    <mergeCell ref="I75:I76"/>
    <mergeCell ref="J77:J79"/>
    <mergeCell ref="C95:C97"/>
    <mergeCell ref="F95:F97"/>
    <mergeCell ref="G95:G97"/>
    <mergeCell ref="I105:I109"/>
    <mergeCell ref="J105:J109"/>
    <mergeCell ref="A118:J118"/>
    <mergeCell ref="G110:G112"/>
    <mergeCell ref="H110:H112"/>
    <mergeCell ref="I110:I112"/>
    <mergeCell ref="J110:J112"/>
    <mergeCell ref="A114:A115"/>
    <mergeCell ref="B114:B115"/>
    <mergeCell ref="C114:C115"/>
    <mergeCell ref="A105:A109"/>
    <mergeCell ref="B105:B109"/>
    <mergeCell ref="F110:F112"/>
    <mergeCell ref="F114:F115"/>
    <mergeCell ref="G114:G115"/>
    <mergeCell ref="H113:H117"/>
    <mergeCell ref="J114:J115"/>
    <mergeCell ref="I114:I115"/>
    <mergeCell ref="D114:D115"/>
    <mergeCell ref="E114:E115"/>
    <mergeCell ref="A69:A73"/>
    <mergeCell ref="B69:B73"/>
    <mergeCell ref="A67:A68"/>
    <mergeCell ref="B67:B68"/>
    <mergeCell ref="A94:A103"/>
    <mergeCell ref="G100:G102"/>
    <mergeCell ref="J94:J103"/>
    <mergeCell ref="I94:I103"/>
    <mergeCell ref="G75:G76"/>
    <mergeCell ref="A75:A76"/>
    <mergeCell ref="B75:B76"/>
    <mergeCell ref="C75:C76"/>
    <mergeCell ref="D75:D76"/>
    <mergeCell ref="E75:E76"/>
    <mergeCell ref="F75:F76"/>
    <mergeCell ref="E81:E82"/>
    <mergeCell ref="F81:F82"/>
    <mergeCell ref="G81:G82"/>
    <mergeCell ref="H81:H82"/>
    <mergeCell ref="I81:I82"/>
    <mergeCell ref="J81:J82"/>
    <mergeCell ref="C100:C102"/>
    <mergeCell ref="D100:D102"/>
    <mergeCell ref="E100:E102"/>
    <mergeCell ref="G57:G59"/>
    <mergeCell ref="C62:C63"/>
    <mergeCell ref="D62:D63"/>
    <mergeCell ref="E62:E63"/>
    <mergeCell ref="F62:F63"/>
    <mergeCell ref="G62:G63"/>
    <mergeCell ref="B56:B63"/>
    <mergeCell ref="A57:A63"/>
    <mergeCell ref="C57:C59"/>
    <mergeCell ref="D57:D59"/>
    <mergeCell ref="E57:E59"/>
    <mergeCell ref="F57:F59"/>
    <mergeCell ref="A45:A48"/>
    <mergeCell ref="B45:B48"/>
    <mergeCell ref="C45:C46"/>
    <mergeCell ref="D45:D46"/>
    <mergeCell ref="E45:E46"/>
    <mergeCell ref="F45:F46"/>
    <mergeCell ref="A49:A55"/>
    <mergeCell ref="B49:B55"/>
    <mergeCell ref="C49:C55"/>
    <mergeCell ref="F49:F55"/>
    <mergeCell ref="C43:C44"/>
    <mergeCell ref="D43:D44"/>
    <mergeCell ref="E43:E44"/>
    <mergeCell ref="F43:F44"/>
    <mergeCell ref="G43:G44"/>
    <mergeCell ref="C37:C38"/>
    <mergeCell ref="G49:G55"/>
    <mergeCell ref="I49:I55"/>
    <mergeCell ref="C47:C48"/>
    <mergeCell ref="D47:D48"/>
    <mergeCell ref="E47:E48"/>
    <mergeCell ref="F47:F48"/>
    <mergeCell ref="G47:G48"/>
    <mergeCell ref="I47:I48"/>
    <mergeCell ref="A3:J3"/>
    <mergeCell ref="A4:J5"/>
    <mergeCell ref="A6:I6"/>
    <mergeCell ref="A7:A9"/>
    <mergeCell ref="B7:B9"/>
    <mergeCell ref="C7:C9"/>
    <mergeCell ref="D7:E7"/>
    <mergeCell ref="F7:G7"/>
    <mergeCell ref="H7:I7"/>
    <mergeCell ref="J7:J9"/>
    <mergeCell ref="D8:D9"/>
    <mergeCell ref="E8:E9"/>
    <mergeCell ref="F8:F9"/>
    <mergeCell ref="G8:G9"/>
    <mergeCell ref="H8:H9"/>
    <mergeCell ref="I8:I9"/>
    <mergeCell ref="G45:G46"/>
    <mergeCell ref="I43:I44"/>
    <mergeCell ref="J43:J44"/>
    <mergeCell ref="D37:D38"/>
    <mergeCell ref="E37:E38"/>
    <mergeCell ref="F37:F38"/>
    <mergeCell ref="F19:F21"/>
    <mergeCell ref="G19:G21"/>
    <mergeCell ref="J35:J41"/>
    <mergeCell ref="D35:D36"/>
    <mergeCell ref="E35:E36"/>
    <mergeCell ref="F35:F36"/>
    <mergeCell ref="G35:G36"/>
    <mergeCell ref="D39:D40"/>
    <mergeCell ref="E39:E40"/>
    <mergeCell ref="F39:F40"/>
    <mergeCell ref="G39:G40"/>
    <mergeCell ref="A11:J11"/>
    <mergeCell ref="A17:J17"/>
    <mergeCell ref="B19:B26"/>
    <mergeCell ref="C19:C21"/>
    <mergeCell ref="D19:D21"/>
    <mergeCell ref="E19:E21"/>
    <mergeCell ref="I19:I26"/>
    <mergeCell ref="J19:J26"/>
    <mergeCell ref="J28:J33"/>
    <mergeCell ref="F25:F26"/>
    <mergeCell ref="G25:G26"/>
    <mergeCell ref="I56:I63"/>
    <mergeCell ref="J56:J63"/>
    <mergeCell ref="I45:I46"/>
    <mergeCell ref="J45:J46"/>
    <mergeCell ref="J49:J55"/>
    <mergeCell ref="I28:I33"/>
    <mergeCell ref="I35:I41"/>
    <mergeCell ref="G37:G38"/>
    <mergeCell ref="A28:A33"/>
    <mergeCell ref="B28:B33"/>
    <mergeCell ref="B35:B41"/>
    <mergeCell ref="H18:H64"/>
    <mergeCell ref="D49:D50"/>
    <mergeCell ref="E49:E50"/>
    <mergeCell ref="A37:A41"/>
    <mergeCell ref="A21:A26"/>
    <mergeCell ref="C25:C26"/>
    <mergeCell ref="D25:D26"/>
    <mergeCell ref="E25:E26"/>
    <mergeCell ref="J47:J48"/>
    <mergeCell ref="A43:A44"/>
    <mergeCell ref="C35:C36"/>
    <mergeCell ref="C39:C40"/>
    <mergeCell ref="B43:B44"/>
    <mergeCell ref="B120:B121"/>
    <mergeCell ref="A120:A121"/>
    <mergeCell ref="H67:H74"/>
    <mergeCell ref="H75:H79"/>
    <mergeCell ref="H84:H87"/>
    <mergeCell ref="H93:H103"/>
    <mergeCell ref="H104:H109"/>
    <mergeCell ref="H119:H121"/>
    <mergeCell ref="B94:B103"/>
    <mergeCell ref="G67:G68"/>
    <mergeCell ref="C67:C68"/>
    <mergeCell ref="D67:D68"/>
    <mergeCell ref="E67:E68"/>
    <mergeCell ref="F67:F68"/>
    <mergeCell ref="A92:J92"/>
    <mergeCell ref="J75:J76"/>
    <mergeCell ref="A81:A82"/>
    <mergeCell ref="B81:B82"/>
    <mergeCell ref="C81:C82"/>
    <mergeCell ref="D81:D82"/>
    <mergeCell ref="I67:I68"/>
    <mergeCell ref="J67:J68"/>
    <mergeCell ref="I69:I73"/>
    <mergeCell ref="J69:J73"/>
  </mergeCells>
  <pageMargins left="0.7" right="0.7" top="0.75" bottom="0.75" header="0.3" footer="0.3"/>
  <pageSetup paperSize="9"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J692"/>
  <sheetViews>
    <sheetView topLeftCell="A499" zoomScale="80" zoomScaleNormal="80" workbookViewId="0">
      <selection activeCell="K510" sqref="K510"/>
    </sheetView>
  </sheetViews>
  <sheetFormatPr defaultRowHeight="15" x14ac:dyDescent="0.25"/>
  <cols>
    <col min="1" max="1" width="25.140625" style="305" customWidth="1"/>
    <col min="2" max="2" width="64.85546875" style="306" customWidth="1"/>
    <col min="3" max="3" width="51.28515625" style="305" customWidth="1"/>
    <col min="4" max="4" width="23.5703125" style="305" customWidth="1"/>
    <col min="5" max="5" width="22.42578125" style="305" customWidth="1"/>
    <col min="6" max="6" width="21.5703125" style="305" customWidth="1"/>
    <col min="7" max="7" width="5.28515625" customWidth="1"/>
    <col min="8" max="10" width="9.140625" hidden="1" customWidth="1"/>
  </cols>
  <sheetData>
    <row r="2" spans="1:6" x14ac:dyDescent="0.25">
      <c r="F2" s="307"/>
    </row>
    <row r="3" spans="1:6" ht="15.75" x14ac:dyDescent="0.25">
      <c r="F3" s="308" t="s">
        <v>677</v>
      </c>
    </row>
    <row r="7" spans="1:6" ht="18.75" x14ac:dyDescent="0.25">
      <c r="A7" s="493" t="s">
        <v>678</v>
      </c>
      <c r="B7" s="493"/>
      <c r="C7" s="493"/>
      <c r="D7" s="493"/>
      <c r="E7" s="493"/>
      <c r="F7" s="493"/>
    </row>
    <row r="9" spans="1:6" x14ac:dyDescent="0.25">
      <c r="A9" s="567" t="s">
        <v>679</v>
      </c>
      <c r="B9" s="567" t="s">
        <v>680</v>
      </c>
      <c r="C9" s="567" t="s">
        <v>21</v>
      </c>
      <c r="D9" s="567" t="s">
        <v>681</v>
      </c>
      <c r="E9" s="567" t="s">
        <v>682</v>
      </c>
      <c r="F9" s="567" t="s">
        <v>683</v>
      </c>
    </row>
    <row r="10" spans="1:6" ht="80.25" customHeight="1" x14ac:dyDescent="0.25">
      <c r="A10" s="568"/>
      <c r="B10" s="568"/>
      <c r="C10" s="568"/>
      <c r="D10" s="568"/>
      <c r="E10" s="568"/>
      <c r="F10" s="568"/>
    </row>
    <row r="11" spans="1:6" ht="18.75" x14ac:dyDescent="0.25">
      <c r="A11" s="559" t="s">
        <v>684</v>
      </c>
      <c r="B11" s="561" t="s">
        <v>685</v>
      </c>
      <c r="C11" s="371" t="s">
        <v>42</v>
      </c>
      <c r="D11" s="374">
        <f>D13+D14+D15+D16</f>
        <v>254694.00000000006</v>
      </c>
      <c r="E11" s="374">
        <f>E13+E14+E15+E16</f>
        <v>385638.40000000002</v>
      </c>
      <c r="F11" s="374">
        <f>F13+F14+F15+F16</f>
        <v>378552.19999999995</v>
      </c>
    </row>
    <row r="12" spans="1:6" ht="18.75" x14ac:dyDescent="0.25">
      <c r="A12" s="560"/>
      <c r="B12" s="561"/>
      <c r="C12" s="371" t="s">
        <v>686</v>
      </c>
      <c r="D12" s="374"/>
      <c r="E12" s="374"/>
      <c r="F12" s="309"/>
    </row>
    <row r="13" spans="1:6" ht="18.75" x14ac:dyDescent="0.25">
      <c r="A13" s="560"/>
      <c r="B13" s="561"/>
      <c r="C13" s="371" t="s">
        <v>533</v>
      </c>
      <c r="D13" s="374">
        <f>D19</f>
        <v>0</v>
      </c>
      <c r="E13" s="374">
        <f t="shared" ref="E13:F13" si="0">E19</f>
        <v>790.8</v>
      </c>
      <c r="F13" s="374">
        <f t="shared" si="0"/>
        <v>790.8</v>
      </c>
    </row>
    <row r="14" spans="1:6" ht="37.5" x14ac:dyDescent="0.25">
      <c r="A14" s="560"/>
      <c r="B14" s="561"/>
      <c r="C14" s="371" t="s">
        <v>44</v>
      </c>
      <c r="D14" s="374">
        <f>D56+D476+D578+D20</f>
        <v>33030.199999999997</v>
      </c>
      <c r="E14" s="374">
        <f>E56+E476+E578+E20</f>
        <v>34577.100000000006</v>
      </c>
      <c r="F14" s="374">
        <f>F20+F56+F476+F578</f>
        <v>34335.4</v>
      </c>
    </row>
    <row r="15" spans="1:6" ht="18.75" x14ac:dyDescent="0.25">
      <c r="A15" s="560"/>
      <c r="B15" s="561"/>
      <c r="C15" s="371" t="s">
        <v>802</v>
      </c>
      <c r="D15" s="374">
        <f>D21+D57+D477+D579</f>
        <v>221663.80000000005</v>
      </c>
      <c r="E15" s="374">
        <f>E21+E57+E477+E579</f>
        <v>349788.3</v>
      </c>
      <c r="F15" s="374">
        <f>F21+F57+F477+F579</f>
        <v>342943.79999999993</v>
      </c>
    </row>
    <row r="16" spans="1:6" ht="18.75" x14ac:dyDescent="0.25">
      <c r="A16" s="560"/>
      <c r="B16" s="561"/>
      <c r="C16" s="371" t="s">
        <v>687</v>
      </c>
      <c r="D16" s="374">
        <f>D22+D58+D478+D580</f>
        <v>0</v>
      </c>
      <c r="E16" s="374">
        <f>E58+E478</f>
        <v>482.2</v>
      </c>
      <c r="F16" s="374">
        <f>F58+F478</f>
        <v>482.2</v>
      </c>
    </row>
    <row r="17" spans="1:6" ht="18.75" x14ac:dyDescent="0.25">
      <c r="A17" s="559" t="s">
        <v>688</v>
      </c>
      <c r="B17" s="562" t="s">
        <v>689</v>
      </c>
      <c r="C17" s="371" t="s">
        <v>42</v>
      </c>
      <c r="D17" s="374">
        <f>D23+D29+D35+D41+D47</f>
        <v>2441.6</v>
      </c>
      <c r="E17" s="374">
        <f>E23+E29+E35+E41+E47</f>
        <v>4524.7000000000007</v>
      </c>
      <c r="F17" s="374">
        <f>F23+F29+F35+F41+F47</f>
        <v>4524.7000000000007</v>
      </c>
    </row>
    <row r="18" spans="1:6" ht="18.75" x14ac:dyDescent="0.25">
      <c r="A18" s="560"/>
      <c r="B18" s="563"/>
      <c r="C18" s="371" t="s">
        <v>686</v>
      </c>
      <c r="D18" s="374"/>
      <c r="E18" s="374"/>
      <c r="F18" s="374"/>
    </row>
    <row r="19" spans="1:6" ht="18.75" x14ac:dyDescent="0.25">
      <c r="A19" s="560"/>
      <c r="B19" s="563"/>
      <c r="C19" s="371" t="s">
        <v>533</v>
      </c>
      <c r="D19" s="374">
        <f>D49</f>
        <v>0</v>
      </c>
      <c r="E19" s="374">
        <f t="shared" ref="E19:F19" si="1">E49</f>
        <v>790.8</v>
      </c>
      <c r="F19" s="374">
        <f t="shared" si="1"/>
        <v>790.8</v>
      </c>
    </row>
    <row r="20" spans="1:6" ht="37.5" x14ac:dyDescent="0.25">
      <c r="A20" s="560"/>
      <c r="B20" s="563"/>
      <c r="C20" s="371" t="s">
        <v>44</v>
      </c>
      <c r="D20" s="374">
        <f t="shared" ref="D20:F22" si="2">D26+D32+D38+D44+D50</f>
        <v>0</v>
      </c>
      <c r="E20" s="374">
        <f t="shared" si="2"/>
        <v>1472.8</v>
      </c>
      <c r="F20" s="374">
        <f t="shared" si="2"/>
        <v>1472.8</v>
      </c>
    </row>
    <row r="21" spans="1:6" ht="18.75" x14ac:dyDescent="0.25">
      <c r="A21" s="560"/>
      <c r="B21" s="563"/>
      <c r="C21" s="371" t="s">
        <v>802</v>
      </c>
      <c r="D21" s="374">
        <f t="shared" si="2"/>
        <v>2441.6</v>
      </c>
      <c r="E21" s="374">
        <f t="shared" si="2"/>
        <v>2261</v>
      </c>
      <c r="F21" s="374">
        <f t="shared" si="2"/>
        <v>2261</v>
      </c>
    </row>
    <row r="22" spans="1:6" ht="18.75" x14ac:dyDescent="0.25">
      <c r="A22" s="560"/>
      <c r="B22" s="563"/>
      <c r="C22" s="371" t="s">
        <v>687</v>
      </c>
      <c r="D22" s="374">
        <f>D28+D34+D40+D46+D52</f>
        <v>0</v>
      </c>
      <c r="E22" s="374">
        <f t="shared" si="2"/>
        <v>0</v>
      </c>
      <c r="F22" s="374">
        <f t="shared" si="2"/>
        <v>0</v>
      </c>
    </row>
    <row r="23" spans="1:6" ht="18.75" x14ac:dyDescent="0.25">
      <c r="A23" s="564" t="s">
        <v>690</v>
      </c>
      <c r="B23" s="566" t="s">
        <v>691</v>
      </c>
      <c r="C23" s="372" t="s">
        <v>42</v>
      </c>
      <c r="D23" s="373">
        <f>D25</f>
        <v>0</v>
      </c>
      <c r="E23" s="373">
        <f t="shared" ref="E23:F23" si="3">E25</f>
        <v>0</v>
      </c>
      <c r="F23" s="373">
        <f t="shared" si="3"/>
        <v>0</v>
      </c>
    </row>
    <row r="24" spans="1:6" ht="18.75" x14ac:dyDescent="0.25">
      <c r="A24" s="565"/>
      <c r="B24" s="566"/>
      <c r="C24" s="372" t="s">
        <v>686</v>
      </c>
      <c r="D24" s="373"/>
      <c r="E24" s="373"/>
      <c r="F24" s="373"/>
    </row>
    <row r="25" spans="1:6" ht="18.75" x14ac:dyDescent="0.25">
      <c r="A25" s="565"/>
      <c r="B25" s="566"/>
      <c r="C25" s="372" t="s">
        <v>533</v>
      </c>
      <c r="D25" s="373">
        <v>0</v>
      </c>
      <c r="E25" s="373">
        <v>0</v>
      </c>
      <c r="F25" s="373">
        <v>0</v>
      </c>
    </row>
    <row r="26" spans="1:6" ht="37.5" x14ac:dyDescent="0.25">
      <c r="A26" s="565"/>
      <c r="B26" s="566"/>
      <c r="C26" s="372" t="s">
        <v>44</v>
      </c>
      <c r="D26" s="373">
        <f>D27+D28</f>
        <v>0</v>
      </c>
      <c r="E26" s="373">
        <f t="shared" ref="E26:F26" si="4">E27+E28</f>
        <v>0</v>
      </c>
      <c r="F26" s="373">
        <f t="shared" si="4"/>
        <v>0</v>
      </c>
    </row>
    <row r="27" spans="1:6" ht="18.75" x14ac:dyDescent="0.25">
      <c r="A27" s="565"/>
      <c r="B27" s="566"/>
      <c r="C27" s="372" t="s">
        <v>802</v>
      </c>
      <c r="D27" s="373">
        <v>0</v>
      </c>
      <c r="E27" s="373">
        <v>0</v>
      </c>
      <c r="F27" s="373">
        <v>0</v>
      </c>
    </row>
    <row r="28" spans="1:6" ht="18.75" x14ac:dyDescent="0.25">
      <c r="A28" s="565"/>
      <c r="B28" s="566"/>
      <c r="C28" s="372" t="s">
        <v>687</v>
      </c>
      <c r="D28" s="373">
        <v>0</v>
      </c>
      <c r="E28" s="373">
        <v>0</v>
      </c>
      <c r="F28" s="373">
        <v>0</v>
      </c>
    </row>
    <row r="29" spans="1:6" ht="18.75" x14ac:dyDescent="0.25">
      <c r="A29" s="564" t="s">
        <v>692</v>
      </c>
      <c r="B29" s="566" t="s">
        <v>693</v>
      </c>
      <c r="C29" s="372" t="s">
        <v>42</v>
      </c>
      <c r="D29" s="373">
        <f>D31</f>
        <v>0</v>
      </c>
      <c r="E29" s="373">
        <f t="shared" ref="E29:F29" si="5">E31</f>
        <v>0</v>
      </c>
      <c r="F29" s="373">
        <f t="shared" si="5"/>
        <v>0</v>
      </c>
    </row>
    <row r="30" spans="1:6" ht="18.75" x14ac:dyDescent="0.25">
      <c r="A30" s="565"/>
      <c r="B30" s="566"/>
      <c r="C30" s="372" t="s">
        <v>686</v>
      </c>
      <c r="D30" s="373"/>
      <c r="E30" s="373"/>
      <c r="F30" s="373"/>
    </row>
    <row r="31" spans="1:6" ht="18.75" x14ac:dyDescent="0.25">
      <c r="A31" s="565"/>
      <c r="B31" s="566"/>
      <c r="C31" s="372" t="s">
        <v>533</v>
      </c>
      <c r="D31" s="373">
        <v>0</v>
      </c>
      <c r="E31" s="373">
        <v>0</v>
      </c>
      <c r="F31" s="373">
        <v>0</v>
      </c>
    </row>
    <row r="32" spans="1:6" ht="37.5" x14ac:dyDescent="0.25">
      <c r="A32" s="565"/>
      <c r="B32" s="566"/>
      <c r="C32" s="372" t="s">
        <v>44</v>
      </c>
      <c r="D32" s="373">
        <f>D33+D34</f>
        <v>0</v>
      </c>
      <c r="E32" s="373">
        <f t="shared" ref="E32:F32" si="6">E33+E34</f>
        <v>0</v>
      </c>
      <c r="F32" s="373">
        <f t="shared" si="6"/>
        <v>0</v>
      </c>
    </row>
    <row r="33" spans="1:6" ht="18.75" x14ac:dyDescent="0.25">
      <c r="A33" s="565"/>
      <c r="B33" s="566"/>
      <c r="C33" s="372" t="s">
        <v>802</v>
      </c>
      <c r="D33" s="373">
        <v>0</v>
      </c>
      <c r="E33" s="373">
        <v>0</v>
      </c>
      <c r="F33" s="373">
        <v>0</v>
      </c>
    </row>
    <row r="34" spans="1:6" ht="18.75" x14ac:dyDescent="0.25">
      <c r="A34" s="565"/>
      <c r="B34" s="566"/>
      <c r="C34" s="372" t="s">
        <v>687</v>
      </c>
      <c r="D34" s="373">
        <v>0</v>
      </c>
      <c r="E34" s="373">
        <v>0</v>
      </c>
      <c r="F34" s="373">
        <v>0</v>
      </c>
    </row>
    <row r="35" spans="1:6" ht="18.75" x14ac:dyDescent="0.25">
      <c r="A35" s="564" t="s">
        <v>694</v>
      </c>
      <c r="B35" s="566" t="s">
        <v>695</v>
      </c>
      <c r="C35" s="372" t="s">
        <v>42</v>
      </c>
      <c r="D35" s="373">
        <f t="shared" ref="D35:F35" si="7">D37</f>
        <v>0</v>
      </c>
      <c r="E35" s="373">
        <f t="shared" si="7"/>
        <v>0</v>
      </c>
      <c r="F35" s="373">
        <f t="shared" si="7"/>
        <v>0</v>
      </c>
    </row>
    <row r="36" spans="1:6" ht="18.75" x14ac:dyDescent="0.25">
      <c r="A36" s="565"/>
      <c r="B36" s="566"/>
      <c r="C36" s="372" t="s">
        <v>686</v>
      </c>
      <c r="D36" s="373"/>
      <c r="E36" s="373"/>
      <c r="F36" s="373"/>
    </row>
    <row r="37" spans="1:6" ht="18.75" x14ac:dyDescent="0.25">
      <c r="A37" s="565"/>
      <c r="B37" s="566"/>
      <c r="C37" s="372" t="s">
        <v>533</v>
      </c>
      <c r="D37" s="373">
        <v>0</v>
      </c>
      <c r="E37" s="373">
        <v>0</v>
      </c>
      <c r="F37" s="373">
        <v>0</v>
      </c>
    </row>
    <row r="38" spans="1:6" ht="37.5" x14ac:dyDescent="0.25">
      <c r="A38" s="565"/>
      <c r="B38" s="566"/>
      <c r="C38" s="372" t="s">
        <v>44</v>
      </c>
      <c r="D38" s="373">
        <f t="shared" ref="D38:F38" si="8">D39+D40</f>
        <v>0</v>
      </c>
      <c r="E38" s="373">
        <f t="shared" si="8"/>
        <v>0</v>
      </c>
      <c r="F38" s="373">
        <f t="shared" si="8"/>
        <v>0</v>
      </c>
    </row>
    <row r="39" spans="1:6" ht="18.75" x14ac:dyDescent="0.25">
      <c r="A39" s="565"/>
      <c r="B39" s="566"/>
      <c r="C39" s="372" t="s">
        <v>802</v>
      </c>
      <c r="D39" s="373">
        <v>0</v>
      </c>
      <c r="E39" s="373">
        <v>0</v>
      </c>
      <c r="F39" s="373">
        <v>0</v>
      </c>
    </row>
    <row r="40" spans="1:6" ht="18.75" x14ac:dyDescent="0.25">
      <c r="A40" s="565"/>
      <c r="B40" s="566"/>
      <c r="C40" s="372" t="s">
        <v>687</v>
      </c>
      <c r="D40" s="373">
        <v>0</v>
      </c>
      <c r="E40" s="373">
        <v>0</v>
      </c>
      <c r="F40" s="373">
        <v>0</v>
      </c>
    </row>
    <row r="41" spans="1:6" ht="18.75" x14ac:dyDescent="0.25">
      <c r="A41" s="570" t="s">
        <v>696</v>
      </c>
      <c r="B41" s="572" t="s">
        <v>697</v>
      </c>
      <c r="C41" s="372" t="s">
        <v>42</v>
      </c>
      <c r="D41" s="373">
        <f t="shared" ref="D41:F41" si="9">D43</f>
        <v>0</v>
      </c>
      <c r="E41" s="373">
        <f t="shared" si="9"/>
        <v>0</v>
      </c>
      <c r="F41" s="373">
        <f t="shared" si="9"/>
        <v>0</v>
      </c>
    </row>
    <row r="42" spans="1:6" ht="18.75" x14ac:dyDescent="0.25">
      <c r="A42" s="571"/>
      <c r="B42" s="572"/>
      <c r="C42" s="372" t="s">
        <v>686</v>
      </c>
      <c r="D42" s="373"/>
      <c r="E42" s="373"/>
      <c r="F42" s="373"/>
    </row>
    <row r="43" spans="1:6" ht="18.75" x14ac:dyDescent="0.25">
      <c r="A43" s="571"/>
      <c r="B43" s="572"/>
      <c r="C43" s="372" t="s">
        <v>533</v>
      </c>
      <c r="D43" s="373">
        <v>0</v>
      </c>
      <c r="E43" s="373">
        <v>0</v>
      </c>
      <c r="F43" s="373">
        <v>0</v>
      </c>
    </row>
    <row r="44" spans="1:6" ht="37.5" x14ac:dyDescent="0.25">
      <c r="A44" s="571"/>
      <c r="B44" s="572"/>
      <c r="C44" s="372" t="s">
        <v>44</v>
      </c>
      <c r="D44" s="373">
        <f t="shared" ref="D44:F44" si="10">D45+D46</f>
        <v>0</v>
      </c>
      <c r="E44" s="373">
        <f t="shared" si="10"/>
        <v>0</v>
      </c>
      <c r="F44" s="373">
        <f t="shared" si="10"/>
        <v>0</v>
      </c>
    </row>
    <row r="45" spans="1:6" ht="18.75" x14ac:dyDescent="0.25">
      <c r="A45" s="571"/>
      <c r="B45" s="572"/>
      <c r="C45" s="372" t="s">
        <v>802</v>
      </c>
      <c r="D45" s="373">
        <v>0</v>
      </c>
      <c r="E45" s="373">
        <v>0</v>
      </c>
      <c r="F45" s="373">
        <v>0</v>
      </c>
    </row>
    <row r="46" spans="1:6" ht="62.25" customHeight="1" x14ac:dyDescent="0.25">
      <c r="A46" s="571"/>
      <c r="B46" s="572"/>
      <c r="C46" s="372" t="s">
        <v>687</v>
      </c>
      <c r="D46" s="373">
        <v>0</v>
      </c>
      <c r="E46" s="373">
        <v>0</v>
      </c>
      <c r="F46" s="373">
        <v>0</v>
      </c>
    </row>
    <row r="47" spans="1:6" ht="18.75" x14ac:dyDescent="0.25">
      <c r="A47" s="564" t="s">
        <v>698</v>
      </c>
      <c r="B47" s="566" t="s">
        <v>699</v>
      </c>
      <c r="C47" s="372" t="s">
        <v>42</v>
      </c>
      <c r="D47" s="373">
        <f>D49+D50+D51+D52</f>
        <v>2441.6</v>
      </c>
      <c r="E47" s="373">
        <f>E49+E50+E51+E52+0.1</f>
        <v>4524.7000000000007</v>
      </c>
      <c r="F47" s="373">
        <f>F49+F50+F51+F52+0.1</f>
        <v>4524.7000000000007</v>
      </c>
    </row>
    <row r="48" spans="1:6" ht="18.75" x14ac:dyDescent="0.25">
      <c r="A48" s="565"/>
      <c r="B48" s="566"/>
      <c r="C48" s="372" t="s">
        <v>686</v>
      </c>
      <c r="D48" s="373"/>
      <c r="E48" s="373"/>
      <c r="F48" s="373"/>
    </row>
    <row r="49" spans="1:6" ht="18.75" x14ac:dyDescent="0.25">
      <c r="A49" s="565"/>
      <c r="B49" s="566"/>
      <c r="C49" s="372" t="s">
        <v>533</v>
      </c>
      <c r="D49" s="373">
        <v>0</v>
      </c>
      <c r="E49" s="373">
        <v>790.8</v>
      </c>
      <c r="F49" s="373">
        <v>790.8</v>
      </c>
    </row>
    <row r="50" spans="1:6" ht="37.5" x14ac:dyDescent="0.25">
      <c r="A50" s="565"/>
      <c r="B50" s="566"/>
      <c r="C50" s="372" t="s">
        <v>44</v>
      </c>
      <c r="D50" s="373">
        <v>0</v>
      </c>
      <c r="E50" s="373">
        <v>1472.8</v>
      </c>
      <c r="F50" s="373">
        <v>1472.8</v>
      </c>
    </row>
    <row r="51" spans="1:6" ht="18.75" x14ac:dyDescent="0.25">
      <c r="A51" s="565"/>
      <c r="B51" s="566"/>
      <c r="C51" s="372" t="s">
        <v>802</v>
      </c>
      <c r="D51" s="373">
        <v>2441.6</v>
      </c>
      <c r="E51" s="373">
        <v>2261</v>
      </c>
      <c r="F51" s="373">
        <v>2261</v>
      </c>
    </row>
    <row r="52" spans="1:6" ht="18.75" x14ac:dyDescent="0.25">
      <c r="A52" s="565"/>
      <c r="B52" s="566"/>
      <c r="C52" s="372" t="s">
        <v>687</v>
      </c>
      <c r="D52" s="373">
        <v>0</v>
      </c>
      <c r="E52" s="373">
        <v>0</v>
      </c>
      <c r="F52" s="373">
        <v>0</v>
      </c>
    </row>
    <row r="53" spans="1:6" ht="18.75" x14ac:dyDescent="0.25">
      <c r="A53" s="559" t="s">
        <v>700</v>
      </c>
      <c r="B53" s="559" t="s">
        <v>701</v>
      </c>
      <c r="C53" s="371" t="s">
        <v>42</v>
      </c>
      <c r="D53" s="374">
        <f>D55+D56+D57+D58</f>
        <v>248265.7</v>
      </c>
      <c r="E53" s="374">
        <f>E55+E56+E57+E58</f>
        <v>365780.5</v>
      </c>
      <c r="F53" s="374">
        <f t="shared" ref="F53" si="11">F55+F56+F57+F58</f>
        <v>358703.49999999994</v>
      </c>
    </row>
    <row r="54" spans="1:6" ht="18.75" x14ac:dyDescent="0.25">
      <c r="A54" s="560"/>
      <c r="B54" s="560"/>
      <c r="C54" s="371" t="s">
        <v>686</v>
      </c>
      <c r="D54" s="374"/>
      <c r="E54" s="374"/>
      <c r="F54" s="374"/>
    </row>
    <row r="55" spans="1:6" ht="18.75" x14ac:dyDescent="0.25">
      <c r="A55" s="560"/>
      <c r="B55" s="560"/>
      <c r="C55" s="371" t="s">
        <v>533</v>
      </c>
      <c r="D55" s="374">
        <v>0</v>
      </c>
      <c r="E55" s="374">
        <v>0</v>
      </c>
      <c r="F55" s="374">
        <v>0</v>
      </c>
    </row>
    <row r="56" spans="1:6" ht="37.5" x14ac:dyDescent="0.25">
      <c r="A56" s="560"/>
      <c r="B56" s="560"/>
      <c r="C56" s="371" t="s">
        <v>44</v>
      </c>
      <c r="D56" s="374">
        <f>D62+D188+D218+D224</f>
        <v>33030.199999999997</v>
      </c>
      <c r="E56" s="374">
        <f>E62+E188+E218+E224+E230+E464</f>
        <v>32104.300000000003</v>
      </c>
      <c r="F56" s="374">
        <f>F62+F188+F218+F224+F230+F464</f>
        <v>31862.600000000002</v>
      </c>
    </row>
    <row r="57" spans="1:6" ht="18.75" x14ac:dyDescent="0.25">
      <c r="A57" s="560"/>
      <c r="B57" s="560"/>
      <c r="C57" s="371" t="s">
        <v>802</v>
      </c>
      <c r="D57" s="374">
        <f>D63+D147+D153+D159+D189+D213+D219+D225+D231+D441+D447+D453+D459</f>
        <v>215235.50000000003</v>
      </c>
      <c r="E57" s="374">
        <f>E63+E147+E153+E159+E189+E213+E219+E225+E231+E459+E465+E471</f>
        <v>333201.2</v>
      </c>
      <c r="F57" s="374">
        <f>F63+F147+F153+F159+F189+F213+F219+F225+F231+F459+F465+F471</f>
        <v>326365.89999999997</v>
      </c>
    </row>
    <row r="58" spans="1:6" ht="18.75" x14ac:dyDescent="0.25">
      <c r="A58" s="560"/>
      <c r="B58" s="560"/>
      <c r="C58" s="371" t="s">
        <v>687</v>
      </c>
      <c r="D58" s="374">
        <f>D64+D148+D154+D160+D190+D214+D220+D226+D232+D442+D448+D454+D460</f>
        <v>0</v>
      </c>
      <c r="E58" s="374">
        <f>E64+E148+E154+E160+E190+E214+E220+E226+E232+E442+E448+E454+E460+E472+E466</f>
        <v>475</v>
      </c>
      <c r="F58" s="374">
        <f>F64+F148+F154+F160+F190+F214+F220+F226+F232+F442+F448+F454+F460+F472+F466</f>
        <v>475</v>
      </c>
    </row>
    <row r="59" spans="1:6" ht="18.75" x14ac:dyDescent="0.25">
      <c r="A59" s="569" t="s">
        <v>702</v>
      </c>
      <c r="B59" s="566" t="s">
        <v>976</v>
      </c>
      <c r="C59" s="372" t="s">
        <v>42</v>
      </c>
      <c r="D59" s="373">
        <f>D61+D62+D63+D64</f>
        <v>151288.6</v>
      </c>
      <c r="E59" s="373">
        <f t="shared" ref="E59:F59" si="12">E61+E62+E63+E64</f>
        <v>243675.69999999995</v>
      </c>
      <c r="F59" s="373">
        <f t="shared" si="12"/>
        <v>242974.19999999995</v>
      </c>
    </row>
    <row r="60" spans="1:6" ht="18.75" x14ac:dyDescent="0.25">
      <c r="A60" s="569"/>
      <c r="B60" s="566"/>
      <c r="C60" s="372" t="s">
        <v>686</v>
      </c>
      <c r="D60" s="373"/>
      <c r="E60" s="373"/>
      <c r="F60" s="373"/>
    </row>
    <row r="61" spans="1:6" ht="18.75" x14ac:dyDescent="0.25">
      <c r="A61" s="569"/>
      <c r="B61" s="566"/>
      <c r="C61" s="372" t="s">
        <v>533</v>
      </c>
      <c r="D61" s="373">
        <v>0</v>
      </c>
      <c r="E61" s="373">
        <v>0</v>
      </c>
      <c r="F61" s="373">
        <v>0</v>
      </c>
    </row>
    <row r="62" spans="1:6" ht="37.5" x14ac:dyDescent="0.25">
      <c r="A62" s="569"/>
      <c r="B62" s="566"/>
      <c r="C62" s="372" t="s">
        <v>44</v>
      </c>
      <c r="D62" s="373">
        <f>D68+D74+D80+D86+D92+D98+D104+D110+D116+D122+D128+D134+D140</f>
        <v>0</v>
      </c>
      <c r="E62" s="373">
        <f t="shared" ref="E62:F64" si="13">E68+E74+E80+E86+E92+E98+E104+E110+E116+E122+E128+E134+E140</f>
        <v>0</v>
      </c>
      <c r="F62" s="373">
        <f t="shared" si="13"/>
        <v>0</v>
      </c>
    </row>
    <row r="63" spans="1:6" ht="18.75" x14ac:dyDescent="0.25">
      <c r="A63" s="569"/>
      <c r="B63" s="566"/>
      <c r="C63" s="372" t="s">
        <v>802</v>
      </c>
      <c r="D63" s="373">
        <f>D69+D75+D81+D87+D93+D99+D105+D111+D117+D123+D129+D135+D141</f>
        <v>151288.6</v>
      </c>
      <c r="E63" s="373">
        <f t="shared" si="13"/>
        <v>243675.69999999995</v>
      </c>
      <c r="F63" s="373">
        <f t="shared" si="13"/>
        <v>242974.19999999995</v>
      </c>
    </row>
    <row r="64" spans="1:6" ht="18.75" x14ac:dyDescent="0.25">
      <c r="A64" s="569"/>
      <c r="B64" s="566"/>
      <c r="C64" s="372" t="s">
        <v>687</v>
      </c>
      <c r="D64" s="373">
        <f>D70+D76+D82+D88+D94+D100+D106+D112+D118+D124+D130+D136+D142</f>
        <v>0</v>
      </c>
      <c r="E64" s="373">
        <f t="shared" si="13"/>
        <v>0</v>
      </c>
      <c r="F64" s="373">
        <f t="shared" si="13"/>
        <v>0</v>
      </c>
    </row>
    <row r="65" spans="1:6" ht="18.75" x14ac:dyDescent="0.25">
      <c r="A65" s="573" t="s">
        <v>804</v>
      </c>
      <c r="B65" s="579" t="s">
        <v>1003</v>
      </c>
      <c r="C65" s="372" t="s">
        <v>42</v>
      </c>
      <c r="D65" s="373">
        <f>D67+D68+D69+D70</f>
        <v>4073.3</v>
      </c>
      <c r="E65" s="373">
        <f t="shared" ref="E65:F65" si="14">E67+E68+E69+E70</f>
        <v>1905.8</v>
      </c>
      <c r="F65" s="373">
        <f t="shared" si="14"/>
        <v>1906.3</v>
      </c>
    </row>
    <row r="66" spans="1:6" ht="18.75" x14ac:dyDescent="0.25">
      <c r="A66" s="573"/>
      <c r="B66" s="580"/>
      <c r="C66" s="372" t="s">
        <v>686</v>
      </c>
      <c r="D66" s="373"/>
      <c r="E66" s="373"/>
      <c r="F66" s="373"/>
    </row>
    <row r="67" spans="1:6" ht="18.75" x14ac:dyDescent="0.25">
      <c r="A67" s="573"/>
      <c r="B67" s="580"/>
      <c r="C67" s="372" t="s">
        <v>533</v>
      </c>
      <c r="D67" s="373">
        <v>0</v>
      </c>
      <c r="E67" s="373">
        <v>0</v>
      </c>
      <c r="F67" s="373">
        <v>0</v>
      </c>
    </row>
    <row r="68" spans="1:6" ht="37.5" x14ac:dyDescent="0.25">
      <c r="A68" s="573"/>
      <c r="B68" s="580"/>
      <c r="C68" s="372" t="s">
        <v>44</v>
      </c>
      <c r="D68" s="373">
        <v>0</v>
      </c>
      <c r="E68" s="373">
        <v>0</v>
      </c>
      <c r="F68" s="373">
        <v>0</v>
      </c>
    </row>
    <row r="69" spans="1:6" ht="18.75" x14ac:dyDescent="0.25">
      <c r="A69" s="573"/>
      <c r="B69" s="580"/>
      <c r="C69" s="372" t="s">
        <v>802</v>
      </c>
      <c r="D69" s="373">
        <v>4073.3</v>
      </c>
      <c r="E69" s="373">
        <v>1905.8</v>
      </c>
      <c r="F69" s="373">
        <f>1458.5+26.6+115+44.9+161.3+100</f>
        <v>1906.3</v>
      </c>
    </row>
    <row r="70" spans="1:6" ht="18.75" x14ac:dyDescent="0.25">
      <c r="A70" s="568"/>
      <c r="B70" s="581"/>
      <c r="C70" s="372" t="s">
        <v>687</v>
      </c>
      <c r="D70" s="373">
        <v>0</v>
      </c>
      <c r="E70" s="373">
        <v>0</v>
      </c>
      <c r="F70" s="373">
        <v>0</v>
      </c>
    </row>
    <row r="71" spans="1:6" ht="18.75" x14ac:dyDescent="0.25">
      <c r="A71" s="567" t="s">
        <v>805</v>
      </c>
      <c r="B71" s="458" t="s">
        <v>806</v>
      </c>
      <c r="C71" s="372" t="s">
        <v>42</v>
      </c>
      <c r="D71" s="373">
        <f>D73+D74+D75+D76</f>
        <v>8099.7</v>
      </c>
      <c r="E71" s="373">
        <f t="shared" ref="E71:F71" si="15">E73+E74+E75+E76</f>
        <v>8099.7</v>
      </c>
      <c r="F71" s="373">
        <f t="shared" si="15"/>
        <v>8099.7</v>
      </c>
    </row>
    <row r="72" spans="1:6" ht="18.75" x14ac:dyDescent="0.25">
      <c r="A72" s="573"/>
      <c r="B72" s="574"/>
      <c r="C72" s="372" t="s">
        <v>686</v>
      </c>
      <c r="D72" s="373"/>
      <c r="E72" s="373"/>
      <c r="F72" s="373"/>
    </row>
    <row r="73" spans="1:6" ht="18.75" x14ac:dyDescent="0.25">
      <c r="A73" s="573"/>
      <c r="B73" s="574"/>
      <c r="C73" s="372" t="s">
        <v>533</v>
      </c>
      <c r="D73" s="373">
        <v>0</v>
      </c>
      <c r="E73" s="373">
        <v>0</v>
      </c>
      <c r="F73" s="373">
        <v>0</v>
      </c>
    </row>
    <row r="74" spans="1:6" ht="37.5" x14ac:dyDescent="0.25">
      <c r="A74" s="573"/>
      <c r="B74" s="574"/>
      <c r="C74" s="372" t="s">
        <v>44</v>
      </c>
      <c r="D74" s="373">
        <v>0</v>
      </c>
      <c r="E74" s="373">
        <v>0</v>
      </c>
      <c r="F74" s="373">
        <v>0</v>
      </c>
    </row>
    <row r="75" spans="1:6" ht="18.75" x14ac:dyDescent="0.25">
      <c r="A75" s="573"/>
      <c r="B75" s="574"/>
      <c r="C75" s="372" t="s">
        <v>802</v>
      </c>
      <c r="D75" s="373">
        <v>8099.7</v>
      </c>
      <c r="E75" s="373">
        <v>8099.7</v>
      </c>
      <c r="F75" s="373">
        <v>8099.7</v>
      </c>
    </row>
    <row r="76" spans="1:6" ht="18.75" x14ac:dyDescent="0.25">
      <c r="A76" s="568"/>
      <c r="B76" s="575"/>
      <c r="C76" s="372" t="s">
        <v>687</v>
      </c>
      <c r="D76" s="373">
        <v>0</v>
      </c>
      <c r="E76" s="373">
        <v>0</v>
      </c>
      <c r="F76" s="373">
        <v>0</v>
      </c>
    </row>
    <row r="77" spans="1:6" ht="18.75" x14ac:dyDescent="0.25">
      <c r="A77" s="573" t="s">
        <v>807</v>
      </c>
      <c r="B77" s="574" t="s">
        <v>808</v>
      </c>
      <c r="C77" s="372" t="s">
        <v>42</v>
      </c>
      <c r="D77" s="373">
        <f>D79+D80+D81+D82</f>
        <v>6193.8</v>
      </c>
      <c r="E77" s="373">
        <f t="shared" ref="E77:F77" si="16">E79+E80+E81+E82</f>
        <v>10090.4</v>
      </c>
      <c r="F77" s="373">
        <f t="shared" si="16"/>
        <v>9561.4999999999982</v>
      </c>
    </row>
    <row r="78" spans="1:6" ht="18.75" x14ac:dyDescent="0.25">
      <c r="A78" s="573"/>
      <c r="B78" s="574"/>
      <c r="C78" s="372" t="s">
        <v>686</v>
      </c>
      <c r="D78" s="373"/>
      <c r="E78" s="373"/>
      <c r="F78" s="373"/>
    </row>
    <row r="79" spans="1:6" ht="18.75" x14ac:dyDescent="0.25">
      <c r="A79" s="573"/>
      <c r="B79" s="574"/>
      <c r="C79" s="372" t="s">
        <v>533</v>
      </c>
      <c r="D79" s="373">
        <v>0</v>
      </c>
      <c r="E79" s="373">
        <v>0</v>
      </c>
      <c r="F79" s="373">
        <v>0</v>
      </c>
    </row>
    <row r="80" spans="1:6" ht="37.5" x14ac:dyDescent="0.25">
      <c r="A80" s="573"/>
      <c r="B80" s="574"/>
      <c r="C80" s="372" t="s">
        <v>44</v>
      </c>
      <c r="D80" s="373">
        <v>0</v>
      </c>
      <c r="E80" s="373">
        <v>0</v>
      </c>
      <c r="F80" s="373">
        <v>0</v>
      </c>
    </row>
    <row r="81" spans="1:6" ht="18.75" x14ac:dyDescent="0.25">
      <c r="A81" s="573"/>
      <c r="B81" s="574"/>
      <c r="C81" s="372" t="s">
        <v>802</v>
      </c>
      <c r="D81" s="373">
        <v>6193.8</v>
      </c>
      <c r="E81" s="373">
        <v>10090.4</v>
      </c>
      <c r="F81" s="373">
        <f>7396.4+313.6+349+304.4+579.3+618.8</f>
        <v>9561.4999999999982</v>
      </c>
    </row>
    <row r="82" spans="1:6" ht="18.75" x14ac:dyDescent="0.25">
      <c r="A82" s="568"/>
      <c r="B82" s="575"/>
      <c r="C82" s="372" t="s">
        <v>687</v>
      </c>
      <c r="D82" s="373">
        <v>0</v>
      </c>
      <c r="E82" s="373">
        <v>0</v>
      </c>
      <c r="F82" s="373">
        <v>0</v>
      </c>
    </row>
    <row r="83" spans="1:6" ht="18.75" x14ac:dyDescent="0.25">
      <c r="A83" s="567" t="s">
        <v>809</v>
      </c>
      <c r="B83" s="458" t="s">
        <v>810</v>
      </c>
      <c r="C83" s="372" t="s">
        <v>42</v>
      </c>
      <c r="D83" s="373">
        <f>D85+D86+D87+D88</f>
        <v>904</v>
      </c>
      <c r="E83" s="373">
        <f t="shared" ref="E83:F83" si="17">E85+E86+E87+E88</f>
        <v>904</v>
      </c>
      <c r="F83" s="373">
        <f t="shared" si="17"/>
        <v>745.1</v>
      </c>
    </row>
    <row r="84" spans="1:6" ht="18.75" x14ac:dyDescent="0.25">
      <c r="A84" s="573"/>
      <c r="B84" s="574"/>
      <c r="C84" s="372" t="s">
        <v>686</v>
      </c>
      <c r="D84" s="373"/>
      <c r="E84" s="373"/>
      <c r="F84" s="373"/>
    </row>
    <row r="85" spans="1:6" ht="18.75" x14ac:dyDescent="0.25">
      <c r="A85" s="573"/>
      <c r="B85" s="574"/>
      <c r="C85" s="372" t="s">
        <v>533</v>
      </c>
      <c r="D85" s="373">
        <v>0</v>
      </c>
      <c r="E85" s="373">
        <v>0</v>
      </c>
      <c r="F85" s="373">
        <v>0</v>
      </c>
    </row>
    <row r="86" spans="1:6" ht="37.5" x14ac:dyDescent="0.25">
      <c r="A86" s="573"/>
      <c r="B86" s="574"/>
      <c r="C86" s="372" t="s">
        <v>44</v>
      </c>
      <c r="D86" s="373">
        <v>0</v>
      </c>
      <c r="E86" s="373">
        <v>0</v>
      </c>
      <c r="F86" s="373">
        <v>0</v>
      </c>
    </row>
    <row r="87" spans="1:6" ht="18.75" x14ac:dyDescent="0.25">
      <c r="A87" s="573"/>
      <c r="B87" s="574"/>
      <c r="C87" s="372" t="s">
        <v>802</v>
      </c>
      <c r="D87" s="373">
        <v>904</v>
      </c>
      <c r="E87" s="373">
        <v>904</v>
      </c>
      <c r="F87" s="373">
        <f>664.1+81</f>
        <v>745.1</v>
      </c>
    </row>
    <row r="88" spans="1:6" ht="18.75" x14ac:dyDescent="0.25">
      <c r="A88" s="573"/>
      <c r="B88" s="574"/>
      <c r="C88" s="372" t="s">
        <v>687</v>
      </c>
      <c r="D88" s="373">
        <v>0</v>
      </c>
      <c r="E88" s="373">
        <v>0</v>
      </c>
      <c r="F88" s="373">
        <v>0</v>
      </c>
    </row>
    <row r="89" spans="1:6" ht="18.75" x14ac:dyDescent="0.25">
      <c r="A89" s="567" t="s">
        <v>811</v>
      </c>
      <c r="B89" s="458" t="s">
        <v>812</v>
      </c>
      <c r="C89" s="372" t="s">
        <v>42</v>
      </c>
      <c r="D89" s="373">
        <f>D91+D92+D93+D94</f>
        <v>106948</v>
      </c>
      <c r="E89" s="373">
        <f t="shared" ref="E89:F89" si="18">E91+E92+E93+E94</f>
        <v>107178.8</v>
      </c>
      <c r="F89" s="373">
        <f t="shared" si="18"/>
        <v>107178.79999999999</v>
      </c>
    </row>
    <row r="90" spans="1:6" ht="18.75" x14ac:dyDescent="0.25">
      <c r="A90" s="573"/>
      <c r="B90" s="574"/>
      <c r="C90" s="372" t="s">
        <v>686</v>
      </c>
      <c r="D90" s="373"/>
      <c r="E90" s="373"/>
      <c r="F90" s="373"/>
    </row>
    <row r="91" spans="1:6" ht="18.75" x14ac:dyDescent="0.25">
      <c r="A91" s="573"/>
      <c r="B91" s="574"/>
      <c r="C91" s="372" t="s">
        <v>533</v>
      </c>
      <c r="D91" s="373">
        <v>0</v>
      </c>
      <c r="E91" s="373">
        <v>0</v>
      </c>
      <c r="F91" s="373">
        <v>0</v>
      </c>
    </row>
    <row r="92" spans="1:6" ht="37.5" x14ac:dyDescent="0.25">
      <c r="A92" s="573"/>
      <c r="B92" s="574"/>
      <c r="C92" s="372" t="s">
        <v>44</v>
      </c>
      <c r="D92" s="373">
        <v>0</v>
      </c>
      <c r="E92" s="373">
        <v>0</v>
      </c>
      <c r="F92" s="373">
        <v>0</v>
      </c>
    </row>
    <row r="93" spans="1:6" ht="18.75" x14ac:dyDescent="0.25">
      <c r="A93" s="573"/>
      <c r="B93" s="574"/>
      <c r="C93" s="372" t="s">
        <v>802</v>
      </c>
      <c r="D93" s="373">
        <v>106948</v>
      </c>
      <c r="E93" s="373">
        <v>107178.8</v>
      </c>
      <c r="F93" s="373">
        <f>99528.4+3500+2805.4+1345</f>
        <v>107178.79999999999</v>
      </c>
    </row>
    <row r="94" spans="1:6" ht="18.75" x14ac:dyDescent="0.25">
      <c r="A94" s="568"/>
      <c r="B94" s="575"/>
      <c r="C94" s="372" t="s">
        <v>687</v>
      </c>
      <c r="D94" s="373">
        <v>0</v>
      </c>
      <c r="E94" s="373">
        <v>0</v>
      </c>
      <c r="F94" s="373">
        <v>0</v>
      </c>
    </row>
    <row r="95" spans="1:6" ht="18.75" x14ac:dyDescent="0.25">
      <c r="A95" s="576" t="s">
        <v>813</v>
      </c>
      <c r="B95" s="577" t="s">
        <v>814</v>
      </c>
      <c r="C95" s="372" t="s">
        <v>42</v>
      </c>
      <c r="D95" s="373">
        <f>D97+D98+D99+D100</f>
        <v>18609.8</v>
      </c>
      <c r="E95" s="373">
        <f t="shared" ref="E95:F95" si="19">E97+E98+E99+E100</f>
        <v>18609.8</v>
      </c>
      <c r="F95" s="373">
        <f t="shared" si="19"/>
        <v>18609.8</v>
      </c>
    </row>
    <row r="96" spans="1:6" ht="18.75" x14ac:dyDescent="0.25">
      <c r="A96" s="576"/>
      <c r="B96" s="578"/>
      <c r="C96" s="372" t="s">
        <v>686</v>
      </c>
      <c r="D96" s="373"/>
      <c r="E96" s="373"/>
      <c r="F96" s="373"/>
    </row>
    <row r="97" spans="1:6" ht="18.75" x14ac:dyDescent="0.25">
      <c r="A97" s="576"/>
      <c r="B97" s="578"/>
      <c r="C97" s="372" t="s">
        <v>533</v>
      </c>
      <c r="D97" s="373">
        <v>0</v>
      </c>
      <c r="E97" s="373">
        <v>0</v>
      </c>
      <c r="F97" s="373">
        <v>0</v>
      </c>
    </row>
    <row r="98" spans="1:6" ht="37.5" x14ac:dyDescent="0.25">
      <c r="A98" s="576"/>
      <c r="B98" s="578"/>
      <c r="C98" s="372" t="s">
        <v>44</v>
      </c>
      <c r="D98" s="373">
        <v>0</v>
      </c>
      <c r="E98" s="373">
        <v>0</v>
      </c>
      <c r="F98" s="373">
        <v>0</v>
      </c>
    </row>
    <row r="99" spans="1:6" ht="18.75" x14ac:dyDescent="0.25">
      <c r="A99" s="576"/>
      <c r="B99" s="578"/>
      <c r="C99" s="372" t="s">
        <v>802</v>
      </c>
      <c r="D99" s="373">
        <v>18609.8</v>
      </c>
      <c r="E99" s="373">
        <v>18609.8</v>
      </c>
      <c r="F99" s="373">
        <v>18609.8</v>
      </c>
    </row>
    <row r="100" spans="1:6" ht="18.75" x14ac:dyDescent="0.25">
      <c r="A100" s="576"/>
      <c r="B100" s="578"/>
      <c r="C100" s="372" t="s">
        <v>687</v>
      </c>
      <c r="D100" s="373">
        <v>0</v>
      </c>
      <c r="E100" s="373">
        <v>0</v>
      </c>
      <c r="F100" s="373">
        <v>0</v>
      </c>
    </row>
    <row r="101" spans="1:6" ht="18.75" x14ac:dyDescent="0.25">
      <c r="A101" s="567" t="s">
        <v>815</v>
      </c>
      <c r="B101" s="458" t="s">
        <v>1004</v>
      </c>
      <c r="C101" s="372" t="s">
        <v>42</v>
      </c>
      <c r="D101" s="373">
        <f>D103+D104+D105+D106</f>
        <v>2062.3000000000002</v>
      </c>
      <c r="E101" s="373">
        <f t="shared" ref="E101:F101" si="20">E103+E104+E105+E106</f>
        <v>2062.3000000000002</v>
      </c>
      <c r="F101" s="373">
        <f t="shared" si="20"/>
        <v>2062.3000000000002</v>
      </c>
    </row>
    <row r="102" spans="1:6" ht="18.75" x14ac:dyDescent="0.25">
      <c r="A102" s="573"/>
      <c r="B102" s="574"/>
      <c r="C102" s="372" t="s">
        <v>686</v>
      </c>
      <c r="D102" s="373"/>
      <c r="E102" s="373"/>
      <c r="F102" s="373"/>
    </row>
    <row r="103" spans="1:6" ht="18.75" x14ac:dyDescent="0.25">
      <c r="A103" s="573"/>
      <c r="B103" s="574"/>
      <c r="C103" s="372" t="s">
        <v>533</v>
      </c>
      <c r="D103" s="373">
        <v>0</v>
      </c>
      <c r="E103" s="373">
        <v>0</v>
      </c>
      <c r="F103" s="373">
        <v>0</v>
      </c>
    </row>
    <row r="104" spans="1:6" ht="37.5" x14ac:dyDescent="0.25">
      <c r="A104" s="573"/>
      <c r="B104" s="574"/>
      <c r="C104" s="372" t="s">
        <v>44</v>
      </c>
      <c r="D104" s="373">
        <v>0</v>
      </c>
      <c r="E104" s="373">
        <v>0</v>
      </c>
      <c r="F104" s="373">
        <v>0</v>
      </c>
    </row>
    <row r="105" spans="1:6" ht="18.75" x14ac:dyDescent="0.25">
      <c r="A105" s="573"/>
      <c r="B105" s="574"/>
      <c r="C105" s="372" t="s">
        <v>802</v>
      </c>
      <c r="D105" s="373">
        <v>2062.3000000000002</v>
      </c>
      <c r="E105" s="373">
        <v>2062.3000000000002</v>
      </c>
      <c r="F105" s="373">
        <v>2062.3000000000002</v>
      </c>
    </row>
    <row r="106" spans="1:6" ht="18.75" x14ac:dyDescent="0.25">
      <c r="A106" s="568"/>
      <c r="B106" s="575"/>
      <c r="C106" s="372" t="s">
        <v>687</v>
      </c>
      <c r="D106" s="373">
        <v>0</v>
      </c>
      <c r="E106" s="373">
        <v>0</v>
      </c>
      <c r="F106" s="373">
        <v>0</v>
      </c>
    </row>
    <row r="107" spans="1:6" ht="18.75" x14ac:dyDescent="0.25">
      <c r="A107" s="567" t="s">
        <v>816</v>
      </c>
      <c r="B107" s="458" t="s">
        <v>817</v>
      </c>
      <c r="C107" s="372" t="s">
        <v>42</v>
      </c>
      <c r="D107" s="373">
        <f>D109+D110+D111+D112</f>
        <v>1269</v>
      </c>
      <c r="E107" s="373">
        <f t="shared" ref="E107:F107" si="21">E109+E110+E111+E112</f>
        <v>1526.4</v>
      </c>
      <c r="F107" s="373">
        <f t="shared" si="21"/>
        <v>1526.3</v>
      </c>
    </row>
    <row r="108" spans="1:6" ht="18.75" x14ac:dyDescent="0.25">
      <c r="A108" s="573"/>
      <c r="B108" s="574"/>
      <c r="C108" s="372" t="s">
        <v>686</v>
      </c>
      <c r="D108" s="373"/>
      <c r="E108" s="373"/>
      <c r="F108" s="373"/>
    </row>
    <row r="109" spans="1:6" ht="18.75" x14ac:dyDescent="0.25">
      <c r="A109" s="573"/>
      <c r="B109" s="574"/>
      <c r="C109" s="372" t="s">
        <v>533</v>
      </c>
      <c r="D109" s="373">
        <v>0</v>
      </c>
      <c r="E109" s="373">
        <v>0</v>
      </c>
      <c r="F109" s="373">
        <v>0</v>
      </c>
    </row>
    <row r="110" spans="1:6" ht="37.5" x14ac:dyDescent="0.25">
      <c r="A110" s="573"/>
      <c r="B110" s="574"/>
      <c r="C110" s="372" t="s">
        <v>44</v>
      </c>
      <c r="D110" s="373">
        <v>0</v>
      </c>
      <c r="E110" s="373">
        <v>0</v>
      </c>
      <c r="F110" s="373">
        <v>0</v>
      </c>
    </row>
    <row r="111" spans="1:6" ht="18.75" x14ac:dyDescent="0.25">
      <c r="A111" s="573"/>
      <c r="B111" s="574"/>
      <c r="C111" s="372" t="s">
        <v>802</v>
      </c>
      <c r="D111" s="373">
        <v>1269</v>
      </c>
      <c r="E111" s="373">
        <v>1526.4</v>
      </c>
      <c r="F111" s="373">
        <f>1269+257.3</f>
        <v>1526.3</v>
      </c>
    </row>
    <row r="112" spans="1:6" ht="18.75" x14ac:dyDescent="0.25">
      <c r="A112" s="568"/>
      <c r="B112" s="575"/>
      <c r="C112" s="372" t="s">
        <v>687</v>
      </c>
      <c r="D112" s="373">
        <v>0</v>
      </c>
      <c r="E112" s="373">
        <v>0</v>
      </c>
      <c r="F112" s="373">
        <v>0</v>
      </c>
    </row>
    <row r="113" spans="1:6" ht="18.75" x14ac:dyDescent="0.25">
      <c r="A113" s="567" t="s">
        <v>818</v>
      </c>
      <c r="B113" s="458" t="s">
        <v>1005</v>
      </c>
      <c r="C113" s="372" t="s">
        <v>42</v>
      </c>
      <c r="D113" s="373">
        <f>D115+D116+D117+D118</f>
        <v>1000</v>
      </c>
      <c r="E113" s="373">
        <f t="shared" ref="E113:F113" si="22">E115+E116+E117+E118</f>
        <v>31635.9</v>
      </c>
      <c r="F113" s="373">
        <f t="shared" si="22"/>
        <v>31630.3</v>
      </c>
    </row>
    <row r="114" spans="1:6" ht="18.75" x14ac:dyDescent="0.25">
      <c r="A114" s="573"/>
      <c r="B114" s="574"/>
      <c r="C114" s="372" t="s">
        <v>686</v>
      </c>
      <c r="D114" s="373"/>
      <c r="E114" s="373"/>
      <c r="F114" s="373"/>
    </row>
    <row r="115" spans="1:6" ht="18.75" x14ac:dyDescent="0.25">
      <c r="A115" s="573"/>
      <c r="B115" s="574"/>
      <c r="C115" s="372" t="s">
        <v>533</v>
      </c>
      <c r="D115" s="373">
        <v>0</v>
      </c>
      <c r="E115" s="373">
        <v>0</v>
      </c>
      <c r="F115" s="373">
        <v>0</v>
      </c>
    </row>
    <row r="116" spans="1:6" ht="37.5" x14ac:dyDescent="0.25">
      <c r="A116" s="573"/>
      <c r="B116" s="574"/>
      <c r="C116" s="372" t="s">
        <v>44</v>
      </c>
      <c r="D116" s="373">
        <v>0</v>
      </c>
      <c r="E116" s="373">
        <v>0</v>
      </c>
      <c r="F116" s="373">
        <v>0</v>
      </c>
    </row>
    <row r="117" spans="1:6" ht="18.75" x14ac:dyDescent="0.25">
      <c r="A117" s="573"/>
      <c r="B117" s="574"/>
      <c r="C117" s="372" t="s">
        <v>802</v>
      </c>
      <c r="D117" s="373">
        <v>1000</v>
      </c>
      <c r="E117" s="373">
        <v>31635.9</v>
      </c>
      <c r="F117" s="373">
        <v>31630.3</v>
      </c>
    </row>
    <row r="118" spans="1:6" ht="18.75" x14ac:dyDescent="0.25">
      <c r="A118" s="568"/>
      <c r="B118" s="575"/>
      <c r="C118" s="372" t="s">
        <v>687</v>
      </c>
      <c r="D118" s="373">
        <v>0</v>
      </c>
      <c r="E118" s="373">
        <v>0</v>
      </c>
      <c r="F118" s="373">
        <v>0</v>
      </c>
    </row>
    <row r="119" spans="1:6" ht="18.75" x14ac:dyDescent="0.25">
      <c r="A119" s="567" t="s">
        <v>819</v>
      </c>
      <c r="B119" s="458" t="s">
        <v>1006</v>
      </c>
      <c r="C119" s="372" t="s">
        <v>42</v>
      </c>
      <c r="D119" s="373">
        <f>D121+D122+D123+D124</f>
        <v>2128.6999999999998</v>
      </c>
      <c r="E119" s="373">
        <f t="shared" ref="E119:F119" si="23">E121+E122+E123+E124</f>
        <v>1870.9</v>
      </c>
      <c r="F119" s="373">
        <f t="shared" si="23"/>
        <v>1862.3999999999999</v>
      </c>
    </row>
    <row r="120" spans="1:6" ht="18.75" x14ac:dyDescent="0.25">
      <c r="A120" s="573"/>
      <c r="B120" s="574"/>
      <c r="C120" s="372" t="s">
        <v>686</v>
      </c>
      <c r="D120" s="373"/>
      <c r="E120" s="373"/>
      <c r="F120" s="373"/>
    </row>
    <row r="121" spans="1:6" ht="18.75" x14ac:dyDescent="0.25">
      <c r="A121" s="573"/>
      <c r="B121" s="574"/>
      <c r="C121" s="372" t="s">
        <v>533</v>
      </c>
      <c r="D121" s="373">
        <v>0</v>
      </c>
      <c r="E121" s="373">
        <v>0</v>
      </c>
      <c r="F121" s="373">
        <v>0</v>
      </c>
    </row>
    <row r="122" spans="1:6" ht="37.5" x14ac:dyDescent="0.25">
      <c r="A122" s="573"/>
      <c r="B122" s="574"/>
      <c r="C122" s="372" t="s">
        <v>44</v>
      </c>
      <c r="D122" s="373">
        <v>0</v>
      </c>
      <c r="E122" s="373">
        <v>0</v>
      </c>
      <c r="F122" s="373">
        <v>0</v>
      </c>
    </row>
    <row r="123" spans="1:6" ht="18.75" x14ac:dyDescent="0.25">
      <c r="A123" s="573"/>
      <c r="B123" s="574"/>
      <c r="C123" s="372" t="s">
        <v>802</v>
      </c>
      <c r="D123" s="373">
        <v>2128.6999999999998</v>
      </c>
      <c r="E123" s="373">
        <v>1870.9</v>
      </c>
      <c r="F123" s="373">
        <f>526.8+7.4+505+778.2+45</f>
        <v>1862.3999999999999</v>
      </c>
    </row>
    <row r="124" spans="1:6" ht="18.75" x14ac:dyDescent="0.25">
      <c r="A124" s="568"/>
      <c r="B124" s="575"/>
      <c r="C124" s="372" t="s">
        <v>687</v>
      </c>
      <c r="D124" s="373">
        <v>0</v>
      </c>
      <c r="E124" s="373">
        <v>0</v>
      </c>
      <c r="F124" s="373">
        <v>0</v>
      </c>
    </row>
    <row r="125" spans="1:6" ht="18.75" x14ac:dyDescent="0.25">
      <c r="A125" s="567" t="s">
        <v>820</v>
      </c>
      <c r="B125" s="458" t="s">
        <v>821</v>
      </c>
      <c r="C125" s="372" t="s">
        <v>42</v>
      </c>
      <c r="D125" s="373">
        <v>0</v>
      </c>
      <c r="E125" s="373">
        <v>0</v>
      </c>
      <c r="F125" s="373">
        <v>0</v>
      </c>
    </row>
    <row r="126" spans="1:6" ht="18.75" x14ac:dyDescent="0.25">
      <c r="A126" s="573"/>
      <c r="B126" s="574"/>
      <c r="C126" s="372" t="s">
        <v>686</v>
      </c>
      <c r="D126" s="373"/>
      <c r="E126" s="373"/>
      <c r="F126" s="373"/>
    </row>
    <row r="127" spans="1:6" ht="18.75" x14ac:dyDescent="0.25">
      <c r="A127" s="573"/>
      <c r="B127" s="574"/>
      <c r="C127" s="372" t="s">
        <v>533</v>
      </c>
      <c r="D127" s="373">
        <v>0</v>
      </c>
      <c r="E127" s="373">
        <v>0</v>
      </c>
      <c r="F127" s="373">
        <v>0</v>
      </c>
    </row>
    <row r="128" spans="1:6" ht="37.5" x14ac:dyDescent="0.25">
      <c r="A128" s="573"/>
      <c r="B128" s="574"/>
      <c r="C128" s="372" t="s">
        <v>44</v>
      </c>
      <c r="D128" s="373">
        <v>0</v>
      </c>
      <c r="E128" s="373">
        <v>0</v>
      </c>
      <c r="F128" s="373">
        <v>0</v>
      </c>
    </row>
    <row r="129" spans="1:6" ht="18.75" x14ac:dyDescent="0.25">
      <c r="A129" s="573"/>
      <c r="B129" s="574"/>
      <c r="C129" s="372" t="s">
        <v>802</v>
      </c>
      <c r="D129" s="373">
        <v>0</v>
      </c>
      <c r="E129" s="373">
        <v>0</v>
      </c>
      <c r="F129" s="373">
        <v>0</v>
      </c>
    </row>
    <row r="130" spans="1:6" ht="18.75" x14ac:dyDescent="0.25">
      <c r="A130" s="568"/>
      <c r="B130" s="575"/>
      <c r="C130" s="372" t="s">
        <v>687</v>
      </c>
      <c r="D130" s="373">
        <v>0</v>
      </c>
      <c r="E130" s="373">
        <v>0</v>
      </c>
      <c r="F130" s="373">
        <v>0</v>
      </c>
    </row>
    <row r="131" spans="1:6" ht="18.75" x14ac:dyDescent="0.25">
      <c r="A131" s="567" t="s">
        <v>822</v>
      </c>
      <c r="B131" s="458" t="s">
        <v>823</v>
      </c>
      <c r="C131" s="372" t="s">
        <v>42</v>
      </c>
      <c r="D131" s="373">
        <v>0</v>
      </c>
      <c r="E131" s="373">
        <v>0</v>
      </c>
      <c r="F131" s="373">
        <v>0</v>
      </c>
    </row>
    <row r="132" spans="1:6" ht="18.75" x14ac:dyDescent="0.25">
      <c r="A132" s="573"/>
      <c r="B132" s="574"/>
      <c r="C132" s="372" t="s">
        <v>686</v>
      </c>
      <c r="D132" s="373"/>
      <c r="E132" s="373"/>
      <c r="F132" s="373"/>
    </row>
    <row r="133" spans="1:6" ht="18.75" x14ac:dyDescent="0.25">
      <c r="A133" s="573"/>
      <c r="B133" s="574"/>
      <c r="C133" s="372" t="s">
        <v>533</v>
      </c>
      <c r="D133" s="373">
        <v>0</v>
      </c>
      <c r="E133" s="373">
        <v>0</v>
      </c>
      <c r="F133" s="373">
        <v>0</v>
      </c>
    </row>
    <row r="134" spans="1:6" ht="37.5" x14ac:dyDescent="0.25">
      <c r="A134" s="573"/>
      <c r="B134" s="574"/>
      <c r="C134" s="372" t="s">
        <v>44</v>
      </c>
      <c r="D134" s="373">
        <v>0</v>
      </c>
      <c r="E134" s="373">
        <v>0</v>
      </c>
      <c r="F134" s="373">
        <v>0</v>
      </c>
    </row>
    <row r="135" spans="1:6" ht="18.75" x14ac:dyDescent="0.25">
      <c r="A135" s="573"/>
      <c r="B135" s="574"/>
      <c r="C135" s="372" t="s">
        <v>802</v>
      </c>
      <c r="D135" s="373">
        <v>0</v>
      </c>
      <c r="E135" s="373">
        <v>0</v>
      </c>
      <c r="F135" s="373">
        <v>0</v>
      </c>
    </row>
    <row r="136" spans="1:6" ht="18.75" x14ac:dyDescent="0.25">
      <c r="A136" s="568"/>
      <c r="B136" s="575"/>
      <c r="C136" s="372" t="s">
        <v>687</v>
      </c>
      <c r="D136" s="373">
        <v>0</v>
      </c>
      <c r="E136" s="373">
        <v>0</v>
      </c>
      <c r="F136" s="373">
        <v>0</v>
      </c>
    </row>
    <row r="137" spans="1:6" ht="18.75" x14ac:dyDescent="0.25">
      <c r="A137" s="567" t="s">
        <v>824</v>
      </c>
      <c r="B137" s="458" t="s">
        <v>825</v>
      </c>
      <c r="C137" s="372" t="s">
        <v>42</v>
      </c>
      <c r="D137" s="373">
        <f>D139+D140+D141+D142</f>
        <v>0</v>
      </c>
      <c r="E137" s="373">
        <f t="shared" ref="E137:F137" si="24">E139+E140+E141+E142</f>
        <v>59791.7</v>
      </c>
      <c r="F137" s="373">
        <f t="shared" si="24"/>
        <v>59791.7</v>
      </c>
    </row>
    <row r="138" spans="1:6" ht="18.75" x14ac:dyDescent="0.25">
      <c r="A138" s="573"/>
      <c r="B138" s="574"/>
      <c r="C138" s="372" t="s">
        <v>686</v>
      </c>
      <c r="D138" s="373"/>
      <c r="E138" s="373"/>
      <c r="F138" s="373"/>
    </row>
    <row r="139" spans="1:6" ht="18.75" x14ac:dyDescent="0.25">
      <c r="A139" s="573"/>
      <c r="B139" s="574"/>
      <c r="C139" s="372" t="s">
        <v>533</v>
      </c>
      <c r="D139" s="373">
        <v>0</v>
      </c>
      <c r="E139" s="373">
        <v>0</v>
      </c>
      <c r="F139" s="373">
        <v>0</v>
      </c>
    </row>
    <row r="140" spans="1:6" ht="37.5" x14ac:dyDescent="0.25">
      <c r="A140" s="573"/>
      <c r="B140" s="574"/>
      <c r="C140" s="372" t="s">
        <v>44</v>
      </c>
      <c r="D140" s="373">
        <v>0</v>
      </c>
      <c r="E140" s="373">
        <v>0</v>
      </c>
      <c r="F140" s="373">
        <v>0</v>
      </c>
    </row>
    <row r="141" spans="1:6" ht="18.75" x14ac:dyDescent="0.25">
      <c r="A141" s="573"/>
      <c r="B141" s="574"/>
      <c r="C141" s="372" t="s">
        <v>802</v>
      </c>
      <c r="D141" s="373">
        <v>0</v>
      </c>
      <c r="E141" s="373">
        <v>59791.7</v>
      </c>
      <c r="F141" s="373">
        <v>59791.7</v>
      </c>
    </row>
    <row r="142" spans="1:6" ht="18.75" x14ac:dyDescent="0.25">
      <c r="A142" s="568"/>
      <c r="B142" s="575"/>
      <c r="C142" s="372" t="s">
        <v>687</v>
      </c>
      <c r="D142" s="373">
        <v>0</v>
      </c>
      <c r="E142" s="373">
        <v>0</v>
      </c>
      <c r="F142" s="373">
        <v>0</v>
      </c>
    </row>
    <row r="143" spans="1:6" ht="18.75" x14ac:dyDescent="0.25">
      <c r="A143" s="559" t="s">
        <v>703</v>
      </c>
      <c r="B143" s="561" t="s">
        <v>704</v>
      </c>
      <c r="C143" s="372" t="s">
        <v>42</v>
      </c>
      <c r="D143" s="373">
        <f>D145+D146+D147+D148</f>
        <v>0</v>
      </c>
      <c r="E143" s="373">
        <f t="shared" ref="E143:F143" si="25">E145+E146+E147+E148</f>
        <v>1615.2</v>
      </c>
      <c r="F143" s="373">
        <f t="shared" si="25"/>
        <v>1615.1</v>
      </c>
    </row>
    <row r="144" spans="1:6" ht="18.75" x14ac:dyDescent="0.25">
      <c r="A144" s="560"/>
      <c r="B144" s="561"/>
      <c r="C144" s="372" t="s">
        <v>686</v>
      </c>
      <c r="D144" s="373"/>
      <c r="E144" s="373"/>
      <c r="F144" s="373"/>
    </row>
    <row r="145" spans="1:6" ht="18.75" x14ac:dyDescent="0.25">
      <c r="A145" s="560"/>
      <c r="B145" s="561"/>
      <c r="C145" s="372" t="s">
        <v>533</v>
      </c>
      <c r="D145" s="373">
        <v>0</v>
      </c>
      <c r="E145" s="373">
        <v>0</v>
      </c>
      <c r="F145" s="373">
        <v>0</v>
      </c>
    </row>
    <row r="146" spans="1:6" ht="37.5" x14ac:dyDescent="0.25">
      <c r="A146" s="560"/>
      <c r="B146" s="561"/>
      <c r="C146" s="372" t="s">
        <v>44</v>
      </c>
      <c r="D146" s="373">
        <f t="shared" ref="D146" si="26">D147+D148</f>
        <v>0</v>
      </c>
      <c r="E146" s="373">
        <v>0</v>
      </c>
      <c r="F146" s="373">
        <v>0</v>
      </c>
    </row>
    <row r="147" spans="1:6" ht="18.75" x14ac:dyDescent="0.25">
      <c r="A147" s="560"/>
      <c r="B147" s="561"/>
      <c r="C147" s="372" t="s">
        <v>802</v>
      </c>
      <c r="D147" s="373">
        <v>0</v>
      </c>
      <c r="E147" s="373">
        <v>1615.2</v>
      </c>
      <c r="F147" s="373">
        <v>1615.1</v>
      </c>
    </row>
    <row r="148" spans="1:6" ht="18.75" x14ac:dyDescent="0.25">
      <c r="A148" s="560"/>
      <c r="B148" s="561"/>
      <c r="C148" s="372" t="s">
        <v>687</v>
      </c>
      <c r="D148" s="373">
        <v>0</v>
      </c>
      <c r="E148" s="373">
        <v>0</v>
      </c>
      <c r="F148" s="373">
        <v>0</v>
      </c>
    </row>
    <row r="149" spans="1:6" ht="18.75" x14ac:dyDescent="0.25">
      <c r="A149" s="559" t="s">
        <v>705</v>
      </c>
      <c r="B149" s="561" t="s">
        <v>1007</v>
      </c>
      <c r="C149" s="372" t="s">
        <v>42</v>
      </c>
      <c r="D149" s="373">
        <f>D151+D152+D153+D154</f>
        <v>0</v>
      </c>
      <c r="E149" s="373">
        <f t="shared" ref="E149:F149" si="27">E151+E152+E153+E154</f>
        <v>9950.2000000000007</v>
      </c>
      <c r="F149" s="373">
        <f t="shared" si="27"/>
        <v>9950.2000000000007</v>
      </c>
    </row>
    <row r="150" spans="1:6" ht="18.75" x14ac:dyDescent="0.25">
      <c r="A150" s="560"/>
      <c r="B150" s="561"/>
      <c r="C150" s="372" t="s">
        <v>686</v>
      </c>
      <c r="D150" s="373"/>
      <c r="E150" s="373"/>
      <c r="F150" s="373"/>
    </row>
    <row r="151" spans="1:6" ht="18.75" x14ac:dyDescent="0.25">
      <c r="A151" s="560"/>
      <c r="B151" s="561"/>
      <c r="C151" s="372" t="s">
        <v>533</v>
      </c>
      <c r="D151" s="373">
        <v>0</v>
      </c>
      <c r="E151" s="373">
        <v>0</v>
      </c>
      <c r="F151" s="373">
        <v>0</v>
      </c>
    </row>
    <row r="152" spans="1:6" ht="37.5" x14ac:dyDescent="0.25">
      <c r="A152" s="560"/>
      <c r="B152" s="561"/>
      <c r="C152" s="372" t="s">
        <v>44</v>
      </c>
      <c r="D152" s="373">
        <v>0</v>
      </c>
      <c r="E152" s="373">
        <v>0</v>
      </c>
      <c r="F152" s="373">
        <v>0</v>
      </c>
    </row>
    <row r="153" spans="1:6" ht="18.75" x14ac:dyDescent="0.25">
      <c r="A153" s="560"/>
      <c r="B153" s="561"/>
      <c r="C153" s="372" t="s">
        <v>802</v>
      </c>
      <c r="D153" s="373">
        <v>0</v>
      </c>
      <c r="E153" s="373">
        <v>9950.2000000000007</v>
      </c>
      <c r="F153" s="373">
        <v>9950.2000000000007</v>
      </c>
    </row>
    <row r="154" spans="1:6" ht="18.75" x14ac:dyDescent="0.25">
      <c r="A154" s="560"/>
      <c r="B154" s="561"/>
      <c r="C154" s="372" t="s">
        <v>687</v>
      </c>
      <c r="D154" s="373">
        <v>0</v>
      </c>
      <c r="E154" s="373">
        <v>0</v>
      </c>
      <c r="F154" s="373">
        <v>0</v>
      </c>
    </row>
    <row r="155" spans="1:6" ht="18.75" x14ac:dyDescent="0.25">
      <c r="A155" s="582" t="s">
        <v>706</v>
      </c>
      <c r="B155" s="561" t="s">
        <v>707</v>
      </c>
      <c r="C155" s="372" t="s">
        <v>42</v>
      </c>
      <c r="D155" s="373">
        <f>D157+D158+D159+D160</f>
        <v>3355.1</v>
      </c>
      <c r="E155" s="373">
        <f t="shared" ref="E155:F155" si="28">E157+E158+E159+E160</f>
        <v>6449.3</v>
      </c>
      <c r="F155" s="373">
        <f t="shared" si="28"/>
        <v>6025</v>
      </c>
    </row>
    <row r="156" spans="1:6" ht="18.75" x14ac:dyDescent="0.25">
      <c r="A156" s="582"/>
      <c r="B156" s="561"/>
      <c r="C156" s="372" t="s">
        <v>686</v>
      </c>
      <c r="D156" s="373"/>
      <c r="E156" s="373"/>
      <c r="F156" s="373"/>
    </row>
    <row r="157" spans="1:6" ht="18.75" x14ac:dyDescent="0.25">
      <c r="A157" s="582"/>
      <c r="B157" s="561"/>
      <c r="C157" s="372" t="s">
        <v>533</v>
      </c>
      <c r="D157" s="373">
        <v>0</v>
      </c>
      <c r="E157" s="373">
        <v>0</v>
      </c>
      <c r="F157" s="373">
        <v>0</v>
      </c>
    </row>
    <row r="158" spans="1:6" ht="37.5" x14ac:dyDescent="0.25">
      <c r="A158" s="582"/>
      <c r="B158" s="561"/>
      <c r="C158" s="372" t="s">
        <v>44</v>
      </c>
      <c r="D158" s="373">
        <v>0</v>
      </c>
      <c r="E158" s="373">
        <v>0</v>
      </c>
      <c r="F158" s="373">
        <v>0</v>
      </c>
    </row>
    <row r="159" spans="1:6" ht="18.75" x14ac:dyDescent="0.25">
      <c r="A159" s="582"/>
      <c r="B159" s="561"/>
      <c r="C159" s="372" t="s">
        <v>802</v>
      </c>
      <c r="D159" s="373">
        <f>D165+D171+D177+D183</f>
        <v>3355.1</v>
      </c>
      <c r="E159" s="373">
        <f t="shared" ref="E159:F160" si="29">E165+E171+E177+E183</f>
        <v>6449.3</v>
      </c>
      <c r="F159" s="373">
        <f t="shared" si="29"/>
        <v>6025</v>
      </c>
    </row>
    <row r="160" spans="1:6" ht="18.75" x14ac:dyDescent="0.25">
      <c r="A160" s="582"/>
      <c r="B160" s="561"/>
      <c r="C160" s="372" t="s">
        <v>687</v>
      </c>
      <c r="D160" s="373">
        <f>D166+D172+D178+D184</f>
        <v>0</v>
      </c>
      <c r="E160" s="373">
        <f t="shared" si="29"/>
        <v>0</v>
      </c>
      <c r="F160" s="373">
        <f t="shared" si="29"/>
        <v>0</v>
      </c>
    </row>
    <row r="161" spans="1:6" ht="18.75" x14ac:dyDescent="0.25">
      <c r="A161" s="567" t="s">
        <v>826</v>
      </c>
      <c r="B161" s="458" t="s">
        <v>827</v>
      </c>
      <c r="C161" s="372" t="s">
        <v>42</v>
      </c>
      <c r="D161" s="373">
        <f>D163+D164+D165+D166</f>
        <v>0</v>
      </c>
      <c r="E161" s="373">
        <f t="shared" ref="E161:F161" si="30">E163+E164+E165+E166</f>
        <v>254.2</v>
      </c>
      <c r="F161" s="373">
        <f t="shared" si="30"/>
        <v>254.1</v>
      </c>
    </row>
    <row r="162" spans="1:6" ht="18.75" x14ac:dyDescent="0.25">
      <c r="A162" s="573"/>
      <c r="B162" s="574"/>
      <c r="C162" s="372" t="s">
        <v>686</v>
      </c>
      <c r="D162" s="373"/>
      <c r="E162" s="373"/>
      <c r="F162" s="373"/>
    </row>
    <row r="163" spans="1:6" ht="18.75" x14ac:dyDescent="0.25">
      <c r="A163" s="573"/>
      <c r="B163" s="574"/>
      <c r="C163" s="372" t="s">
        <v>533</v>
      </c>
      <c r="D163" s="373">
        <v>0</v>
      </c>
      <c r="E163" s="373">
        <v>0</v>
      </c>
      <c r="F163" s="373">
        <v>0</v>
      </c>
    </row>
    <row r="164" spans="1:6" ht="37.5" x14ac:dyDescent="0.25">
      <c r="A164" s="573"/>
      <c r="B164" s="574"/>
      <c r="C164" s="372" t="s">
        <v>44</v>
      </c>
      <c r="D164" s="373">
        <v>0</v>
      </c>
      <c r="E164" s="373">
        <v>0</v>
      </c>
      <c r="F164" s="373">
        <v>0</v>
      </c>
    </row>
    <row r="165" spans="1:6" ht="18.75" x14ac:dyDescent="0.25">
      <c r="A165" s="573"/>
      <c r="B165" s="574"/>
      <c r="C165" s="372" t="s">
        <v>802</v>
      </c>
      <c r="D165" s="373">
        <v>0</v>
      </c>
      <c r="E165" s="373">
        <v>254.2</v>
      </c>
      <c r="F165" s="373">
        <v>254.1</v>
      </c>
    </row>
    <row r="166" spans="1:6" ht="18.75" x14ac:dyDescent="0.25">
      <c r="A166" s="568"/>
      <c r="B166" s="575"/>
      <c r="C166" s="372" t="s">
        <v>687</v>
      </c>
      <c r="D166" s="373">
        <v>0</v>
      </c>
      <c r="E166" s="373">
        <v>0</v>
      </c>
      <c r="F166" s="373">
        <v>0</v>
      </c>
    </row>
    <row r="167" spans="1:6" ht="18.75" x14ac:dyDescent="0.25">
      <c r="A167" s="567" t="s">
        <v>828</v>
      </c>
      <c r="B167" s="458" t="s">
        <v>829</v>
      </c>
      <c r="C167" s="372" t="s">
        <v>42</v>
      </c>
      <c r="D167" s="373">
        <f>D169+D170+D171+D172</f>
        <v>3355.1</v>
      </c>
      <c r="E167" s="373">
        <f t="shared" ref="E167:F167" si="31">E169+E170+E171+E172</f>
        <v>6195.1</v>
      </c>
      <c r="F167" s="373">
        <f t="shared" si="31"/>
        <v>5770.9</v>
      </c>
    </row>
    <row r="168" spans="1:6" ht="18.75" x14ac:dyDescent="0.25">
      <c r="A168" s="573"/>
      <c r="B168" s="574"/>
      <c r="C168" s="372" t="s">
        <v>686</v>
      </c>
      <c r="D168" s="373"/>
      <c r="E168" s="373"/>
      <c r="F168" s="373"/>
    </row>
    <row r="169" spans="1:6" ht="18.75" x14ac:dyDescent="0.25">
      <c r="A169" s="573"/>
      <c r="B169" s="574"/>
      <c r="C169" s="372" t="s">
        <v>533</v>
      </c>
      <c r="D169" s="373">
        <v>0</v>
      </c>
      <c r="E169" s="373">
        <v>0</v>
      </c>
      <c r="F169" s="373">
        <v>0</v>
      </c>
    </row>
    <row r="170" spans="1:6" ht="37.5" x14ac:dyDescent="0.25">
      <c r="A170" s="573"/>
      <c r="B170" s="574"/>
      <c r="C170" s="372" t="s">
        <v>44</v>
      </c>
      <c r="D170" s="373">
        <v>0</v>
      </c>
      <c r="E170" s="373">
        <v>0</v>
      </c>
      <c r="F170" s="373">
        <v>0</v>
      </c>
    </row>
    <row r="171" spans="1:6" ht="18.75" x14ac:dyDescent="0.25">
      <c r="A171" s="573"/>
      <c r="B171" s="574"/>
      <c r="C171" s="372" t="s">
        <v>802</v>
      </c>
      <c r="D171" s="373">
        <v>3355.1</v>
      </c>
      <c r="E171" s="373">
        <v>6195.1</v>
      </c>
      <c r="F171" s="373">
        <v>5770.9</v>
      </c>
    </row>
    <row r="172" spans="1:6" ht="18.75" x14ac:dyDescent="0.25">
      <c r="A172" s="568"/>
      <c r="B172" s="575"/>
      <c r="C172" s="372" t="s">
        <v>687</v>
      </c>
      <c r="D172" s="373">
        <v>0</v>
      </c>
      <c r="E172" s="373">
        <v>0</v>
      </c>
      <c r="F172" s="373">
        <v>0</v>
      </c>
    </row>
    <row r="173" spans="1:6" ht="18.75" x14ac:dyDescent="0.25">
      <c r="A173" s="567" t="s">
        <v>830</v>
      </c>
      <c r="B173" s="458" t="s">
        <v>831</v>
      </c>
      <c r="C173" s="372" t="s">
        <v>42</v>
      </c>
      <c r="D173" s="373">
        <f t="shared" ref="D173:F173" si="32">D175</f>
        <v>0</v>
      </c>
      <c r="E173" s="373">
        <f t="shared" si="32"/>
        <v>0</v>
      </c>
      <c r="F173" s="373">
        <f t="shared" si="32"/>
        <v>0</v>
      </c>
    </row>
    <row r="174" spans="1:6" ht="18.75" x14ac:dyDescent="0.25">
      <c r="A174" s="573"/>
      <c r="B174" s="574"/>
      <c r="C174" s="372" t="s">
        <v>686</v>
      </c>
      <c r="D174" s="373"/>
      <c r="E174" s="373"/>
      <c r="F174" s="373"/>
    </row>
    <row r="175" spans="1:6" ht="18.75" x14ac:dyDescent="0.25">
      <c r="A175" s="573"/>
      <c r="B175" s="574"/>
      <c r="C175" s="372" t="s">
        <v>533</v>
      </c>
      <c r="D175" s="373">
        <v>0</v>
      </c>
      <c r="E175" s="373">
        <v>0</v>
      </c>
      <c r="F175" s="373">
        <v>0</v>
      </c>
    </row>
    <row r="176" spans="1:6" ht="37.5" x14ac:dyDescent="0.25">
      <c r="A176" s="573"/>
      <c r="B176" s="574"/>
      <c r="C176" s="372" t="s">
        <v>44</v>
      </c>
      <c r="D176" s="373">
        <f t="shared" ref="D176:F176" si="33">D177+D178</f>
        <v>0</v>
      </c>
      <c r="E176" s="373">
        <f t="shared" si="33"/>
        <v>0</v>
      </c>
      <c r="F176" s="373">
        <f t="shared" si="33"/>
        <v>0</v>
      </c>
    </row>
    <row r="177" spans="1:6" ht="18.75" x14ac:dyDescent="0.25">
      <c r="A177" s="573"/>
      <c r="B177" s="574"/>
      <c r="C177" s="372" t="s">
        <v>802</v>
      </c>
      <c r="D177" s="373">
        <v>0</v>
      </c>
      <c r="E177" s="373">
        <v>0</v>
      </c>
      <c r="F177" s="373">
        <v>0</v>
      </c>
    </row>
    <row r="178" spans="1:6" ht="18.75" x14ac:dyDescent="0.25">
      <c r="A178" s="568"/>
      <c r="B178" s="575"/>
      <c r="C178" s="372" t="s">
        <v>687</v>
      </c>
      <c r="D178" s="373">
        <v>0</v>
      </c>
      <c r="E178" s="373">
        <v>0</v>
      </c>
      <c r="F178" s="373">
        <v>0</v>
      </c>
    </row>
    <row r="179" spans="1:6" ht="18.75" x14ac:dyDescent="0.25">
      <c r="A179" s="567" t="s">
        <v>832</v>
      </c>
      <c r="B179" s="458" t="s">
        <v>833</v>
      </c>
      <c r="C179" s="372" t="s">
        <v>42</v>
      </c>
      <c r="D179" s="373">
        <f t="shared" ref="D179:F179" si="34">D181</f>
        <v>0</v>
      </c>
      <c r="E179" s="373">
        <f t="shared" si="34"/>
        <v>0</v>
      </c>
      <c r="F179" s="373">
        <f t="shared" si="34"/>
        <v>0</v>
      </c>
    </row>
    <row r="180" spans="1:6" ht="18.75" x14ac:dyDescent="0.25">
      <c r="A180" s="573"/>
      <c r="B180" s="574"/>
      <c r="C180" s="372" t="s">
        <v>686</v>
      </c>
      <c r="D180" s="373"/>
      <c r="E180" s="373"/>
      <c r="F180" s="373"/>
    </row>
    <row r="181" spans="1:6" ht="18.75" x14ac:dyDescent="0.25">
      <c r="A181" s="573"/>
      <c r="B181" s="574"/>
      <c r="C181" s="372" t="s">
        <v>533</v>
      </c>
      <c r="D181" s="373">
        <v>0</v>
      </c>
      <c r="E181" s="373">
        <v>0</v>
      </c>
      <c r="F181" s="373">
        <v>0</v>
      </c>
    </row>
    <row r="182" spans="1:6" ht="37.5" x14ac:dyDescent="0.25">
      <c r="A182" s="573"/>
      <c r="B182" s="574"/>
      <c r="C182" s="372" t="s">
        <v>44</v>
      </c>
      <c r="D182" s="373">
        <f t="shared" ref="D182:F182" si="35">D183+D184</f>
        <v>0</v>
      </c>
      <c r="E182" s="373">
        <f t="shared" si="35"/>
        <v>0</v>
      </c>
      <c r="F182" s="373">
        <f t="shared" si="35"/>
        <v>0</v>
      </c>
    </row>
    <row r="183" spans="1:6" ht="18.75" x14ac:dyDescent="0.25">
      <c r="A183" s="573"/>
      <c r="B183" s="574"/>
      <c r="C183" s="372" t="s">
        <v>802</v>
      </c>
      <c r="D183" s="373">
        <v>0</v>
      </c>
      <c r="E183" s="373">
        <v>0</v>
      </c>
      <c r="F183" s="373">
        <v>0</v>
      </c>
    </row>
    <row r="184" spans="1:6" ht="18.75" x14ac:dyDescent="0.25">
      <c r="A184" s="568"/>
      <c r="B184" s="575"/>
      <c r="C184" s="372" t="s">
        <v>687</v>
      </c>
      <c r="D184" s="373">
        <v>0</v>
      </c>
      <c r="E184" s="373">
        <v>0</v>
      </c>
      <c r="F184" s="373">
        <v>0</v>
      </c>
    </row>
    <row r="185" spans="1:6" ht="18.75" x14ac:dyDescent="0.25">
      <c r="A185" s="582" t="s">
        <v>708</v>
      </c>
      <c r="B185" s="561" t="s">
        <v>709</v>
      </c>
      <c r="C185" s="372" t="s">
        <v>42</v>
      </c>
      <c r="D185" s="373">
        <f>D187+D188+D189+D190</f>
        <v>8706.2000000000007</v>
      </c>
      <c r="E185" s="373">
        <f t="shared" ref="E185:F185" si="36">E187+E188+E189+E190</f>
        <v>10822.9</v>
      </c>
      <c r="F185" s="373">
        <f t="shared" si="36"/>
        <v>5480.6</v>
      </c>
    </row>
    <row r="186" spans="1:6" ht="18.75" x14ac:dyDescent="0.25">
      <c r="A186" s="582"/>
      <c r="B186" s="561"/>
      <c r="C186" s="372" t="s">
        <v>686</v>
      </c>
      <c r="D186" s="373"/>
      <c r="E186" s="373"/>
      <c r="F186" s="373"/>
    </row>
    <row r="187" spans="1:6" ht="18.75" x14ac:dyDescent="0.25">
      <c r="A187" s="582"/>
      <c r="B187" s="561"/>
      <c r="C187" s="372" t="s">
        <v>533</v>
      </c>
      <c r="D187" s="373">
        <v>0</v>
      </c>
      <c r="E187" s="373">
        <v>0</v>
      </c>
      <c r="F187" s="373">
        <v>0</v>
      </c>
    </row>
    <row r="188" spans="1:6" ht="37.5" x14ac:dyDescent="0.25">
      <c r="A188" s="582"/>
      <c r="B188" s="561"/>
      <c r="C188" s="372" t="s">
        <v>44</v>
      </c>
      <c r="D188" s="373">
        <v>0</v>
      </c>
      <c r="E188" s="373">
        <v>0</v>
      </c>
      <c r="F188" s="373">
        <v>0</v>
      </c>
    </row>
    <row r="189" spans="1:6" ht="18.75" x14ac:dyDescent="0.25">
      <c r="A189" s="582"/>
      <c r="B189" s="561"/>
      <c r="C189" s="372" t="s">
        <v>802</v>
      </c>
      <c r="D189" s="373">
        <f>D195+D201+D207</f>
        <v>8706.2000000000007</v>
      </c>
      <c r="E189" s="373">
        <f>E195+E201+E207</f>
        <v>10822.9</v>
      </c>
      <c r="F189" s="373">
        <f>F195+F201+F207</f>
        <v>5480.6</v>
      </c>
    </row>
    <row r="190" spans="1:6" ht="18.75" x14ac:dyDescent="0.25">
      <c r="A190" s="582"/>
      <c r="B190" s="561"/>
      <c r="C190" s="372" t="s">
        <v>687</v>
      </c>
      <c r="D190" s="373">
        <f>D196+D202+D208</f>
        <v>0</v>
      </c>
      <c r="E190" s="373">
        <f t="shared" ref="E190:F190" si="37">E196+E202+E208</f>
        <v>0</v>
      </c>
      <c r="F190" s="373">
        <f t="shared" si="37"/>
        <v>0</v>
      </c>
    </row>
    <row r="191" spans="1:6" ht="18.75" x14ac:dyDescent="0.25">
      <c r="A191" s="567" t="s">
        <v>834</v>
      </c>
      <c r="B191" s="458" t="s">
        <v>835</v>
      </c>
      <c r="C191" s="372" t="s">
        <v>42</v>
      </c>
      <c r="D191" s="373">
        <f>D193+D194+D195+D196</f>
        <v>5939.5</v>
      </c>
      <c r="E191" s="373">
        <f t="shared" ref="E191:F191" si="38">E193+E194+E195+E196</f>
        <v>5939.5</v>
      </c>
      <c r="F191" s="373">
        <f t="shared" si="38"/>
        <v>1600.1</v>
      </c>
    </row>
    <row r="192" spans="1:6" ht="18.75" x14ac:dyDescent="0.25">
      <c r="A192" s="573"/>
      <c r="B192" s="574"/>
      <c r="C192" s="372" t="s">
        <v>686</v>
      </c>
      <c r="D192" s="373"/>
      <c r="E192" s="373"/>
      <c r="F192" s="373"/>
    </row>
    <row r="193" spans="1:6" ht="18.75" x14ac:dyDescent="0.25">
      <c r="A193" s="573"/>
      <c r="B193" s="574"/>
      <c r="C193" s="372" t="s">
        <v>533</v>
      </c>
      <c r="D193" s="373">
        <v>0</v>
      </c>
      <c r="E193" s="373">
        <v>0</v>
      </c>
      <c r="F193" s="373">
        <v>0</v>
      </c>
    </row>
    <row r="194" spans="1:6" ht="37.5" x14ac:dyDescent="0.25">
      <c r="A194" s="573"/>
      <c r="B194" s="574"/>
      <c r="C194" s="372" t="s">
        <v>44</v>
      </c>
      <c r="D194" s="373">
        <v>0</v>
      </c>
      <c r="E194" s="373">
        <v>0</v>
      </c>
      <c r="F194" s="373">
        <v>0</v>
      </c>
    </row>
    <row r="195" spans="1:6" ht="18.75" x14ac:dyDescent="0.25">
      <c r="A195" s="573"/>
      <c r="B195" s="574"/>
      <c r="C195" s="372" t="s">
        <v>802</v>
      </c>
      <c r="D195" s="373">
        <v>5939.5</v>
      </c>
      <c r="E195" s="373">
        <v>5939.5</v>
      </c>
      <c r="F195" s="373">
        <v>1600.1</v>
      </c>
    </row>
    <row r="196" spans="1:6" ht="18.75" x14ac:dyDescent="0.25">
      <c r="A196" s="568"/>
      <c r="B196" s="575"/>
      <c r="C196" s="372" t="s">
        <v>687</v>
      </c>
      <c r="D196" s="373">
        <v>0</v>
      </c>
      <c r="E196" s="373">
        <v>0</v>
      </c>
      <c r="F196" s="373">
        <v>0</v>
      </c>
    </row>
    <row r="197" spans="1:6" ht="18.75" x14ac:dyDescent="0.25">
      <c r="A197" s="567" t="s">
        <v>836</v>
      </c>
      <c r="B197" s="458" t="s">
        <v>837</v>
      </c>
      <c r="C197" s="372" t="s">
        <v>42</v>
      </c>
      <c r="D197" s="373">
        <f>D199+D200+D201+D202</f>
        <v>0</v>
      </c>
      <c r="E197" s="373">
        <f t="shared" ref="E197:F197" si="39">E199+E200+E201+E202</f>
        <v>1389.5</v>
      </c>
      <c r="F197" s="373">
        <f t="shared" si="39"/>
        <v>1389.5</v>
      </c>
    </row>
    <row r="198" spans="1:6" ht="18.75" x14ac:dyDescent="0.25">
      <c r="A198" s="573"/>
      <c r="B198" s="574"/>
      <c r="C198" s="372" t="s">
        <v>686</v>
      </c>
      <c r="D198" s="373"/>
      <c r="E198" s="373"/>
      <c r="F198" s="373"/>
    </row>
    <row r="199" spans="1:6" ht="18.75" x14ac:dyDescent="0.25">
      <c r="A199" s="573"/>
      <c r="B199" s="574"/>
      <c r="C199" s="372" t="s">
        <v>533</v>
      </c>
      <c r="D199" s="373">
        <v>0</v>
      </c>
      <c r="E199" s="373">
        <v>0</v>
      </c>
      <c r="F199" s="373">
        <v>0</v>
      </c>
    </row>
    <row r="200" spans="1:6" ht="37.5" x14ac:dyDescent="0.25">
      <c r="A200" s="573"/>
      <c r="B200" s="574"/>
      <c r="C200" s="372" t="s">
        <v>44</v>
      </c>
      <c r="D200" s="373">
        <v>0</v>
      </c>
      <c r="E200" s="373">
        <v>0</v>
      </c>
      <c r="F200" s="373">
        <v>0</v>
      </c>
    </row>
    <row r="201" spans="1:6" ht="18.75" x14ac:dyDescent="0.25">
      <c r="A201" s="573"/>
      <c r="B201" s="574"/>
      <c r="C201" s="372" t="s">
        <v>802</v>
      </c>
      <c r="D201" s="373">
        <v>0</v>
      </c>
      <c r="E201" s="373">
        <v>1389.5</v>
      </c>
      <c r="F201" s="373">
        <f>643.9+600+145.6</f>
        <v>1389.5</v>
      </c>
    </row>
    <row r="202" spans="1:6" ht="18.75" x14ac:dyDescent="0.25">
      <c r="A202" s="568"/>
      <c r="B202" s="575"/>
      <c r="C202" s="372" t="s">
        <v>687</v>
      </c>
      <c r="D202" s="373">
        <v>0</v>
      </c>
      <c r="E202" s="373">
        <v>0</v>
      </c>
      <c r="F202" s="373">
        <v>0</v>
      </c>
    </row>
    <row r="203" spans="1:6" ht="18.75" x14ac:dyDescent="0.25">
      <c r="A203" s="567" t="s">
        <v>838</v>
      </c>
      <c r="B203" s="458" t="s">
        <v>839</v>
      </c>
      <c r="C203" s="372" t="s">
        <v>42</v>
      </c>
      <c r="D203" s="373">
        <f>D205+D206+D207+D208</f>
        <v>2766.7</v>
      </c>
      <c r="E203" s="373">
        <f t="shared" ref="E203:F203" si="40">E205+E206+E207+E208</f>
        <v>3493.9</v>
      </c>
      <c r="F203" s="373">
        <f t="shared" si="40"/>
        <v>2491</v>
      </c>
    </row>
    <row r="204" spans="1:6" ht="18.75" x14ac:dyDescent="0.25">
      <c r="A204" s="573"/>
      <c r="B204" s="574"/>
      <c r="C204" s="372" t="s">
        <v>686</v>
      </c>
      <c r="D204" s="373"/>
      <c r="E204" s="373"/>
      <c r="F204" s="373"/>
    </row>
    <row r="205" spans="1:6" ht="18.75" x14ac:dyDescent="0.25">
      <c r="A205" s="573"/>
      <c r="B205" s="574"/>
      <c r="C205" s="372" t="s">
        <v>533</v>
      </c>
      <c r="D205" s="373">
        <v>0</v>
      </c>
      <c r="E205" s="373">
        <v>0</v>
      </c>
      <c r="F205" s="373">
        <v>0</v>
      </c>
    </row>
    <row r="206" spans="1:6" ht="37.5" x14ac:dyDescent="0.25">
      <c r="A206" s="573"/>
      <c r="B206" s="574"/>
      <c r="C206" s="372" t="s">
        <v>44</v>
      </c>
      <c r="D206" s="373">
        <v>0</v>
      </c>
      <c r="E206" s="373">
        <v>0</v>
      </c>
      <c r="F206" s="373">
        <v>0</v>
      </c>
    </row>
    <row r="207" spans="1:6" ht="18.75" x14ac:dyDescent="0.25">
      <c r="A207" s="573"/>
      <c r="B207" s="574"/>
      <c r="C207" s="372" t="s">
        <v>802</v>
      </c>
      <c r="D207" s="373">
        <v>2766.7</v>
      </c>
      <c r="E207" s="373">
        <v>3493.9</v>
      </c>
      <c r="F207" s="373">
        <v>2491</v>
      </c>
    </row>
    <row r="208" spans="1:6" ht="18.75" x14ac:dyDescent="0.25">
      <c r="A208" s="568"/>
      <c r="B208" s="575"/>
      <c r="C208" s="372" t="s">
        <v>687</v>
      </c>
      <c r="D208" s="373">
        <v>0</v>
      </c>
      <c r="E208" s="373">
        <v>0</v>
      </c>
      <c r="F208" s="373">
        <v>0</v>
      </c>
    </row>
    <row r="209" spans="1:6" ht="18.75" x14ac:dyDescent="0.25">
      <c r="A209" s="559" t="s">
        <v>710</v>
      </c>
      <c r="B209" s="561" t="s">
        <v>711</v>
      </c>
      <c r="C209" s="372" t="s">
        <v>42</v>
      </c>
      <c r="D209" s="373">
        <f>D211+D212+D213+D214</f>
        <v>40150</v>
      </c>
      <c r="E209" s="373">
        <f t="shared" ref="E209:F209" si="41">E211+E212+E213+E214</f>
        <v>43392.2</v>
      </c>
      <c r="F209" s="373">
        <f t="shared" si="41"/>
        <v>43136.5</v>
      </c>
    </row>
    <row r="210" spans="1:6" ht="18.75" x14ac:dyDescent="0.25">
      <c r="A210" s="560"/>
      <c r="B210" s="561"/>
      <c r="C210" s="372" t="s">
        <v>686</v>
      </c>
      <c r="D210" s="373"/>
      <c r="E210" s="373"/>
      <c r="F210" s="373"/>
    </row>
    <row r="211" spans="1:6" ht="18.75" x14ac:dyDescent="0.25">
      <c r="A211" s="560"/>
      <c r="B211" s="561"/>
      <c r="C211" s="372" t="s">
        <v>533</v>
      </c>
      <c r="D211" s="373">
        <v>0</v>
      </c>
      <c r="E211" s="373">
        <v>0</v>
      </c>
      <c r="F211" s="373">
        <v>0</v>
      </c>
    </row>
    <row r="212" spans="1:6" ht="37.5" x14ac:dyDescent="0.25">
      <c r="A212" s="560"/>
      <c r="B212" s="561"/>
      <c r="C212" s="372" t="s">
        <v>44</v>
      </c>
      <c r="D212" s="373">
        <v>0</v>
      </c>
      <c r="E212" s="373">
        <v>0</v>
      </c>
      <c r="F212" s="373">
        <v>0</v>
      </c>
    </row>
    <row r="213" spans="1:6" ht="18.75" x14ac:dyDescent="0.25">
      <c r="A213" s="560"/>
      <c r="B213" s="561"/>
      <c r="C213" s="372" t="s">
        <v>802</v>
      </c>
      <c r="D213" s="373">
        <v>40150</v>
      </c>
      <c r="E213" s="373">
        <v>43392.2</v>
      </c>
      <c r="F213" s="373">
        <v>43136.5</v>
      </c>
    </row>
    <row r="214" spans="1:6" ht="18.75" x14ac:dyDescent="0.25">
      <c r="A214" s="560"/>
      <c r="B214" s="561"/>
      <c r="C214" s="372" t="s">
        <v>687</v>
      </c>
      <c r="D214" s="373">
        <v>0</v>
      </c>
      <c r="E214" s="373">
        <v>0</v>
      </c>
      <c r="F214" s="373">
        <v>0</v>
      </c>
    </row>
    <row r="215" spans="1:6" ht="18.75" x14ac:dyDescent="0.25">
      <c r="A215" s="559" t="s">
        <v>712</v>
      </c>
      <c r="B215" s="562" t="s">
        <v>713</v>
      </c>
      <c r="C215" s="372" t="s">
        <v>42</v>
      </c>
      <c r="D215" s="373">
        <f>D218</f>
        <v>32895</v>
      </c>
      <c r="E215" s="373">
        <f t="shared" ref="E215:F215" si="42">E218</f>
        <v>25417.9</v>
      </c>
      <c r="F215" s="373">
        <f t="shared" si="42"/>
        <v>25176.2</v>
      </c>
    </row>
    <row r="216" spans="1:6" ht="18.75" x14ac:dyDescent="0.25">
      <c r="A216" s="560"/>
      <c r="B216" s="563"/>
      <c r="C216" s="372" t="s">
        <v>686</v>
      </c>
      <c r="D216" s="373"/>
      <c r="E216" s="373"/>
      <c r="F216" s="373"/>
    </row>
    <row r="217" spans="1:6" ht="18.75" x14ac:dyDescent="0.25">
      <c r="A217" s="560"/>
      <c r="B217" s="563"/>
      <c r="C217" s="372" t="s">
        <v>533</v>
      </c>
      <c r="D217" s="373">
        <v>0</v>
      </c>
      <c r="E217" s="373">
        <v>0</v>
      </c>
      <c r="F217" s="373">
        <v>0</v>
      </c>
    </row>
    <row r="218" spans="1:6" ht="37.5" x14ac:dyDescent="0.25">
      <c r="A218" s="560"/>
      <c r="B218" s="563"/>
      <c r="C218" s="372" t="s">
        <v>44</v>
      </c>
      <c r="D218" s="373">
        <v>32895</v>
      </c>
      <c r="E218" s="373">
        <v>25417.9</v>
      </c>
      <c r="F218" s="373">
        <v>25176.2</v>
      </c>
    </row>
    <row r="219" spans="1:6" ht="18.75" x14ac:dyDescent="0.25">
      <c r="A219" s="560"/>
      <c r="B219" s="563"/>
      <c r="C219" s="372" t="s">
        <v>802</v>
      </c>
      <c r="D219" s="373">
        <v>0</v>
      </c>
      <c r="E219" s="373">
        <v>0</v>
      </c>
      <c r="F219" s="373">
        <v>0</v>
      </c>
    </row>
    <row r="220" spans="1:6" ht="18.75" x14ac:dyDescent="0.25">
      <c r="A220" s="560"/>
      <c r="B220" s="563"/>
      <c r="C220" s="372" t="s">
        <v>687</v>
      </c>
      <c r="D220" s="373">
        <v>0</v>
      </c>
      <c r="E220" s="373">
        <v>0</v>
      </c>
      <c r="F220" s="373">
        <v>0</v>
      </c>
    </row>
    <row r="221" spans="1:6" ht="18.75" x14ac:dyDescent="0.25">
      <c r="A221" s="559" t="s">
        <v>714</v>
      </c>
      <c r="B221" s="562" t="s">
        <v>715</v>
      </c>
      <c r="C221" s="372" t="s">
        <v>42</v>
      </c>
      <c r="D221" s="373">
        <f>D224</f>
        <v>135.19999999999999</v>
      </c>
      <c r="E221" s="373">
        <f t="shared" ref="E221:F221" si="43">E224</f>
        <v>136.4</v>
      </c>
      <c r="F221" s="373">
        <f t="shared" si="43"/>
        <v>136.4</v>
      </c>
    </row>
    <row r="222" spans="1:6" ht="18.75" x14ac:dyDescent="0.25">
      <c r="A222" s="560"/>
      <c r="B222" s="563"/>
      <c r="C222" s="372" t="s">
        <v>686</v>
      </c>
      <c r="D222" s="373"/>
      <c r="E222" s="373"/>
      <c r="F222" s="373"/>
    </row>
    <row r="223" spans="1:6" ht="18.75" x14ac:dyDescent="0.25">
      <c r="A223" s="560"/>
      <c r="B223" s="563"/>
      <c r="C223" s="372" t="s">
        <v>533</v>
      </c>
      <c r="D223" s="373">
        <v>0</v>
      </c>
      <c r="E223" s="373">
        <v>0</v>
      </c>
      <c r="F223" s="373">
        <v>0</v>
      </c>
    </row>
    <row r="224" spans="1:6" ht="37.5" x14ac:dyDescent="0.25">
      <c r="A224" s="560"/>
      <c r="B224" s="563"/>
      <c r="C224" s="372" t="s">
        <v>44</v>
      </c>
      <c r="D224" s="373">
        <v>135.19999999999999</v>
      </c>
      <c r="E224" s="373">
        <v>136.4</v>
      </c>
      <c r="F224" s="373">
        <v>136.4</v>
      </c>
    </row>
    <row r="225" spans="1:6" ht="18.75" x14ac:dyDescent="0.25">
      <c r="A225" s="560"/>
      <c r="B225" s="563"/>
      <c r="C225" s="372" t="s">
        <v>802</v>
      </c>
      <c r="D225" s="373">
        <v>0</v>
      </c>
      <c r="E225" s="373">
        <v>0</v>
      </c>
      <c r="F225" s="373">
        <v>0</v>
      </c>
    </row>
    <row r="226" spans="1:6" ht="18.75" x14ac:dyDescent="0.25">
      <c r="A226" s="560"/>
      <c r="B226" s="563"/>
      <c r="C226" s="372" t="s">
        <v>687</v>
      </c>
      <c r="D226" s="373">
        <v>0</v>
      </c>
      <c r="E226" s="373">
        <v>0</v>
      </c>
      <c r="F226" s="373">
        <v>0</v>
      </c>
    </row>
    <row r="227" spans="1:6" ht="18.75" x14ac:dyDescent="0.25">
      <c r="A227" s="559" t="s">
        <v>716</v>
      </c>
      <c r="B227" s="562" t="s">
        <v>1008</v>
      </c>
      <c r="C227" s="372" t="s">
        <v>42</v>
      </c>
      <c r="D227" s="373">
        <f>D229+D230+D231+D232</f>
        <v>666.7</v>
      </c>
      <c r="E227" s="373">
        <f t="shared" ref="E227:F227" si="44">E229+E230+E231+E232</f>
        <v>6711.7</v>
      </c>
      <c r="F227" s="373">
        <f t="shared" si="44"/>
        <v>6711.7</v>
      </c>
    </row>
    <row r="228" spans="1:6" ht="18.75" x14ac:dyDescent="0.25">
      <c r="A228" s="560"/>
      <c r="B228" s="563"/>
      <c r="C228" s="372" t="s">
        <v>686</v>
      </c>
      <c r="D228" s="373"/>
      <c r="E228" s="373"/>
      <c r="F228" s="373"/>
    </row>
    <row r="229" spans="1:6" ht="18.75" x14ac:dyDescent="0.25">
      <c r="A229" s="560"/>
      <c r="B229" s="563"/>
      <c r="C229" s="372" t="s">
        <v>533</v>
      </c>
      <c r="D229" s="373">
        <v>0</v>
      </c>
      <c r="E229" s="373">
        <v>0</v>
      </c>
      <c r="F229" s="373">
        <v>0</v>
      </c>
    </row>
    <row r="230" spans="1:6" ht="37.5" x14ac:dyDescent="0.25">
      <c r="A230" s="560"/>
      <c r="B230" s="563"/>
      <c r="C230" s="372" t="s">
        <v>44</v>
      </c>
      <c r="D230" s="373">
        <v>0</v>
      </c>
      <c r="E230" s="373">
        <f>E422+E428+E434</f>
        <v>6000</v>
      </c>
      <c r="F230" s="373">
        <f>F422+F428+F434</f>
        <v>6000</v>
      </c>
    </row>
    <row r="231" spans="1:6" ht="18.75" x14ac:dyDescent="0.25">
      <c r="A231" s="560"/>
      <c r="B231" s="563"/>
      <c r="C231" s="372" t="s">
        <v>802</v>
      </c>
      <c r="D231" s="373">
        <f>D237+D243+D249+D255+D261+D267+D273+D279+D285+D291+D297+D303+D309+D315+D321+D327+D333+D339+D345+D351+D357+D363+D369+D375+D381+D387+D393+D399+D405+D411+D417+D423+D429+D435</f>
        <v>666.7</v>
      </c>
      <c r="E231" s="373">
        <f t="shared" ref="E231:F231" si="45">E237+E243+E249+E255+E261+E267+E273+E279+E285+E291+E297+E303+E309+E315+E321+E327+E333+E339+E345+E351+E357+E363+E369+E375+E381+E387+E393+E399+E405+E411+E417+E423+E429+E435</f>
        <v>666.7</v>
      </c>
      <c r="F231" s="373">
        <f t="shared" si="45"/>
        <v>666.7</v>
      </c>
    </row>
    <row r="232" spans="1:6" ht="18.75" x14ac:dyDescent="0.25">
      <c r="A232" s="560"/>
      <c r="B232" s="563"/>
      <c r="C232" s="372" t="s">
        <v>687</v>
      </c>
      <c r="D232" s="373">
        <f>D238+D244+D250+D256+D262+D268+D274+D280+D286+D292+D298+D304+D310+D316+D322+D328+D334+D340+D346+D352+D358+D364+D370+D376+D382+D388+D394+D400+D406+D412+D418+D424+D430+D436</f>
        <v>0</v>
      </c>
      <c r="E232" s="373">
        <f>E424+E430+E436</f>
        <v>45</v>
      </c>
      <c r="F232" s="373">
        <f>F424+F430+F436</f>
        <v>45</v>
      </c>
    </row>
    <row r="233" spans="1:6" ht="18.75" x14ac:dyDescent="0.25">
      <c r="A233" s="567" t="s">
        <v>840</v>
      </c>
      <c r="B233" s="458" t="s">
        <v>841</v>
      </c>
      <c r="C233" s="372" t="s">
        <v>42</v>
      </c>
      <c r="D233" s="373">
        <f t="shared" ref="D233:F233" si="46">D235</f>
        <v>0</v>
      </c>
      <c r="E233" s="373">
        <f t="shared" si="46"/>
        <v>0</v>
      </c>
      <c r="F233" s="373">
        <f t="shared" si="46"/>
        <v>0</v>
      </c>
    </row>
    <row r="234" spans="1:6" ht="18.75" x14ac:dyDescent="0.25">
      <c r="A234" s="573"/>
      <c r="B234" s="574"/>
      <c r="C234" s="372" t="s">
        <v>686</v>
      </c>
      <c r="D234" s="373"/>
      <c r="E234" s="373"/>
      <c r="F234" s="373"/>
    </row>
    <row r="235" spans="1:6" ht="18.75" x14ac:dyDescent="0.25">
      <c r="A235" s="573"/>
      <c r="B235" s="574"/>
      <c r="C235" s="372" t="s">
        <v>533</v>
      </c>
      <c r="D235" s="373">
        <v>0</v>
      </c>
      <c r="E235" s="373">
        <v>0</v>
      </c>
      <c r="F235" s="373">
        <v>0</v>
      </c>
    </row>
    <row r="236" spans="1:6" ht="37.5" x14ac:dyDescent="0.25">
      <c r="A236" s="573"/>
      <c r="B236" s="574"/>
      <c r="C236" s="372" t="s">
        <v>44</v>
      </c>
      <c r="D236" s="373">
        <f t="shared" ref="D236:F236" si="47">D237+D238</f>
        <v>0</v>
      </c>
      <c r="E236" s="373">
        <f t="shared" si="47"/>
        <v>0</v>
      </c>
      <c r="F236" s="373">
        <f t="shared" si="47"/>
        <v>0</v>
      </c>
    </row>
    <row r="237" spans="1:6" ht="18.75" x14ac:dyDescent="0.25">
      <c r="A237" s="573"/>
      <c r="B237" s="574"/>
      <c r="C237" s="372" t="s">
        <v>802</v>
      </c>
      <c r="D237" s="373">
        <v>0</v>
      </c>
      <c r="E237" s="373">
        <v>0</v>
      </c>
      <c r="F237" s="373">
        <v>0</v>
      </c>
    </row>
    <row r="238" spans="1:6" ht="18.75" x14ac:dyDescent="0.25">
      <c r="A238" s="568"/>
      <c r="B238" s="575"/>
      <c r="C238" s="372" t="s">
        <v>687</v>
      </c>
      <c r="D238" s="373">
        <v>0</v>
      </c>
      <c r="E238" s="373">
        <v>0</v>
      </c>
      <c r="F238" s="373">
        <v>0</v>
      </c>
    </row>
    <row r="239" spans="1:6" ht="18.75" x14ac:dyDescent="0.25">
      <c r="A239" s="567" t="s">
        <v>842</v>
      </c>
      <c r="B239" s="458" t="s">
        <v>843</v>
      </c>
      <c r="C239" s="372" t="s">
        <v>42</v>
      </c>
      <c r="D239" s="373">
        <f t="shared" ref="D239:F239" si="48">D241</f>
        <v>0</v>
      </c>
      <c r="E239" s="373">
        <f t="shared" si="48"/>
        <v>0</v>
      </c>
      <c r="F239" s="373">
        <f t="shared" si="48"/>
        <v>0</v>
      </c>
    </row>
    <row r="240" spans="1:6" ht="18.75" x14ac:dyDescent="0.25">
      <c r="A240" s="573"/>
      <c r="B240" s="574"/>
      <c r="C240" s="372" t="s">
        <v>686</v>
      </c>
      <c r="D240" s="373"/>
      <c r="E240" s="373"/>
      <c r="F240" s="373"/>
    </row>
    <row r="241" spans="1:6" ht="18.75" x14ac:dyDescent="0.25">
      <c r="A241" s="573"/>
      <c r="B241" s="574"/>
      <c r="C241" s="372" t="s">
        <v>533</v>
      </c>
      <c r="D241" s="373">
        <v>0</v>
      </c>
      <c r="E241" s="373">
        <v>0</v>
      </c>
      <c r="F241" s="373">
        <v>0</v>
      </c>
    </row>
    <row r="242" spans="1:6" ht="37.5" x14ac:dyDescent="0.25">
      <c r="A242" s="573"/>
      <c r="B242" s="574"/>
      <c r="C242" s="372" t="s">
        <v>44</v>
      </c>
      <c r="D242" s="373">
        <f t="shared" ref="D242:F242" si="49">D243+D244</f>
        <v>0</v>
      </c>
      <c r="E242" s="373">
        <f t="shared" si="49"/>
        <v>0</v>
      </c>
      <c r="F242" s="373">
        <f t="shared" si="49"/>
        <v>0</v>
      </c>
    </row>
    <row r="243" spans="1:6" ht="18.75" x14ac:dyDescent="0.25">
      <c r="A243" s="573"/>
      <c r="B243" s="574"/>
      <c r="C243" s="372" t="s">
        <v>802</v>
      </c>
      <c r="D243" s="373">
        <v>0</v>
      </c>
      <c r="E243" s="373">
        <v>0</v>
      </c>
      <c r="F243" s="373">
        <v>0</v>
      </c>
    </row>
    <row r="244" spans="1:6" ht="18.75" x14ac:dyDescent="0.25">
      <c r="A244" s="568"/>
      <c r="B244" s="575"/>
      <c r="C244" s="372" t="s">
        <v>687</v>
      </c>
      <c r="D244" s="373">
        <v>0</v>
      </c>
      <c r="E244" s="373">
        <v>0</v>
      </c>
      <c r="F244" s="373">
        <v>0</v>
      </c>
    </row>
    <row r="245" spans="1:6" ht="18.75" x14ac:dyDescent="0.25">
      <c r="A245" s="567" t="s">
        <v>844</v>
      </c>
      <c r="B245" s="458" t="s">
        <v>845</v>
      </c>
      <c r="C245" s="372" t="s">
        <v>42</v>
      </c>
      <c r="D245" s="373">
        <f t="shared" ref="D245:F245" si="50">D247</f>
        <v>0</v>
      </c>
      <c r="E245" s="373">
        <f t="shared" si="50"/>
        <v>0</v>
      </c>
      <c r="F245" s="373">
        <f t="shared" si="50"/>
        <v>0</v>
      </c>
    </row>
    <row r="246" spans="1:6" ht="18.75" x14ac:dyDescent="0.25">
      <c r="A246" s="573"/>
      <c r="B246" s="574"/>
      <c r="C246" s="372" t="s">
        <v>686</v>
      </c>
      <c r="D246" s="373"/>
      <c r="E246" s="373"/>
      <c r="F246" s="373"/>
    </row>
    <row r="247" spans="1:6" ht="18.75" x14ac:dyDescent="0.25">
      <c r="A247" s="573"/>
      <c r="B247" s="574"/>
      <c r="C247" s="372" t="s">
        <v>533</v>
      </c>
      <c r="D247" s="373">
        <v>0</v>
      </c>
      <c r="E247" s="373">
        <v>0</v>
      </c>
      <c r="F247" s="373">
        <v>0</v>
      </c>
    </row>
    <row r="248" spans="1:6" ht="37.5" x14ac:dyDescent="0.25">
      <c r="A248" s="573"/>
      <c r="B248" s="574"/>
      <c r="C248" s="372" t="s">
        <v>44</v>
      </c>
      <c r="D248" s="373">
        <f t="shared" ref="D248:F248" si="51">D249+D250</f>
        <v>0</v>
      </c>
      <c r="E248" s="373">
        <f t="shared" si="51"/>
        <v>0</v>
      </c>
      <c r="F248" s="373">
        <f t="shared" si="51"/>
        <v>0</v>
      </c>
    </row>
    <row r="249" spans="1:6" ht="18.75" x14ac:dyDescent="0.25">
      <c r="A249" s="573"/>
      <c r="B249" s="574"/>
      <c r="C249" s="372" t="s">
        <v>802</v>
      </c>
      <c r="D249" s="373">
        <v>0</v>
      </c>
      <c r="E249" s="373">
        <v>0</v>
      </c>
      <c r="F249" s="373">
        <v>0</v>
      </c>
    </row>
    <row r="250" spans="1:6" ht="18.75" x14ac:dyDescent="0.25">
      <c r="A250" s="573"/>
      <c r="B250" s="574"/>
      <c r="C250" s="372" t="s">
        <v>687</v>
      </c>
      <c r="D250" s="373">
        <v>0</v>
      </c>
      <c r="E250" s="373">
        <v>0</v>
      </c>
      <c r="F250" s="373">
        <v>0</v>
      </c>
    </row>
    <row r="251" spans="1:6" ht="18.75" x14ac:dyDescent="0.25">
      <c r="A251" s="567" t="s">
        <v>846</v>
      </c>
      <c r="B251" s="458" t="s">
        <v>847</v>
      </c>
      <c r="C251" s="372" t="s">
        <v>42</v>
      </c>
      <c r="D251" s="373">
        <f t="shared" ref="D251:F251" si="52">D253</f>
        <v>0</v>
      </c>
      <c r="E251" s="373">
        <f t="shared" si="52"/>
        <v>0</v>
      </c>
      <c r="F251" s="373">
        <f t="shared" si="52"/>
        <v>0</v>
      </c>
    </row>
    <row r="252" spans="1:6" ht="18.75" x14ac:dyDescent="0.25">
      <c r="A252" s="573"/>
      <c r="B252" s="574"/>
      <c r="C252" s="372" t="s">
        <v>686</v>
      </c>
      <c r="D252" s="373"/>
      <c r="E252" s="373"/>
      <c r="F252" s="373"/>
    </row>
    <row r="253" spans="1:6" ht="18.75" x14ac:dyDescent="0.25">
      <c r="A253" s="573"/>
      <c r="B253" s="574"/>
      <c r="C253" s="372" t="s">
        <v>533</v>
      </c>
      <c r="D253" s="373">
        <v>0</v>
      </c>
      <c r="E253" s="373">
        <v>0</v>
      </c>
      <c r="F253" s="373">
        <v>0</v>
      </c>
    </row>
    <row r="254" spans="1:6" ht="37.5" x14ac:dyDescent="0.25">
      <c r="A254" s="573"/>
      <c r="B254" s="574"/>
      <c r="C254" s="372" t="s">
        <v>44</v>
      </c>
      <c r="D254" s="373">
        <f t="shared" ref="D254:F254" si="53">D255+D256</f>
        <v>0</v>
      </c>
      <c r="E254" s="373">
        <f t="shared" si="53"/>
        <v>0</v>
      </c>
      <c r="F254" s="373">
        <f t="shared" si="53"/>
        <v>0</v>
      </c>
    </row>
    <row r="255" spans="1:6" ht="18.75" x14ac:dyDescent="0.25">
      <c r="A255" s="573"/>
      <c r="B255" s="574"/>
      <c r="C255" s="372" t="s">
        <v>802</v>
      </c>
      <c r="D255" s="373">
        <v>0</v>
      </c>
      <c r="E255" s="373">
        <v>0</v>
      </c>
      <c r="F255" s="373">
        <v>0</v>
      </c>
    </row>
    <row r="256" spans="1:6" ht="18.75" x14ac:dyDescent="0.25">
      <c r="A256" s="568"/>
      <c r="B256" s="575"/>
      <c r="C256" s="372" t="s">
        <v>687</v>
      </c>
      <c r="D256" s="373">
        <v>0</v>
      </c>
      <c r="E256" s="373">
        <v>0</v>
      </c>
      <c r="F256" s="373">
        <v>0</v>
      </c>
    </row>
    <row r="257" spans="1:6" ht="18.75" x14ac:dyDescent="0.25">
      <c r="A257" s="567" t="s">
        <v>848</v>
      </c>
      <c r="B257" s="458" t="s">
        <v>849</v>
      </c>
      <c r="C257" s="372" t="s">
        <v>42</v>
      </c>
      <c r="D257" s="373">
        <f t="shared" ref="D257:F257" si="54">D259</f>
        <v>0</v>
      </c>
      <c r="E257" s="373">
        <f t="shared" si="54"/>
        <v>0</v>
      </c>
      <c r="F257" s="373">
        <f t="shared" si="54"/>
        <v>0</v>
      </c>
    </row>
    <row r="258" spans="1:6" ht="18.75" x14ac:dyDescent="0.25">
      <c r="A258" s="573"/>
      <c r="B258" s="574"/>
      <c r="C258" s="372" t="s">
        <v>686</v>
      </c>
      <c r="D258" s="373"/>
      <c r="E258" s="373"/>
      <c r="F258" s="373"/>
    </row>
    <row r="259" spans="1:6" ht="18.75" x14ac:dyDescent="0.25">
      <c r="A259" s="573"/>
      <c r="B259" s="574"/>
      <c r="C259" s="372" t="s">
        <v>533</v>
      </c>
      <c r="D259" s="373">
        <v>0</v>
      </c>
      <c r="E259" s="373">
        <v>0</v>
      </c>
      <c r="F259" s="373">
        <v>0</v>
      </c>
    </row>
    <row r="260" spans="1:6" ht="37.5" x14ac:dyDescent="0.25">
      <c r="A260" s="573"/>
      <c r="B260" s="574"/>
      <c r="C260" s="372" t="s">
        <v>44</v>
      </c>
      <c r="D260" s="373">
        <f t="shared" ref="D260:F260" si="55">D261+D262</f>
        <v>0</v>
      </c>
      <c r="E260" s="373">
        <f t="shared" si="55"/>
        <v>0</v>
      </c>
      <c r="F260" s="373">
        <f t="shared" si="55"/>
        <v>0</v>
      </c>
    </row>
    <row r="261" spans="1:6" ht="18.75" x14ac:dyDescent="0.25">
      <c r="A261" s="573"/>
      <c r="B261" s="574"/>
      <c r="C261" s="372" t="s">
        <v>802</v>
      </c>
      <c r="D261" s="373">
        <v>0</v>
      </c>
      <c r="E261" s="373">
        <v>0</v>
      </c>
      <c r="F261" s="373">
        <v>0</v>
      </c>
    </row>
    <row r="262" spans="1:6" ht="18.75" x14ac:dyDescent="0.25">
      <c r="A262" s="568"/>
      <c r="B262" s="575"/>
      <c r="C262" s="372" t="s">
        <v>687</v>
      </c>
      <c r="D262" s="373">
        <v>0</v>
      </c>
      <c r="E262" s="373">
        <v>0</v>
      </c>
      <c r="F262" s="373">
        <v>0</v>
      </c>
    </row>
    <row r="263" spans="1:6" ht="18.75" x14ac:dyDescent="0.25">
      <c r="A263" s="567" t="s">
        <v>850</v>
      </c>
      <c r="B263" s="458" t="s">
        <v>851</v>
      </c>
      <c r="C263" s="372" t="s">
        <v>42</v>
      </c>
      <c r="D263" s="373">
        <f t="shared" ref="D263:F263" si="56">D265</f>
        <v>0</v>
      </c>
      <c r="E263" s="373">
        <f t="shared" si="56"/>
        <v>0</v>
      </c>
      <c r="F263" s="373">
        <f t="shared" si="56"/>
        <v>0</v>
      </c>
    </row>
    <row r="264" spans="1:6" ht="18.75" x14ac:dyDescent="0.25">
      <c r="A264" s="573"/>
      <c r="B264" s="574"/>
      <c r="C264" s="372" t="s">
        <v>686</v>
      </c>
      <c r="D264" s="373"/>
      <c r="E264" s="373"/>
      <c r="F264" s="373"/>
    </row>
    <row r="265" spans="1:6" ht="18.75" x14ac:dyDescent="0.25">
      <c r="A265" s="573"/>
      <c r="B265" s="574"/>
      <c r="C265" s="372" t="s">
        <v>533</v>
      </c>
      <c r="D265" s="373">
        <v>0</v>
      </c>
      <c r="E265" s="373">
        <v>0</v>
      </c>
      <c r="F265" s="373">
        <v>0</v>
      </c>
    </row>
    <row r="266" spans="1:6" ht="37.5" x14ac:dyDescent="0.25">
      <c r="A266" s="573"/>
      <c r="B266" s="574"/>
      <c r="C266" s="372" t="s">
        <v>44</v>
      </c>
      <c r="D266" s="373">
        <f t="shared" ref="D266:F266" si="57">D267+D268</f>
        <v>0</v>
      </c>
      <c r="E266" s="373">
        <f t="shared" si="57"/>
        <v>0</v>
      </c>
      <c r="F266" s="373">
        <f t="shared" si="57"/>
        <v>0</v>
      </c>
    </row>
    <row r="267" spans="1:6" ht="18.75" x14ac:dyDescent="0.25">
      <c r="A267" s="573"/>
      <c r="B267" s="574"/>
      <c r="C267" s="372" t="s">
        <v>802</v>
      </c>
      <c r="D267" s="373">
        <v>0</v>
      </c>
      <c r="E267" s="373">
        <v>0</v>
      </c>
      <c r="F267" s="373">
        <v>0</v>
      </c>
    </row>
    <row r="268" spans="1:6" ht="18.75" x14ac:dyDescent="0.25">
      <c r="A268" s="568"/>
      <c r="B268" s="575"/>
      <c r="C268" s="372" t="s">
        <v>687</v>
      </c>
      <c r="D268" s="373">
        <v>0</v>
      </c>
      <c r="E268" s="373">
        <v>0</v>
      </c>
      <c r="F268" s="373">
        <v>0</v>
      </c>
    </row>
    <row r="269" spans="1:6" ht="18.75" x14ac:dyDescent="0.25">
      <c r="A269" s="567" t="s">
        <v>852</v>
      </c>
      <c r="B269" s="458" t="s">
        <v>853</v>
      </c>
      <c r="C269" s="372" t="s">
        <v>42</v>
      </c>
      <c r="D269" s="373">
        <f t="shared" ref="D269:F269" si="58">D271</f>
        <v>0</v>
      </c>
      <c r="E269" s="373">
        <f t="shared" si="58"/>
        <v>0</v>
      </c>
      <c r="F269" s="373">
        <f t="shared" si="58"/>
        <v>0</v>
      </c>
    </row>
    <row r="270" spans="1:6" ht="18.75" x14ac:dyDescent="0.25">
      <c r="A270" s="573"/>
      <c r="B270" s="574"/>
      <c r="C270" s="372" t="s">
        <v>686</v>
      </c>
      <c r="D270" s="373"/>
      <c r="E270" s="373"/>
      <c r="F270" s="373"/>
    </row>
    <row r="271" spans="1:6" ht="18.75" x14ac:dyDescent="0.25">
      <c r="A271" s="573"/>
      <c r="B271" s="574"/>
      <c r="C271" s="372" t="s">
        <v>533</v>
      </c>
      <c r="D271" s="373">
        <v>0</v>
      </c>
      <c r="E271" s="373">
        <v>0</v>
      </c>
      <c r="F271" s="373">
        <v>0</v>
      </c>
    </row>
    <row r="272" spans="1:6" ht="37.5" x14ac:dyDescent="0.25">
      <c r="A272" s="573"/>
      <c r="B272" s="574"/>
      <c r="C272" s="372" t="s">
        <v>44</v>
      </c>
      <c r="D272" s="373">
        <f t="shared" ref="D272:F272" si="59">D273+D274</f>
        <v>0</v>
      </c>
      <c r="E272" s="373">
        <f t="shared" si="59"/>
        <v>0</v>
      </c>
      <c r="F272" s="373">
        <f t="shared" si="59"/>
        <v>0</v>
      </c>
    </row>
    <row r="273" spans="1:6" ht="18.75" x14ac:dyDescent="0.25">
      <c r="A273" s="573"/>
      <c r="B273" s="574"/>
      <c r="C273" s="372" t="s">
        <v>802</v>
      </c>
      <c r="D273" s="373">
        <v>0</v>
      </c>
      <c r="E273" s="373">
        <v>0</v>
      </c>
      <c r="F273" s="373">
        <v>0</v>
      </c>
    </row>
    <row r="274" spans="1:6" ht="18.75" x14ac:dyDescent="0.25">
      <c r="A274" s="568"/>
      <c r="B274" s="575"/>
      <c r="C274" s="372" t="s">
        <v>687</v>
      </c>
      <c r="D274" s="373">
        <v>0</v>
      </c>
      <c r="E274" s="373">
        <v>0</v>
      </c>
      <c r="F274" s="373">
        <v>0</v>
      </c>
    </row>
    <row r="275" spans="1:6" ht="18.75" x14ac:dyDescent="0.25">
      <c r="A275" s="567" t="s">
        <v>854</v>
      </c>
      <c r="B275" s="458" t="s">
        <v>855</v>
      </c>
      <c r="C275" s="372" t="s">
        <v>42</v>
      </c>
      <c r="D275" s="373">
        <f t="shared" ref="D275:F275" si="60">D277</f>
        <v>0</v>
      </c>
      <c r="E275" s="373">
        <f t="shared" si="60"/>
        <v>0</v>
      </c>
      <c r="F275" s="373">
        <f t="shared" si="60"/>
        <v>0</v>
      </c>
    </row>
    <row r="276" spans="1:6" ht="18.75" x14ac:dyDescent="0.25">
      <c r="A276" s="573"/>
      <c r="B276" s="574"/>
      <c r="C276" s="372" t="s">
        <v>686</v>
      </c>
      <c r="D276" s="373"/>
      <c r="E276" s="373"/>
      <c r="F276" s="373"/>
    </row>
    <row r="277" spans="1:6" ht="18.75" x14ac:dyDescent="0.25">
      <c r="A277" s="573"/>
      <c r="B277" s="574"/>
      <c r="C277" s="372" t="s">
        <v>533</v>
      </c>
      <c r="D277" s="373">
        <v>0</v>
      </c>
      <c r="E277" s="373">
        <v>0</v>
      </c>
      <c r="F277" s="373">
        <v>0</v>
      </c>
    </row>
    <row r="278" spans="1:6" ht="37.5" x14ac:dyDescent="0.25">
      <c r="A278" s="573"/>
      <c r="B278" s="574"/>
      <c r="C278" s="372" t="s">
        <v>44</v>
      </c>
      <c r="D278" s="373">
        <f t="shared" ref="D278:F278" si="61">D279+D280</f>
        <v>0</v>
      </c>
      <c r="E278" s="373">
        <f t="shared" si="61"/>
        <v>0</v>
      </c>
      <c r="F278" s="373">
        <f t="shared" si="61"/>
        <v>0</v>
      </c>
    </row>
    <row r="279" spans="1:6" ht="18.75" x14ac:dyDescent="0.25">
      <c r="A279" s="573"/>
      <c r="B279" s="574"/>
      <c r="C279" s="372" t="s">
        <v>802</v>
      </c>
      <c r="D279" s="373">
        <v>0</v>
      </c>
      <c r="E279" s="373">
        <v>0</v>
      </c>
      <c r="F279" s="373">
        <v>0</v>
      </c>
    </row>
    <row r="280" spans="1:6" ht="18.75" x14ac:dyDescent="0.25">
      <c r="A280" s="568"/>
      <c r="B280" s="575"/>
      <c r="C280" s="372" t="s">
        <v>687</v>
      </c>
      <c r="D280" s="373">
        <v>0</v>
      </c>
      <c r="E280" s="373">
        <v>0</v>
      </c>
      <c r="F280" s="373">
        <v>0</v>
      </c>
    </row>
    <row r="281" spans="1:6" ht="18.75" x14ac:dyDescent="0.25">
      <c r="A281" s="567" t="s">
        <v>856</v>
      </c>
      <c r="B281" s="458" t="s">
        <v>857</v>
      </c>
      <c r="C281" s="372" t="s">
        <v>42</v>
      </c>
      <c r="D281" s="373">
        <f t="shared" ref="D281:F281" si="62">D283</f>
        <v>0</v>
      </c>
      <c r="E281" s="373">
        <f t="shared" si="62"/>
        <v>0</v>
      </c>
      <c r="F281" s="373">
        <f t="shared" si="62"/>
        <v>0</v>
      </c>
    </row>
    <row r="282" spans="1:6" ht="18.75" x14ac:dyDescent="0.25">
      <c r="A282" s="573"/>
      <c r="B282" s="574"/>
      <c r="C282" s="372" t="s">
        <v>686</v>
      </c>
      <c r="D282" s="373"/>
      <c r="E282" s="373"/>
      <c r="F282" s="373"/>
    </row>
    <row r="283" spans="1:6" ht="18.75" x14ac:dyDescent="0.25">
      <c r="A283" s="573"/>
      <c r="B283" s="574"/>
      <c r="C283" s="372" t="s">
        <v>533</v>
      </c>
      <c r="D283" s="373">
        <v>0</v>
      </c>
      <c r="E283" s="373">
        <v>0</v>
      </c>
      <c r="F283" s="373">
        <v>0</v>
      </c>
    </row>
    <row r="284" spans="1:6" ht="37.5" x14ac:dyDescent="0.25">
      <c r="A284" s="573"/>
      <c r="B284" s="574"/>
      <c r="C284" s="372" t="s">
        <v>44</v>
      </c>
      <c r="D284" s="373">
        <f t="shared" ref="D284:F284" si="63">D285+D286</f>
        <v>0</v>
      </c>
      <c r="E284" s="373">
        <f t="shared" si="63"/>
        <v>0</v>
      </c>
      <c r="F284" s="373">
        <f t="shared" si="63"/>
        <v>0</v>
      </c>
    </row>
    <row r="285" spans="1:6" ht="18.75" x14ac:dyDescent="0.25">
      <c r="A285" s="573"/>
      <c r="B285" s="574"/>
      <c r="C285" s="372" t="s">
        <v>802</v>
      </c>
      <c r="D285" s="373">
        <v>0</v>
      </c>
      <c r="E285" s="373">
        <v>0</v>
      </c>
      <c r="F285" s="373">
        <v>0</v>
      </c>
    </row>
    <row r="286" spans="1:6" ht="18.75" x14ac:dyDescent="0.25">
      <c r="A286" s="568"/>
      <c r="B286" s="575"/>
      <c r="C286" s="372" t="s">
        <v>687</v>
      </c>
      <c r="D286" s="373">
        <v>0</v>
      </c>
      <c r="E286" s="373">
        <v>0</v>
      </c>
      <c r="F286" s="373">
        <v>0</v>
      </c>
    </row>
    <row r="287" spans="1:6" ht="18.75" x14ac:dyDescent="0.25">
      <c r="A287" s="567" t="s">
        <v>858</v>
      </c>
      <c r="B287" s="458" t="s">
        <v>859</v>
      </c>
      <c r="C287" s="372" t="s">
        <v>42</v>
      </c>
      <c r="D287" s="373">
        <f t="shared" ref="D287:F287" si="64">D289</f>
        <v>0</v>
      </c>
      <c r="E287" s="373">
        <f t="shared" si="64"/>
        <v>0</v>
      </c>
      <c r="F287" s="373">
        <f t="shared" si="64"/>
        <v>0</v>
      </c>
    </row>
    <row r="288" spans="1:6" ht="18.75" x14ac:dyDescent="0.25">
      <c r="A288" s="573"/>
      <c r="B288" s="574"/>
      <c r="C288" s="372" t="s">
        <v>686</v>
      </c>
      <c r="D288" s="373"/>
      <c r="E288" s="373"/>
      <c r="F288" s="373"/>
    </row>
    <row r="289" spans="1:6" ht="18.75" x14ac:dyDescent="0.25">
      <c r="A289" s="573"/>
      <c r="B289" s="574"/>
      <c r="C289" s="372" t="s">
        <v>533</v>
      </c>
      <c r="D289" s="373">
        <v>0</v>
      </c>
      <c r="E289" s="373">
        <v>0</v>
      </c>
      <c r="F289" s="373">
        <v>0</v>
      </c>
    </row>
    <row r="290" spans="1:6" ht="37.5" x14ac:dyDescent="0.25">
      <c r="A290" s="573"/>
      <c r="B290" s="574"/>
      <c r="C290" s="372" t="s">
        <v>44</v>
      </c>
      <c r="D290" s="373">
        <f t="shared" ref="D290:F290" si="65">D291+D292</f>
        <v>0</v>
      </c>
      <c r="E290" s="373">
        <f t="shared" si="65"/>
        <v>0</v>
      </c>
      <c r="F290" s="373">
        <f t="shared" si="65"/>
        <v>0</v>
      </c>
    </row>
    <row r="291" spans="1:6" ht="18.75" x14ac:dyDescent="0.25">
      <c r="A291" s="573"/>
      <c r="B291" s="574"/>
      <c r="C291" s="372" t="s">
        <v>802</v>
      </c>
      <c r="D291" s="373">
        <v>0</v>
      </c>
      <c r="E291" s="373">
        <v>0</v>
      </c>
      <c r="F291" s="373">
        <v>0</v>
      </c>
    </row>
    <row r="292" spans="1:6" ht="18.75" x14ac:dyDescent="0.25">
      <c r="A292" s="568"/>
      <c r="B292" s="575"/>
      <c r="C292" s="372" t="s">
        <v>687</v>
      </c>
      <c r="D292" s="373">
        <v>0</v>
      </c>
      <c r="E292" s="373">
        <v>0</v>
      </c>
      <c r="F292" s="373">
        <v>0</v>
      </c>
    </row>
    <row r="293" spans="1:6" ht="18.75" x14ac:dyDescent="0.25">
      <c r="A293" s="567" t="s">
        <v>860</v>
      </c>
      <c r="B293" s="458" t="s">
        <v>861</v>
      </c>
      <c r="C293" s="372" t="s">
        <v>42</v>
      </c>
      <c r="D293" s="373">
        <f t="shared" ref="D293:F293" si="66">D295</f>
        <v>0</v>
      </c>
      <c r="E293" s="373">
        <f t="shared" si="66"/>
        <v>0</v>
      </c>
      <c r="F293" s="373">
        <f t="shared" si="66"/>
        <v>0</v>
      </c>
    </row>
    <row r="294" spans="1:6" ht="18.75" x14ac:dyDescent="0.25">
      <c r="A294" s="573"/>
      <c r="B294" s="574"/>
      <c r="C294" s="372" t="s">
        <v>686</v>
      </c>
      <c r="D294" s="373"/>
      <c r="E294" s="373"/>
      <c r="F294" s="373"/>
    </row>
    <row r="295" spans="1:6" ht="18.75" x14ac:dyDescent="0.25">
      <c r="A295" s="573"/>
      <c r="B295" s="574"/>
      <c r="C295" s="372" t="s">
        <v>533</v>
      </c>
      <c r="D295" s="373">
        <v>0</v>
      </c>
      <c r="E295" s="373">
        <v>0</v>
      </c>
      <c r="F295" s="373">
        <v>0</v>
      </c>
    </row>
    <row r="296" spans="1:6" ht="37.5" x14ac:dyDescent="0.25">
      <c r="A296" s="573"/>
      <c r="B296" s="574"/>
      <c r="C296" s="372" t="s">
        <v>44</v>
      </c>
      <c r="D296" s="373">
        <f t="shared" ref="D296:F296" si="67">D297+D298</f>
        <v>0</v>
      </c>
      <c r="E296" s="373">
        <f t="shared" si="67"/>
        <v>0</v>
      </c>
      <c r="F296" s="373">
        <f t="shared" si="67"/>
        <v>0</v>
      </c>
    </row>
    <row r="297" spans="1:6" ht="18.75" x14ac:dyDescent="0.25">
      <c r="A297" s="573"/>
      <c r="B297" s="574"/>
      <c r="C297" s="372" t="s">
        <v>802</v>
      </c>
      <c r="D297" s="373">
        <v>0</v>
      </c>
      <c r="E297" s="373">
        <v>0</v>
      </c>
      <c r="F297" s="373">
        <v>0</v>
      </c>
    </row>
    <row r="298" spans="1:6" ht="18.75" x14ac:dyDescent="0.25">
      <c r="A298" s="568"/>
      <c r="B298" s="575"/>
      <c r="C298" s="372" t="s">
        <v>687</v>
      </c>
      <c r="D298" s="373">
        <v>0</v>
      </c>
      <c r="E298" s="373">
        <v>0</v>
      </c>
      <c r="F298" s="373">
        <v>0</v>
      </c>
    </row>
    <row r="299" spans="1:6" ht="18.75" x14ac:dyDescent="0.25">
      <c r="A299" s="567" t="s">
        <v>862</v>
      </c>
      <c r="B299" s="458" t="s">
        <v>863</v>
      </c>
      <c r="C299" s="372" t="s">
        <v>42</v>
      </c>
      <c r="D299" s="373">
        <f t="shared" ref="D299:F299" si="68">D301</f>
        <v>0</v>
      </c>
      <c r="E299" s="373">
        <f t="shared" si="68"/>
        <v>0</v>
      </c>
      <c r="F299" s="373">
        <f t="shared" si="68"/>
        <v>0</v>
      </c>
    </row>
    <row r="300" spans="1:6" ht="18.75" x14ac:dyDescent="0.25">
      <c r="A300" s="573"/>
      <c r="B300" s="574"/>
      <c r="C300" s="372" t="s">
        <v>686</v>
      </c>
      <c r="D300" s="373"/>
      <c r="E300" s="373"/>
      <c r="F300" s="373"/>
    </row>
    <row r="301" spans="1:6" ht="18.75" x14ac:dyDescent="0.25">
      <c r="A301" s="573"/>
      <c r="B301" s="574"/>
      <c r="C301" s="372" t="s">
        <v>533</v>
      </c>
      <c r="D301" s="373">
        <v>0</v>
      </c>
      <c r="E301" s="373">
        <v>0</v>
      </c>
      <c r="F301" s="373">
        <v>0</v>
      </c>
    </row>
    <row r="302" spans="1:6" ht="37.5" x14ac:dyDescent="0.25">
      <c r="A302" s="573"/>
      <c r="B302" s="574"/>
      <c r="C302" s="372" t="s">
        <v>44</v>
      </c>
      <c r="D302" s="373">
        <f t="shared" ref="D302:F302" si="69">D303+D304</f>
        <v>0</v>
      </c>
      <c r="E302" s="373">
        <f t="shared" si="69"/>
        <v>0</v>
      </c>
      <c r="F302" s="373">
        <f t="shared" si="69"/>
        <v>0</v>
      </c>
    </row>
    <row r="303" spans="1:6" ht="18.75" x14ac:dyDescent="0.25">
      <c r="A303" s="573"/>
      <c r="B303" s="574"/>
      <c r="C303" s="372" t="s">
        <v>802</v>
      </c>
      <c r="D303" s="373">
        <v>0</v>
      </c>
      <c r="E303" s="373">
        <v>0</v>
      </c>
      <c r="F303" s="373">
        <v>0</v>
      </c>
    </row>
    <row r="304" spans="1:6" ht="18.75" x14ac:dyDescent="0.25">
      <c r="A304" s="568"/>
      <c r="B304" s="575"/>
      <c r="C304" s="372" t="s">
        <v>687</v>
      </c>
      <c r="D304" s="373">
        <v>0</v>
      </c>
      <c r="E304" s="373">
        <v>0</v>
      </c>
      <c r="F304" s="373">
        <v>0</v>
      </c>
    </row>
    <row r="305" spans="1:6" ht="18.75" x14ac:dyDescent="0.25">
      <c r="A305" s="567" t="s">
        <v>864</v>
      </c>
      <c r="B305" s="458" t="s">
        <v>865</v>
      </c>
      <c r="C305" s="372" t="s">
        <v>42</v>
      </c>
      <c r="D305" s="373">
        <f t="shared" ref="D305:F305" si="70">D307</f>
        <v>0</v>
      </c>
      <c r="E305" s="373">
        <f t="shared" si="70"/>
        <v>0</v>
      </c>
      <c r="F305" s="373">
        <f t="shared" si="70"/>
        <v>0</v>
      </c>
    </row>
    <row r="306" spans="1:6" ht="18.75" x14ac:dyDescent="0.25">
      <c r="A306" s="573"/>
      <c r="B306" s="574"/>
      <c r="C306" s="372" t="s">
        <v>686</v>
      </c>
      <c r="D306" s="373"/>
      <c r="E306" s="373"/>
      <c r="F306" s="373"/>
    </row>
    <row r="307" spans="1:6" ht="18.75" x14ac:dyDescent="0.25">
      <c r="A307" s="573"/>
      <c r="B307" s="574"/>
      <c r="C307" s="372" t="s">
        <v>533</v>
      </c>
      <c r="D307" s="373">
        <v>0</v>
      </c>
      <c r="E307" s="373">
        <v>0</v>
      </c>
      <c r="F307" s="373">
        <v>0</v>
      </c>
    </row>
    <row r="308" spans="1:6" ht="37.5" x14ac:dyDescent="0.25">
      <c r="A308" s="573"/>
      <c r="B308" s="574"/>
      <c r="C308" s="372" t="s">
        <v>44</v>
      </c>
      <c r="D308" s="373">
        <f t="shared" ref="D308:F308" si="71">D309+D310</f>
        <v>0</v>
      </c>
      <c r="E308" s="373">
        <f t="shared" si="71"/>
        <v>0</v>
      </c>
      <c r="F308" s="373">
        <f t="shared" si="71"/>
        <v>0</v>
      </c>
    </row>
    <row r="309" spans="1:6" ht="18.75" x14ac:dyDescent="0.25">
      <c r="A309" s="573"/>
      <c r="B309" s="574"/>
      <c r="C309" s="372" t="s">
        <v>802</v>
      </c>
      <c r="D309" s="373">
        <v>0</v>
      </c>
      <c r="E309" s="373">
        <v>0</v>
      </c>
      <c r="F309" s="373">
        <v>0</v>
      </c>
    </row>
    <row r="310" spans="1:6" ht="18.75" x14ac:dyDescent="0.25">
      <c r="A310" s="568"/>
      <c r="B310" s="575"/>
      <c r="C310" s="372" t="s">
        <v>687</v>
      </c>
      <c r="D310" s="373">
        <v>0</v>
      </c>
      <c r="E310" s="373">
        <v>0</v>
      </c>
      <c r="F310" s="373">
        <v>0</v>
      </c>
    </row>
    <row r="311" spans="1:6" ht="18.75" x14ac:dyDescent="0.25">
      <c r="A311" s="567" t="s">
        <v>866</v>
      </c>
      <c r="B311" s="458" t="s">
        <v>867</v>
      </c>
      <c r="C311" s="372" t="s">
        <v>42</v>
      </c>
      <c r="D311" s="373">
        <f t="shared" ref="D311:F311" si="72">D313</f>
        <v>0</v>
      </c>
      <c r="E311" s="373">
        <f t="shared" si="72"/>
        <v>0</v>
      </c>
      <c r="F311" s="373">
        <f t="shared" si="72"/>
        <v>0</v>
      </c>
    </row>
    <row r="312" spans="1:6" ht="18.75" x14ac:dyDescent="0.25">
      <c r="A312" s="573"/>
      <c r="B312" s="574"/>
      <c r="C312" s="372" t="s">
        <v>686</v>
      </c>
      <c r="D312" s="373"/>
      <c r="E312" s="373"/>
      <c r="F312" s="373"/>
    </row>
    <row r="313" spans="1:6" ht="18.75" x14ac:dyDescent="0.25">
      <c r="A313" s="573"/>
      <c r="B313" s="574"/>
      <c r="C313" s="372" t="s">
        <v>533</v>
      </c>
      <c r="D313" s="373">
        <v>0</v>
      </c>
      <c r="E313" s="373">
        <v>0</v>
      </c>
      <c r="F313" s="373">
        <v>0</v>
      </c>
    </row>
    <row r="314" spans="1:6" ht="37.5" x14ac:dyDescent="0.25">
      <c r="A314" s="573"/>
      <c r="B314" s="574"/>
      <c r="C314" s="372" t="s">
        <v>44</v>
      </c>
      <c r="D314" s="373">
        <f t="shared" ref="D314:F314" si="73">D315+D316</f>
        <v>0</v>
      </c>
      <c r="E314" s="373">
        <f t="shared" si="73"/>
        <v>0</v>
      </c>
      <c r="F314" s="373">
        <f t="shared" si="73"/>
        <v>0</v>
      </c>
    </row>
    <row r="315" spans="1:6" ht="18.75" x14ac:dyDescent="0.25">
      <c r="A315" s="573"/>
      <c r="B315" s="574"/>
      <c r="C315" s="372" t="s">
        <v>802</v>
      </c>
      <c r="D315" s="373">
        <v>0</v>
      </c>
      <c r="E315" s="373">
        <v>0</v>
      </c>
      <c r="F315" s="373">
        <v>0</v>
      </c>
    </row>
    <row r="316" spans="1:6" ht="18.75" x14ac:dyDescent="0.25">
      <c r="A316" s="568"/>
      <c r="B316" s="575"/>
      <c r="C316" s="372" t="s">
        <v>687</v>
      </c>
      <c r="D316" s="373">
        <v>0</v>
      </c>
      <c r="E316" s="373">
        <v>0</v>
      </c>
      <c r="F316" s="373">
        <v>0</v>
      </c>
    </row>
    <row r="317" spans="1:6" ht="18.75" x14ac:dyDescent="0.25">
      <c r="A317" s="567" t="s">
        <v>868</v>
      </c>
      <c r="B317" s="458" t="s">
        <v>869</v>
      </c>
      <c r="C317" s="372" t="s">
        <v>42</v>
      </c>
      <c r="D317" s="373">
        <f t="shared" ref="D317:F317" si="74">D319</f>
        <v>0</v>
      </c>
      <c r="E317" s="373">
        <f t="shared" si="74"/>
        <v>0</v>
      </c>
      <c r="F317" s="373">
        <f t="shared" si="74"/>
        <v>0</v>
      </c>
    </row>
    <row r="318" spans="1:6" ht="18.75" x14ac:dyDescent="0.25">
      <c r="A318" s="573"/>
      <c r="B318" s="574"/>
      <c r="C318" s="372" t="s">
        <v>686</v>
      </c>
      <c r="D318" s="373"/>
      <c r="E318" s="373"/>
      <c r="F318" s="373"/>
    </row>
    <row r="319" spans="1:6" ht="18.75" x14ac:dyDescent="0.25">
      <c r="A319" s="573"/>
      <c r="B319" s="574"/>
      <c r="C319" s="372" t="s">
        <v>533</v>
      </c>
      <c r="D319" s="373">
        <v>0</v>
      </c>
      <c r="E319" s="373">
        <v>0</v>
      </c>
      <c r="F319" s="373">
        <v>0</v>
      </c>
    </row>
    <row r="320" spans="1:6" ht="37.5" x14ac:dyDescent="0.25">
      <c r="A320" s="573"/>
      <c r="B320" s="574"/>
      <c r="C320" s="372" t="s">
        <v>44</v>
      </c>
      <c r="D320" s="373">
        <f t="shared" ref="D320:F320" si="75">D321+D322</f>
        <v>0</v>
      </c>
      <c r="E320" s="373">
        <f t="shared" si="75"/>
        <v>0</v>
      </c>
      <c r="F320" s="373">
        <f t="shared" si="75"/>
        <v>0</v>
      </c>
    </row>
    <row r="321" spans="1:6" ht="18.75" x14ac:dyDescent="0.25">
      <c r="A321" s="573"/>
      <c r="B321" s="574"/>
      <c r="C321" s="372" t="s">
        <v>802</v>
      </c>
      <c r="D321" s="373">
        <v>0</v>
      </c>
      <c r="E321" s="373">
        <v>0</v>
      </c>
      <c r="F321" s="373">
        <v>0</v>
      </c>
    </row>
    <row r="322" spans="1:6" ht="18.75" x14ac:dyDescent="0.25">
      <c r="A322" s="573"/>
      <c r="B322" s="574"/>
      <c r="C322" s="372" t="s">
        <v>687</v>
      </c>
      <c r="D322" s="373">
        <v>0</v>
      </c>
      <c r="E322" s="373">
        <v>0</v>
      </c>
      <c r="F322" s="373">
        <v>0</v>
      </c>
    </row>
    <row r="323" spans="1:6" ht="18.75" x14ac:dyDescent="0.25">
      <c r="A323" s="567" t="s">
        <v>870</v>
      </c>
      <c r="B323" s="458" t="s">
        <v>871</v>
      </c>
      <c r="C323" s="372" t="s">
        <v>42</v>
      </c>
      <c r="D323" s="373">
        <f t="shared" ref="D323:F323" si="76">D325</f>
        <v>0</v>
      </c>
      <c r="E323" s="373">
        <f t="shared" si="76"/>
        <v>0</v>
      </c>
      <c r="F323" s="373">
        <f t="shared" si="76"/>
        <v>0</v>
      </c>
    </row>
    <row r="324" spans="1:6" ht="18.75" x14ac:dyDescent="0.25">
      <c r="A324" s="573"/>
      <c r="B324" s="574"/>
      <c r="C324" s="372" t="s">
        <v>686</v>
      </c>
      <c r="D324" s="373"/>
      <c r="E324" s="373"/>
      <c r="F324" s="373"/>
    </row>
    <row r="325" spans="1:6" ht="18.75" x14ac:dyDescent="0.25">
      <c r="A325" s="573"/>
      <c r="B325" s="574"/>
      <c r="C325" s="372" t="s">
        <v>533</v>
      </c>
      <c r="D325" s="373">
        <v>0</v>
      </c>
      <c r="E325" s="373">
        <v>0</v>
      </c>
      <c r="F325" s="373">
        <v>0</v>
      </c>
    </row>
    <row r="326" spans="1:6" ht="37.5" x14ac:dyDescent="0.25">
      <c r="A326" s="573"/>
      <c r="B326" s="574"/>
      <c r="C326" s="372" t="s">
        <v>44</v>
      </c>
      <c r="D326" s="373">
        <f t="shared" ref="D326:F326" si="77">D327+D328</f>
        <v>0</v>
      </c>
      <c r="E326" s="373">
        <f t="shared" si="77"/>
        <v>0</v>
      </c>
      <c r="F326" s="373">
        <f t="shared" si="77"/>
        <v>0</v>
      </c>
    </row>
    <row r="327" spans="1:6" ht="18.75" x14ac:dyDescent="0.25">
      <c r="A327" s="573"/>
      <c r="B327" s="574"/>
      <c r="C327" s="372" t="s">
        <v>802</v>
      </c>
      <c r="D327" s="373">
        <v>0</v>
      </c>
      <c r="E327" s="373">
        <v>0</v>
      </c>
      <c r="F327" s="373">
        <v>0</v>
      </c>
    </row>
    <row r="328" spans="1:6" ht="18.75" x14ac:dyDescent="0.25">
      <c r="A328" s="568"/>
      <c r="B328" s="575"/>
      <c r="C328" s="372" t="s">
        <v>687</v>
      </c>
      <c r="D328" s="373">
        <v>0</v>
      </c>
      <c r="E328" s="373">
        <v>0</v>
      </c>
      <c r="F328" s="373">
        <v>0</v>
      </c>
    </row>
    <row r="329" spans="1:6" ht="18.75" x14ac:dyDescent="0.25">
      <c r="A329" s="567" t="s">
        <v>872</v>
      </c>
      <c r="B329" s="458" t="s">
        <v>873</v>
      </c>
      <c r="C329" s="372" t="s">
        <v>42</v>
      </c>
      <c r="D329" s="373">
        <f t="shared" ref="D329:F329" si="78">D331</f>
        <v>0</v>
      </c>
      <c r="E329" s="373">
        <f t="shared" si="78"/>
        <v>0</v>
      </c>
      <c r="F329" s="373">
        <f t="shared" si="78"/>
        <v>0</v>
      </c>
    </row>
    <row r="330" spans="1:6" ht="18.75" x14ac:dyDescent="0.25">
      <c r="A330" s="573"/>
      <c r="B330" s="574"/>
      <c r="C330" s="372" t="s">
        <v>686</v>
      </c>
      <c r="D330" s="373"/>
      <c r="E330" s="373"/>
      <c r="F330" s="373"/>
    </row>
    <row r="331" spans="1:6" ht="18.75" x14ac:dyDescent="0.25">
      <c r="A331" s="573"/>
      <c r="B331" s="574"/>
      <c r="C331" s="372" t="s">
        <v>533</v>
      </c>
      <c r="D331" s="373">
        <v>0</v>
      </c>
      <c r="E331" s="373">
        <v>0</v>
      </c>
      <c r="F331" s="373">
        <v>0</v>
      </c>
    </row>
    <row r="332" spans="1:6" ht="37.5" x14ac:dyDescent="0.25">
      <c r="A332" s="573"/>
      <c r="B332" s="574"/>
      <c r="C332" s="372" t="s">
        <v>44</v>
      </c>
      <c r="D332" s="373">
        <f t="shared" ref="D332:F332" si="79">D333+D334</f>
        <v>0</v>
      </c>
      <c r="E332" s="373">
        <f t="shared" si="79"/>
        <v>0</v>
      </c>
      <c r="F332" s="373">
        <f t="shared" si="79"/>
        <v>0</v>
      </c>
    </row>
    <row r="333" spans="1:6" ht="18.75" x14ac:dyDescent="0.25">
      <c r="A333" s="573"/>
      <c r="B333" s="574"/>
      <c r="C333" s="372" t="s">
        <v>802</v>
      </c>
      <c r="D333" s="373">
        <v>0</v>
      </c>
      <c r="E333" s="373">
        <v>0</v>
      </c>
      <c r="F333" s="373">
        <v>0</v>
      </c>
    </row>
    <row r="334" spans="1:6" ht="18.75" x14ac:dyDescent="0.25">
      <c r="A334" s="568"/>
      <c r="B334" s="575"/>
      <c r="C334" s="372" t="s">
        <v>687</v>
      </c>
      <c r="D334" s="373">
        <v>0</v>
      </c>
      <c r="E334" s="373">
        <v>0</v>
      </c>
      <c r="F334" s="373">
        <v>0</v>
      </c>
    </row>
    <row r="335" spans="1:6" ht="18.75" x14ac:dyDescent="0.25">
      <c r="A335" s="567" t="s">
        <v>874</v>
      </c>
      <c r="B335" s="458" t="s">
        <v>875</v>
      </c>
      <c r="C335" s="372" t="s">
        <v>42</v>
      </c>
      <c r="D335" s="373">
        <f t="shared" ref="D335:F335" si="80">D337</f>
        <v>0</v>
      </c>
      <c r="E335" s="373">
        <f t="shared" si="80"/>
        <v>0</v>
      </c>
      <c r="F335" s="373">
        <f t="shared" si="80"/>
        <v>0</v>
      </c>
    </row>
    <row r="336" spans="1:6" ht="18.75" x14ac:dyDescent="0.25">
      <c r="A336" s="573"/>
      <c r="B336" s="574"/>
      <c r="C336" s="372" t="s">
        <v>686</v>
      </c>
      <c r="D336" s="373"/>
      <c r="E336" s="373"/>
      <c r="F336" s="373"/>
    </row>
    <row r="337" spans="1:6" ht="18.75" x14ac:dyDescent="0.25">
      <c r="A337" s="573"/>
      <c r="B337" s="574"/>
      <c r="C337" s="372" t="s">
        <v>533</v>
      </c>
      <c r="D337" s="373">
        <v>0</v>
      </c>
      <c r="E337" s="373">
        <v>0</v>
      </c>
      <c r="F337" s="373">
        <v>0</v>
      </c>
    </row>
    <row r="338" spans="1:6" ht="37.5" x14ac:dyDescent="0.25">
      <c r="A338" s="573"/>
      <c r="B338" s="574"/>
      <c r="C338" s="372" t="s">
        <v>44</v>
      </c>
      <c r="D338" s="373">
        <f t="shared" ref="D338:F338" si="81">D339+D340</f>
        <v>0</v>
      </c>
      <c r="E338" s="373">
        <f t="shared" si="81"/>
        <v>0</v>
      </c>
      <c r="F338" s="373">
        <f t="shared" si="81"/>
        <v>0</v>
      </c>
    </row>
    <row r="339" spans="1:6" ht="18.75" x14ac:dyDescent="0.25">
      <c r="A339" s="573"/>
      <c r="B339" s="574"/>
      <c r="C339" s="372" t="s">
        <v>802</v>
      </c>
      <c r="D339" s="373">
        <v>0</v>
      </c>
      <c r="E339" s="373">
        <v>0</v>
      </c>
      <c r="F339" s="373">
        <v>0</v>
      </c>
    </row>
    <row r="340" spans="1:6" ht="18.75" x14ac:dyDescent="0.25">
      <c r="A340" s="568"/>
      <c r="B340" s="575"/>
      <c r="C340" s="372" t="s">
        <v>687</v>
      </c>
      <c r="D340" s="373">
        <v>0</v>
      </c>
      <c r="E340" s="373">
        <v>0</v>
      </c>
      <c r="F340" s="373">
        <v>0</v>
      </c>
    </row>
    <row r="341" spans="1:6" ht="18.75" x14ac:dyDescent="0.25">
      <c r="A341" s="567" t="s">
        <v>876</v>
      </c>
      <c r="B341" s="458" t="s">
        <v>877</v>
      </c>
      <c r="C341" s="372" t="s">
        <v>42</v>
      </c>
      <c r="D341" s="373">
        <f t="shared" ref="D341:F341" si="82">D343</f>
        <v>0</v>
      </c>
      <c r="E341" s="373">
        <f t="shared" si="82"/>
        <v>0</v>
      </c>
      <c r="F341" s="373">
        <f t="shared" si="82"/>
        <v>0</v>
      </c>
    </row>
    <row r="342" spans="1:6" ht="18.75" x14ac:dyDescent="0.25">
      <c r="A342" s="573"/>
      <c r="B342" s="574"/>
      <c r="C342" s="372" t="s">
        <v>686</v>
      </c>
      <c r="D342" s="373"/>
      <c r="E342" s="373"/>
      <c r="F342" s="373"/>
    </row>
    <row r="343" spans="1:6" ht="18.75" x14ac:dyDescent="0.25">
      <c r="A343" s="573"/>
      <c r="B343" s="574"/>
      <c r="C343" s="372" t="s">
        <v>533</v>
      </c>
      <c r="D343" s="373">
        <v>0</v>
      </c>
      <c r="E343" s="373">
        <v>0</v>
      </c>
      <c r="F343" s="373">
        <v>0</v>
      </c>
    </row>
    <row r="344" spans="1:6" ht="37.5" x14ac:dyDescent="0.25">
      <c r="A344" s="573"/>
      <c r="B344" s="574"/>
      <c r="C344" s="372" t="s">
        <v>44</v>
      </c>
      <c r="D344" s="373">
        <f t="shared" ref="D344:F344" si="83">D345+D346</f>
        <v>0</v>
      </c>
      <c r="E344" s="373">
        <f t="shared" si="83"/>
        <v>0</v>
      </c>
      <c r="F344" s="373">
        <f t="shared" si="83"/>
        <v>0</v>
      </c>
    </row>
    <row r="345" spans="1:6" ht="18.75" x14ac:dyDescent="0.25">
      <c r="A345" s="573"/>
      <c r="B345" s="574"/>
      <c r="C345" s="372" t="s">
        <v>802</v>
      </c>
      <c r="D345" s="373">
        <v>0</v>
      </c>
      <c r="E345" s="373">
        <v>0</v>
      </c>
      <c r="F345" s="373">
        <v>0</v>
      </c>
    </row>
    <row r="346" spans="1:6" ht="18.75" x14ac:dyDescent="0.25">
      <c r="A346" s="568"/>
      <c r="B346" s="575"/>
      <c r="C346" s="372" t="s">
        <v>687</v>
      </c>
      <c r="D346" s="373">
        <v>0</v>
      </c>
      <c r="E346" s="373">
        <v>0</v>
      </c>
      <c r="F346" s="373">
        <v>0</v>
      </c>
    </row>
    <row r="347" spans="1:6" ht="18.75" x14ac:dyDescent="0.25">
      <c r="A347" s="567" t="s">
        <v>878</v>
      </c>
      <c r="B347" s="458" t="s">
        <v>879</v>
      </c>
      <c r="C347" s="372" t="s">
        <v>42</v>
      </c>
      <c r="D347" s="373">
        <f t="shared" ref="D347:F347" si="84">D349</f>
        <v>0</v>
      </c>
      <c r="E347" s="373">
        <f t="shared" si="84"/>
        <v>0</v>
      </c>
      <c r="F347" s="373">
        <f t="shared" si="84"/>
        <v>0</v>
      </c>
    </row>
    <row r="348" spans="1:6" ht="18.75" x14ac:dyDescent="0.25">
      <c r="A348" s="573"/>
      <c r="B348" s="574"/>
      <c r="C348" s="372" t="s">
        <v>686</v>
      </c>
      <c r="D348" s="373"/>
      <c r="E348" s="373"/>
      <c r="F348" s="373"/>
    </row>
    <row r="349" spans="1:6" ht="18.75" x14ac:dyDescent="0.25">
      <c r="A349" s="573"/>
      <c r="B349" s="574"/>
      <c r="C349" s="372" t="s">
        <v>533</v>
      </c>
      <c r="D349" s="373">
        <v>0</v>
      </c>
      <c r="E349" s="373">
        <v>0</v>
      </c>
      <c r="F349" s="373">
        <v>0</v>
      </c>
    </row>
    <row r="350" spans="1:6" ht="37.5" x14ac:dyDescent="0.25">
      <c r="A350" s="573"/>
      <c r="B350" s="574"/>
      <c r="C350" s="372" t="s">
        <v>44</v>
      </c>
      <c r="D350" s="373">
        <f t="shared" ref="D350:F350" si="85">D351+D352</f>
        <v>0</v>
      </c>
      <c r="E350" s="373">
        <f t="shared" si="85"/>
        <v>0</v>
      </c>
      <c r="F350" s="373">
        <f t="shared" si="85"/>
        <v>0</v>
      </c>
    </row>
    <row r="351" spans="1:6" ht="18.75" x14ac:dyDescent="0.25">
      <c r="A351" s="573"/>
      <c r="B351" s="574"/>
      <c r="C351" s="372" t="s">
        <v>802</v>
      </c>
      <c r="D351" s="373">
        <v>0</v>
      </c>
      <c r="E351" s="373">
        <v>0</v>
      </c>
      <c r="F351" s="373">
        <v>0</v>
      </c>
    </row>
    <row r="352" spans="1:6" ht="18.75" x14ac:dyDescent="0.25">
      <c r="A352" s="568"/>
      <c r="B352" s="575"/>
      <c r="C352" s="372" t="s">
        <v>687</v>
      </c>
      <c r="D352" s="373">
        <v>0</v>
      </c>
      <c r="E352" s="373">
        <v>0</v>
      </c>
      <c r="F352" s="373">
        <v>0</v>
      </c>
    </row>
    <row r="353" spans="1:6" ht="18.75" x14ac:dyDescent="0.25">
      <c r="A353" s="567" t="s">
        <v>880</v>
      </c>
      <c r="B353" s="458" t="s">
        <v>881</v>
      </c>
      <c r="C353" s="372" t="s">
        <v>42</v>
      </c>
      <c r="D353" s="373">
        <f t="shared" ref="D353:F353" si="86">D355</f>
        <v>0</v>
      </c>
      <c r="E353" s="373">
        <f t="shared" si="86"/>
        <v>0</v>
      </c>
      <c r="F353" s="373">
        <f t="shared" si="86"/>
        <v>0</v>
      </c>
    </row>
    <row r="354" spans="1:6" ht="18.75" x14ac:dyDescent="0.25">
      <c r="A354" s="573"/>
      <c r="B354" s="574"/>
      <c r="C354" s="372" t="s">
        <v>686</v>
      </c>
      <c r="D354" s="373"/>
      <c r="E354" s="373"/>
      <c r="F354" s="373"/>
    </row>
    <row r="355" spans="1:6" ht="18.75" x14ac:dyDescent="0.25">
      <c r="A355" s="573"/>
      <c r="B355" s="574"/>
      <c r="C355" s="372" t="s">
        <v>533</v>
      </c>
      <c r="D355" s="373">
        <v>0</v>
      </c>
      <c r="E355" s="373">
        <v>0</v>
      </c>
      <c r="F355" s="373">
        <v>0</v>
      </c>
    </row>
    <row r="356" spans="1:6" ht="37.5" x14ac:dyDescent="0.25">
      <c r="A356" s="573"/>
      <c r="B356" s="574"/>
      <c r="C356" s="372" t="s">
        <v>44</v>
      </c>
      <c r="D356" s="373">
        <f t="shared" ref="D356:F356" si="87">D357+D358</f>
        <v>0</v>
      </c>
      <c r="E356" s="373">
        <f t="shared" si="87"/>
        <v>0</v>
      </c>
      <c r="F356" s="373">
        <f t="shared" si="87"/>
        <v>0</v>
      </c>
    </row>
    <row r="357" spans="1:6" ht="18.75" x14ac:dyDescent="0.25">
      <c r="A357" s="573"/>
      <c r="B357" s="574"/>
      <c r="C357" s="372" t="s">
        <v>802</v>
      </c>
      <c r="D357" s="373">
        <v>0</v>
      </c>
      <c r="E357" s="373">
        <v>0</v>
      </c>
      <c r="F357" s="373">
        <v>0</v>
      </c>
    </row>
    <row r="358" spans="1:6" ht="18.75" x14ac:dyDescent="0.25">
      <c r="A358" s="568"/>
      <c r="B358" s="575"/>
      <c r="C358" s="372" t="s">
        <v>687</v>
      </c>
      <c r="D358" s="373">
        <v>0</v>
      </c>
      <c r="E358" s="373">
        <v>0</v>
      </c>
      <c r="F358" s="373">
        <v>0</v>
      </c>
    </row>
    <row r="359" spans="1:6" ht="18.75" x14ac:dyDescent="0.25">
      <c r="A359" s="567" t="s">
        <v>882</v>
      </c>
      <c r="B359" s="458" t="s">
        <v>883</v>
      </c>
      <c r="C359" s="372" t="s">
        <v>42</v>
      </c>
      <c r="D359" s="373">
        <f t="shared" ref="D359:F359" si="88">D361</f>
        <v>0</v>
      </c>
      <c r="E359" s="373">
        <f t="shared" si="88"/>
        <v>0</v>
      </c>
      <c r="F359" s="373">
        <f t="shared" si="88"/>
        <v>0</v>
      </c>
    </row>
    <row r="360" spans="1:6" ht="18.75" x14ac:dyDescent="0.25">
      <c r="A360" s="573"/>
      <c r="B360" s="574"/>
      <c r="C360" s="372" t="s">
        <v>686</v>
      </c>
      <c r="D360" s="373"/>
      <c r="E360" s="373"/>
      <c r="F360" s="373"/>
    </row>
    <row r="361" spans="1:6" ht="18.75" x14ac:dyDescent="0.25">
      <c r="A361" s="573"/>
      <c r="B361" s="574"/>
      <c r="C361" s="372" t="s">
        <v>533</v>
      </c>
      <c r="D361" s="373">
        <v>0</v>
      </c>
      <c r="E361" s="373">
        <v>0</v>
      </c>
      <c r="F361" s="373">
        <v>0</v>
      </c>
    </row>
    <row r="362" spans="1:6" ht="37.5" x14ac:dyDescent="0.25">
      <c r="A362" s="573"/>
      <c r="B362" s="574"/>
      <c r="C362" s="372" t="s">
        <v>44</v>
      </c>
      <c r="D362" s="373">
        <f t="shared" ref="D362:F362" si="89">D363+D364</f>
        <v>0</v>
      </c>
      <c r="E362" s="373">
        <f t="shared" si="89"/>
        <v>0</v>
      </c>
      <c r="F362" s="373">
        <f t="shared" si="89"/>
        <v>0</v>
      </c>
    </row>
    <row r="363" spans="1:6" ht="18.75" x14ac:dyDescent="0.25">
      <c r="A363" s="573"/>
      <c r="B363" s="574"/>
      <c r="C363" s="372" t="s">
        <v>802</v>
      </c>
      <c r="D363" s="373">
        <v>0</v>
      </c>
      <c r="E363" s="373">
        <v>0</v>
      </c>
      <c r="F363" s="373">
        <v>0</v>
      </c>
    </row>
    <row r="364" spans="1:6" ht="18.75" x14ac:dyDescent="0.25">
      <c r="A364" s="568"/>
      <c r="B364" s="575"/>
      <c r="C364" s="372" t="s">
        <v>687</v>
      </c>
      <c r="D364" s="373">
        <v>0</v>
      </c>
      <c r="E364" s="373">
        <v>0</v>
      </c>
      <c r="F364" s="373">
        <v>0</v>
      </c>
    </row>
    <row r="365" spans="1:6" ht="18.75" x14ac:dyDescent="0.25">
      <c r="A365" s="567" t="s">
        <v>884</v>
      </c>
      <c r="B365" s="458" t="s">
        <v>885</v>
      </c>
      <c r="C365" s="372" t="s">
        <v>42</v>
      </c>
      <c r="D365" s="373">
        <f t="shared" ref="D365:F365" si="90">D367</f>
        <v>0</v>
      </c>
      <c r="E365" s="373">
        <f t="shared" si="90"/>
        <v>0</v>
      </c>
      <c r="F365" s="373">
        <f t="shared" si="90"/>
        <v>0</v>
      </c>
    </row>
    <row r="366" spans="1:6" ht="18.75" x14ac:dyDescent="0.25">
      <c r="A366" s="573"/>
      <c r="B366" s="574"/>
      <c r="C366" s="372" t="s">
        <v>686</v>
      </c>
      <c r="D366" s="373"/>
      <c r="E366" s="373"/>
      <c r="F366" s="373"/>
    </row>
    <row r="367" spans="1:6" ht="18.75" x14ac:dyDescent="0.25">
      <c r="A367" s="573"/>
      <c r="B367" s="574"/>
      <c r="C367" s="372" t="s">
        <v>533</v>
      </c>
      <c r="D367" s="373">
        <v>0</v>
      </c>
      <c r="E367" s="373">
        <v>0</v>
      </c>
      <c r="F367" s="373">
        <v>0</v>
      </c>
    </row>
    <row r="368" spans="1:6" ht="37.5" x14ac:dyDescent="0.25">
      <c r="A368" s="573"/>
      <c r="B368" s="574"/>
      <c r="C368" s="372" t="s">
        <v>44</v>
      </c>
      <c r="D368" s="373">
        <f t="shared" ref="D368:F368" si="91">D369+D370</f>
        <v>0</v>
      </c>
      <c r="E368" s="373">
        <f t="shared" si="91"/>
        <v>0</v>
      </c>
      <c r="F368" s="373">
        <f t="shared" si="91"/>
        <v>0</v>
      </c>
    </row>
    <row r="369" spans="1:6" ht="18.75" x14ac:dyDescent="0.25">
      <c r="A369" s="573"/>
      <c r="B369" s="574"/>
      <c r="C369" s="372" t="s">
        <v>802</v>
      </c>
      <c r="D369" s="373">
        <v>0</v>
      </c>
      <c r="E369" s="373">
        <v>0</v>
      </c>
      <c r="F369" s="373">
        <v>0</v>
      </c>
    </row>
    <row r="370" spans="1:6" ht="18.75" x14ac:dyDescent="0.25">
      <c r="A370" s="568"/>
      <c r="B370" s="575"/>
      <c r="C370" s="372" t="s">
        <v>687</v>
      </c>
      <c r="D370" s="373">
        <v>0</v>
      </c>
      <c r="E370" s="373">
        <v>0</v>
      </c>
      <c r="F370" s="373">
        <v>0</v>
      </c>
    </row>
    <row r="371" spans="1:6" ht="18.75" x14ac:dyDescent="0.25">
      <c r="A371" s="567" t="s">
        <v>886</v>
      </c>
      <c r="B371" s="458" t="s">
        <v>887</v>
      </c>
      <c r="C371" s="372" t="s">
        <v>42</v>
      </c>
      <c r="D371" s="373">
        <f t="shared" ref="D371:F371" si="92">D373</f>
        <v>0</v>
      </c>
      <c r="E371" s="373">
        <f t="shared" si="92"/>
        <v>0</v>
      </c>
      <c r="F371" s="373">
        <f t="shared" si="92"/>
        <v>0</v>
      </c>
    </row>
    <row r="372" spans="1:6" ht="18.75" x14ac:dyDescent="0.25">
      <c r="A372" s="573"/>
      <c r="B372" s="574"/>
      <c r="C372" s="372" t="s">
        <v>686</v>
      </c>
      <c r="D372" s="373"/>
      <c r="E372" s="373"/>
      <c r="F372" s="373"/>
    </row>
    <row r="373" spans="1:6" ht="18.75" x14ac:dyDescent="0.25">
      <c r="A373" s="573"/>
      <c r="B373" s="574"/>
      <c r="C373" s="372" t="s">
        <v>533</v>
      </c>
      <c r="D373" s="373">
        <v>0</v>
      </c>
      <c r="E373" s="373">
        <v>0</v>
      </c>
      <c r="F373" s="373">
        <v>0</v>
      </c>
    </row>
    <row r="374" spans="1:6" ht="37.5" x14ac:dyDescent="0.25">
      <c r="A374" s="573"/>
      <c r="B374" s="574"/>
      <c r="C374" s="372" t="s">
        <v>44</v>
      </c>
      <c r="D374" s="373">
        <f t="shared" ref="D374:F374" si="93">D375+D376</f>
        <v>0</v>
      </c>
      <c r="E374" s="373">
        <f t="shared" si="93"/>
        <v>0</v>
      </c>
      <c r="F374" s="373">
        <f t="shared" si="93"/>
        <v>0</v>
      </c>
    </row>
    <row r="375" spans="1:6" ht="18.75" x14ac:dyDescent="0.25">
      <c r="A375" s="573"/>
      <c r="B375" s="574"/>
      <c r="C375" s="372" t="s">
        <v>802</v>
      </c>
      <c r="D375" s="373">
        <v>0</v>
      </c>
      <c r="E375" s="373">
        <v>0</v>
      </c>
      <c r="F375" s="373">
        <v>0</v>
      </c>
    </row>
    <row r="376" spans="1:6" ht="18.75" x14ac:dyDescent="0.25">
      <c r="A376" s="568"/>
      <c r="B376" s="575"/>
      <c r="C376" s="372" t="s">
        <v>687</v>
      </c>
      <c r="D376" s="373">
        <v>0</v>
      </c>
      <c r="E376" s="373">
        <v>0</v>
      </c>
      <c r="F376" s="373">
        <v>0</v>
      </c>
    </row>
    <row r="377" spans="1:6" ht="18.75" x14ac:dyDescent="0.25">
      <c r="A377" s="567" t="s">
        <v>888</v>
      </c>
      <c r="B377" s="458" t="s">
        <v>889</v>
      </c>
      <c r="C377" s="372" t="s">
        <v>42</v>
      </c>
      <c r="D377" s="373">
        <f t="shared" ref="D377:F377" si="94">D379</f>
        <v>0</v>
      </c>
      <c r="E377" s="373">
        <f t="shared" si="94"/>
        <v>0</v>
      </c>
      <c r="F377" s="373">
        <f t="shared" si="94"/>
        <v>0</v>
      </c>
    </row>
    <row r="378" spans="1:6" ht="18.75" x14ac:dyDescent="0.25">
      <c r="A378" s="573"/>
      <c r="B378" s="574"/>
      <c r="C378" s="372" t="s">
        <v>686</v>
      </c>
      <c r="D378" s="373"/>
      <c r="E378" s="373"/>
      <c r="F378" s="373"/>
    </row>
    <row r="379" spans="1:6" ht="18.75" x14ac:dyDescent="0.25">
      <c r="A379" s="573"/>
      <c r="B379" s="574"/>
      <c r="C379" s="372" t="s">
        <v>533</v>
      </c>
      <c r="D379" s="373">
        <v>0</v>
      </c>
      <c r="E379" s="373">
        <v>0</v>
      </c>
      <c r="F379" s="373">
        <v>0</v>
      </c>
    </row>
    <row r="380" spans="1:6" ht="37.5" x14ac:dyDescent="0.25">
      <c r="A380" s="573"/>
      <c r="B380" s="574"/>
      <c r="C380" s="372" t="s">
        <v>44</v>
      </c>
      <c r="D380" s="373">
        <f t="shared" ref="D380:F380" si="95">D381+D382</f>
        <v>0</v>
      </c>
      <c r="E380" s="373">
        <f t="shared" si="95"/>
        <v>0</v>
      </c>
      <c r="F380" s="373">
        <f t="shared" si="95"/>
        <v>0</v>
      </c>
    </row>
    <row r="381" spans="1:6" ht="18.75" x14ac:dyDescent="0.25">
      <c r="A381" s="573"/>
      <c r="B381" s="574"/>
      <c r="C381" s="372" t="s">
        <v>802</v>
      </c>
      <c r="D381" s="373">
        <v>0</v>
      </c>
      <c r="E381" s="373">
        <v>0</v>
      </c>
      <c r="F381" s="373">
        <v>0</v>
      </c>
    </row>
    <row r="382" spans="1:6" ht="18.75" x14ac:dyDescent="0.25">
      <c r="A382" s="568"/>
      <c r="B382" s="575"/>
      <c r="C382" s="372" t="s">
        <v>687</v>
      </c>
      <c r="D382" s="373">
        <v>0</v>
      </c>
      <c r="E382" s="373">
        <v>0</v>
      </c>
      <c r="F382" s="373">
        <v>0</v>
      </c>
    </row>
    <row r="383" spans="1:6" ht="18.75" x14ac:dyDescent="0.25">
      <c r="A383" s="567" t="s">
        <v>890</v>
      </c>
      <c r="B383" s="458" t="s">
        <v>891</v>
      </c>
      <c r="C383" s="372" t="s">
        <v>42</v>
      </c>
      <c r="D383" s="373">
        <f t="shared" ref="D383:F383" si="96">D385</f>
        <v>0</v>
      </c>
      <c r="E383" s="373">
        <f t="shared" si="96"/>
        <v>0</v>
      </c>
      <c r="F383" s="373">
        <f t="shared" si="96"/>
        <v>0</v>
      </c>
    </row>
    <row r="384" spans="1:6" ht="18.75" x14ac:dyDescent="0.25">
      <c r="A384" s="573"/>
      <c r="B384" s="574"/>
      <c r="C384" s="372" t="s">
        <v>686</v>
      </c>
      <c r="D384" s="373"/>
      <c r="E384" s="373"/>
      <c r="F384" s="373"/>
    </row>
    <row r="385" spans="1:6" ht="18.75" x14ac:dyDescent="0.25">
      <c r="A385" s="573"/>
      <c r="B385" s="574"/>
      <c r="C385" s="372" t="s">
        <v>533</v>
      </c>
      <c r="D385" s="373">
        <v>0</v>
      </c>
      <c r="E385" s="373">
        <v>0</v>
      </c>
      <c r="F385" s="373">
        <v>0</v>
      </c>
    </row>
    <row r="386" spans="1:6" ht="37.5" x14ac:dyDescent="0.25">
      <c r="A386" s="573"/>
      <c r="B386" s="574"/>
      <c r="C386" s="372" t="s">
        <v>44</v>
      </c>
      <c r="D386" s="373">
        <f t="shared" ref="D386:F386" si="97">D387+D388</f>
        <v>0</v>
      </c>
      <c r="E386" s="373">
        <f t="shared" si="97"/>
        <v>0</v>
      </c>
      <c r="F386" s="373">
        <f t="shared" si="97"/>
        <v>0</v>
      </c>
    </row>
    <row r="387" spans="1:6" ht="18.75" x14ac:dyDescent="0.25">
      <c r="A387" s="573"/>
      <c r="B387" s="574"/>
      <c r="C387" s="372" t="s">
        <v>802</v>
      </c>
      <c r="D387" s="373">
        <v>0</v>
      </c>
      <c r="E387" s="373">
        <v>0</v>
      </c>
      <c r="F387" s="373">
        <v>0</v>
      </c>
    </row>
    <row r="388" spans="1:6" ht="18.75" x14ac:dyDescent="0.25">
      <c r="A388" s="568"/>
      <c r="B388" s="575"/>
      <c r="C388" s="372" t="s">
        <v>687</v>
      </c>
      <c r="D388" s="373">
        <v>0</v>
      </c>
      <c r="E388" s="373">
        <v>0</v>
      </c>
      <c r="F388" s="373">
        <v>0</v>
      </c>
    </row>
    <row r="389" spans="1:6" ht="18.75" x14ac:dyDescent="0.25">
      <c r="A389" s="567" t="s">
        <v>892</v>
      </c>
      <c r="B389" s="458" t="s">
        <v>893</v>
      </c>
      <c r="C389" s="372" t="s">
        <v>42</v>
      </c>
      <c r="D389" s="373">
        <f t="shared" ref="D389:F389" si="98">D391</f>
        <v>0</v>
      </c>
      <c r="E389" s="373">
        <f t="shared" si="98"/>
        <v>0</v>
      </c>
      <c r="F389" s="373">
        <f t="shared" si="98"/>
        <v>0</v>
      </c>
    </row>
    <row r="390" spans="1:6" ht="18.75" x14ac:dyDescent="0.25">
      <c r="A390" s="573"/>
      <c r="B390" s="574"/>
      <c r="C390" s="372" t="s">
        <v>686</v>
      </c>
      <c r="D390" s="373"/>
      <c r="E390" s="373"/>
      <c r="F390" s="373"/>
    </row>
    <row r="391" spans="1:6" ht="18.75" x14ac:dyDescent="0.25">
      <c r="A391" s="573"/>
      <c r="B391" s="574"/>
      <c r="C391" s="372" t="s">
        <v>533</v>
      </c>
      <c r="D391" s="373">
        <v>0</v>
      </c>
      <c r="E391" s="373">
        <v>0</v>
      </c>
      <c r="F391" s="373">
        <v>0</v>
      </c>
    </row>
    <row r="392" spans="1:6" ht="37.5" x14ac:dyDescent="0.25">
      <c r="A392" s="573"/>
      <c r="B392" s="574"/>
      <c r="C392" s="372" t="s">
        <v>44</v>
      </c>
      <c r="D392" s="373">
        <f t="shared" ref="D392:F392" si="99">D393+D394</f>
        <v>0</v>
      </c>
      <c r="E392" s="373">
        <f t="shared" si="99"/>
        <v>0</v>
      </c>
      <c r="F392" s="373">
        <f t="shared" si="99"/>
        <v>0</v>
      </c>
    </row>
    <row r="393" spans="1:6" ht="18.75" x14ac:dyDescent="0.25">
      <c r="A393" s="573"/>
      <c r="B393" s="574"/>
      <c r="C393" s="372" t="s">
        <v>802</v>
      </c>
      <c r="D393" s="373">
        <v>0</v>
      </c>
      <c r="E393" s="373">
        <v>0</v>
      </c>
      <c r="F393" s="373">
        <v>0</v>
      </c>
    </row>
    <row r="394" spans="1:6" ht="18.75" x14ac:dyDescent="0.25">
      <c r="A394" s="568"/>
      <c r="B394" s="575"/>
      <c r="C394" s="372" t="s">
        <v>687</v>
      </c>
      <c r="D394" s="373">
        <v>0</v>
      </c>
      <c r="E394" s="373">
        <v>0</v>
      </c>
      <c r="F394" s="373">
        <v>0</v>
      </c>
    </row>
    <row r="395" spans="1:6" ht="18.75" x14ac:dyDescent="0.25">
      <c r="A395" s="567" t="s">
        <v>894</v>
      </c>
      <c r="B395" s="458" t="s">
        <v>895</v>
      </c>
      <c r="C395" s="372" t="s">
        <v>42</v>
      </c>
      <c r="D395" s="373">
        <f t="shared" ref="D395:F395" si="100">D397</f>
        <v>0</v>
      </c>
      <c r="E395" s="373">
        <f t="shared" si="100"/>
        <v>0</v>
      </c>
      <c r="F395" s="373">
        <f t="shared" si="100"/>
        <v>0</v>
      </c>
    </row>
    <row r="396" spans="1:6" ht="18.75" x14ac:dyDescent="0.25">
      <c r="A396" s="573"/>
      <c r="B396" s="574"/>
      <c r="C396" s="372" t="s">
        <v>686</v>
      </c>
      <c r="D396" s="373"/>
      <c r="E396" s="373"/>
      <c r="F396" s="373"/>
    </row>
    <row r="397" spans="1:6" ht="18.75" x14ac:dyDescent="0.25">
      <c r="A397" s="573"/>
      <c r="B397" s="574"/>
      <c r="C397" s="372" t="s">
        <v>533</v>
      </c>
      <c r="D397" s="373">
        <v>0</v>
      </c>
      <c r="E397" s="373">
        <v>0</v>
      </c>
      <c r="F397" s="373">
        <v>0</v>
      </c>
    </row>
    <row r="398" spans="1:6" ht="37.5" x14ac:dyDescent="0.25">
      <c r="A398" s="573"/>
      <c r="B398" s="574"/>
      <c r="C398" s="372" t="s">
        <v>44</v>
      </c>
      <c r="D398" s="373">
        <f t="shared" ref="D398:F398" si="101">D399+D400</f>
        <v>0</v>
      </c>
      <c r="E398" s="373">
        <f t="shared" si="101"/>
        <v>0</v>
      </c>
      <c r="F398" s="373">
        <f t="shared" si="101"/>
        <v>0</v>
      </c>
    </row>
    <row r="399" spans="1:6" ht="18.75" x14ac:dyDescent="0.25">
      <c r="A399" s="573"/>
      <c r="B399" s="574"/>
      <c r="C399" s="372" t="s">
        <v>802</v>
      </c>
      <c r="D399" s="373">
        <v>0</v>
      </c>
      <c r="E399" s="373">
        <v>0</v>
      </c>
      <c r="F399" s="373">
        <v>0</v>
      </c>
    </row>
    <row r="400" spans="1:6" ht="18.75" x14ac:dyDescent="0.25">
      <c r="A400" s="568"/>
      <c r="B400" s="575"/>
      <c r="C400" s="372" t="s">
        <v>687</v>
      </c>
      <c r="D400" s="373">
        <v>0</v>
      </c>
      <c r="E400" s="373">
        <v>0</v>
      </c>
      <c r="F400" s="373">
        <v>0</v>
      </c>
    </row>
    <row r="401" spans="1:6" ht="18.75" x14ac:dyDescent="0.25">
      <c r="A401" s="567" t="s">
        <v>896</v>
      </c>
      <c r="B401" s="458" t="s">
        <v>897</v>
      </c>
      <c r="C401" s="372" t="s">
        <v>42</v>
      </c>
      <c r="D401" s="373">
        <f t="shared" ref="D401:F401" si="102">D403</f>
        <v>0</v>
      </c>
      <c r="E401" s="373">
        <f t="shared" si="102"/>
        <v>0</v>
      </c>
      <c r="F401" s="373">
        <f t="shared" si="102"/>
        <v>0</v>
      </c>
    </row>
    <row r="402" spans="1:6" ht="18.75" x14ac:dyDescent="0.25">
      <c r="A402" s="573"/>
      <c r="B402" s="574"/>
      <c r="C402" s="372" t="s">
        <v>686</v>
      </c>
      <c r="D402" s="373"/>
      <c r="E402" s="373"/>
      <c r="F402" s="373"/>
    </row>
    <row r="403" spans="1:6" ht="18.75" x14ac:dyDescent="0.25">
      <c r="A403" s="573"/>
      <c r="B403" s="574"/>
      <c r="C403" s="372" t="s">
        <v>533</v>
      </c>
      <c r="D403" s="373">
        <v>0</v>
      </c>
      <c r="E403" s="373">
        <v>0</v>
      </c>
      <c r="F403" s="373">
        <v>0</v>
      </c>
    </row>
    <row r="404" spans="1:6" ht="37.5" x14ac:dyDescent="0.25">
      <c r="A404" s="573"/>
      <c r="B404" s="574"/>
      <c r="C404" s="372" t="s">
        <v>44</v>
      </c>
      <c r="D404" s="373">
        <f t="shared" ref="D404:F404" si="103">D405+D406</f>
        <v>0</v>
      </c>
      <c r="E404" s="373">
        <f t="shared" si="103"/>
        <v>0</v>
      </c>
      <c r="F404" s="373">
        <f t="shared" si="103"/>
        <v>0</v>
      </c>
    </row>
    <row r="405" spans="1:6" ht="18.75" x14ac:dyDescent="0.25">
      <c r="A405" s="573"/>
      <c r="B405" s="574"/>
      <c r="C405" s="372" t="s">
        <v>802</v>
      </c>
      <c r="D405" s="373">
        <v>0</v>
      </c>
      <c r="E405" s="373">
        <v>0</v>
      </c>
      <c r="F405" s="373">
        <v>0</v>
      </c>
    </row>
    <row r="406" spans="1:6" ht="18.75" x14ac:dyDescent="0.25">
      <c r="A406" s="568"/>
      <c r="B406" s="575"/>
      <c r="C406" s="372" t="s">
        <v>687</v>
      </c>
      <c r="D406" s="373">
        <v>0</v>
      </c>
      <c r="E406" s="373">
        <v>0</v>
      </c>
      <c r="F406" s="373">
        <v>0</v>
      </c>
    </row>
    <row r="407" spans="1:6" ht="18.75" x14ac:dyDescent="0.25">
      <c r="A407" s="567" t="s">
        <v>898</v>
      </c>
      <c r="B407" s="458" t="s">
        <v>899</v>
      </c>
      <c r="C407" s="372" t="s">
        <v>42</v>
      </c>
      <c r="D407" s="373">
        <f t="shared" ref="D407:F407" si="104">D409</f>
        <v>0</v>
      </c>
      <c r="E407" s="373">
        <f t="shared" si="104"/>
        <v>0</v>
      </c>
      <c r="F407" s="373">
        <f t="shared" si="104"/>
        <v>0</v>
      </c>
    </row>
    <row r="408" spans="1:6" ht="18.75" x14ac:dyDescent="0.25">
      <c r="A408" s="573"/>
      <c r="B408" s="574"/>
      <c r="C408" s="372" t="s">
        <v>686</v>
      </c>
      <c r="D408" s="373"/>
      <c r="E408" s="373"/>
      <c r="F408" s="373"/>
    </row>
    <row r="409" spans="1:6" ht="18.75" x14ac:dyDescent="0.25">
      <c r="A409" s="573"/>
      <c r="B409" s="574"/>
      <c r="C409" s="372" t="s">
        <v>533</v>
      </c>
      <c r="D409" s="373">
        <v>0</v>
      </c>
      <c r="E409" s="373">
        <v>0</v>
      </c>
      <c r="F409" s="373">
        <v>0</v>
      </c>
    </row>
    <row r="410" spans="1:6" ht="37.5" x14ac:dyDescent="0.25">
      <c r="A410" s="573"/>
      <c r="B410" s="574"/>
      <c r="C410" s="372" t="s">
        <v>44</v>
      </c>
      <c r="D410" s="373">
        <f t="shared" ref="D410:F410" si="105">D411+D412</f>
        <v>0</v>
      </c>
      <c r="E410" s="373">
        <f t="shared" si="105"/>
        <v>0</v>
      </c>
      <c r="F410" s="373">
        <f t="shared" si="105"/>
        <v>0</v>
      </c>
    </row>
    <row r="411" spans="1:6" ht="18.75" x14ac:dyDescent="0.25">
      <c r="A411" s="573"/>
      <c r="B411" s="574"/>
      <c r="C411" s="372" t="s">
        <v>802</v>
      </c>
      <c r="D411" s="373">
        <v>0</v>
      </c>
      <c r="E411" s="373">
        <v>0</v>
      </c>
      <c r="F411" s="373">
        <v>0</v>
      </c>
    </row>
    <row r="412" spans="1:6" ht="18.75" x14ac:dyDescent="0.25">
      <c r="A412" s="568"/>
      <c r="B412" s="575"/>
      <c r="C412" s="372" t="s">
        <v>687</v>
      </c>
      <c r="D412" s="373">
        <v>0</v>
      </c>
      <c r="E412" s="373">
        <v>0</v>
      </c>
      <c r="F412" s="373">
        <v>0</v>
      </c>
    </row>
    <row r="413" spans="1:6" ht="18.75" x14ac:dyDescent="0.25">
      <c r="A413" s="567" t="s">
        <v>900</v>
      </c>
      <c r="B413" s="458" t="s">
        <v>901</v>
      </c>
      <c r="C413" s="372" t="s">
        <v>42</v>
      </c>
      <c r="D413" s="373">
        <f t="shared" ref="D413:F413" si="106">D415</f>
        <v>0</v>
      </c>
      <c r="E413" s="373">
        <f t="shared" si="106"/>
        <v>0</v>
      </c>
      <c r="F413" s="373">
        <f t="shared" si="106"/>
        <v>0</v>
      </c>
    </row>
    <row r="414" spans="1:6" ht="18.75" x14ac:dyDescent="0.25">
      <c r="A414" s="573"/>
      <c r="B414" s="574"/>
      <c r="C414" s="372" t="s">
        <v>686</v>
      </c>
      <c r="D414" s="373"/>
      <c r="E414" s="373"/>
      <c r="F414" s="373"/>
    </row>
    <row r="415" spans="1:6" ht="18.75" x14ac:dyDescent="0.25">
      <c r="A415" s="573"/>
      <c r="B415" s="574"/>
      <c r="C415" s="372" t="s">
        <v>533</v>
      </c>
      <c r="D415" s="373">
        <v>0</v>
      </c>
      <c r="E415" s="373">
        <v>0</v>
      </c>
      <c r="F415" s="373">
        <v>0</v>
      </c>
    </row>
    <row r="416" spans="1:6" ht="37.5" x14ac:dyDescent="0.25">
      <c r="A416" s="573"/>
      <c r="B416" s="574"/>
      <c r="C416" s="372" t="s">
        <v>44</v>
      </c>
      <c r="D416" s="373">
        <f t="shared" ref="D416:F416" si="107">D417+D418</f>
        <v>0</v>
      </c>
      <c r="E416" s="373">
        <f t="shared" si="107"/>
        <v>0</v>
      </c>
      <c r="F416" s="373">
        <f t="shared" si="107"/>
        <v>0</v>
      </c>
    </row>
    <row r="417" spans="1:6" ht="18.75" x14ac:dyDescent="0.25">
      <c r="A417" s="573"/>
      <c r="B417" s="574"/>
      <c r="C417" s="372" t="s">
        <v>802</v>
      </c>
      <c r="D417" s="373">
        <v>0</v>
      </c>
      <c r="E417" s="373">
        <v>0</v>
      </c>
      <c r="F417" s="373">
        <v>0</v>
      </c>
    </row>
    <row r="418" spans="1:6" ht="18.75" x14ac:dyDescent="0.25">
      <c r="A418" s="568"/>
      <c r="B418" s="575"/>
      <c r="C418" s="372" t="s">
        <v>687</v>
      </c>
      <c r="D418" s="373">
        <v>0</v>
      </c>
      <c r="E418" s="373">
        <v>0</v>
      </c>
      <c r="F418" s="373">
        <v>0</v>
      </c>
    </row>
    <row r="419" spans="1:6" ht="18.75" x14ac:dyDescent="0.25">
      <c r="A419" s="567" t="s">
        <v>902</v>
      </c>
      <c r="B419" s="583" t="s">
        <v>903</v>
      </c>
      <c r="C419" s="372" t="s">
        <v>42</v>
      </c>
      <c r="D419" s="373">
        <f>D421+D422+D423+D424</f>
        <v>222.2</v>
      </c>
      <c r="E419" s="373">
        <f>E421+E422+E423+E424</f>
        <v>2226.8999999999996</v>
      </c>
      <c r="F419" s="373">
        <f>F421+F422+F423+F424</f>
        <v>2226.8999999999996</v>
      </c>
    </row>
    <row r="420" spans="1:6" ht="18.75" x14ac:dyDescent="0.25">
      <c r="A420" s="573"/>
      <c r="B420" s="584"/>
      <c r="C420" s="372" t="s">
        <v>686</v>
      </c>
      <c r="D420" s="373"/>
      <c r="E420" s="373"/>
      <c r="F420" s="373"/>
    </row>
    <row r="421" spans="1:6" ht="18.75" x14ac:dyDescent="0.25">
      <c r="A421" s="573"/>
      <c r="B421" s="584"/>
      <c r="C421" s="372" t="s">
        <v>533</v>
      </c>
      <c r="D421" s="373">
        <v>0</v>
      </c>
      <c r="E421" s="373">
        <v>0</v>
      </c>
      <c r="F421" s="373">
        <v>0</v>
      </c>
    </row>
    <row r="422" spans="1:6" ht="37.5" x14ac:dyDescent="0.25">
      <c r="A422" s="573"/>
      <c r="B422" s="584"/>
      <c r="C422" s="372" t="s">
        <v>44</v>
      </c>
      <c r="D422" s="373">
        <v>0</v>
      </c>
      <c r="E422" s="373">
        <v>2000</v>
      </c>
      <c r="F422" s="373">
        <v>2000</v>
      </c>
    </row>
    <row r="423" spans="1:6" ht="18.75" x14ac:dyDescent="0.25">
      <c r="A423" s="573"/>
      <c r="B423" s="584"/>
      <c r="C423" s="372" t="s">
        <v>802</v>
      </c>
      <c r="D423" s="373">
        <v>222.2</v>
      </c>
      <c r="E423" s="373">
        <v>222.2</v>
      </c>
      <c r="F423" s="373">
        <v>222.2</v>
      </c>
    </row>
    <row r="424" spans="1:6" ht="18.75" x14ac:dyDescent="0.25">
      <c r="A424" s="568"/>
      <c r="B424" s="585"/>
      <c r="C424" s="372" t="s">
        <v>687</v>
      </c>
      <c r="D424" s="373">
        <v>0</v>
      </c>
      <c r="E424" s="373">
        <v>4.7</v>
      </c>
      <c r="F424" s="373">
        <v>4.7</v>
      </c>
    </row>
    <row r="425" spans="1:6" ht="18.75" x14ac:dyDescent="0.25">
      <c r="A425" s="567" t="s">
        <v>904</v>
      </c>
      <c r="B425" s="583" t="s">
        <v>905</v>
      </c>
      <c r="C425" s="372" t="s">
        <v>42</v>
      </c>
      <c r="D425" s="373">
        <f>D427+D428+D429+D430</f>
        <v>222.2</v>
      </c>
      <c r="E425" s="373">
        <f>E427+E428+E429+E430</f>
        <v>2239.5</v>
      </c>
      <c r="F425" s="373">
        <f>F427+F428+F429+F430</f>
        <v>2239.5</v>
      </c>
    </row>
    <row r="426" spans="1:6" ht="18.75" x14ac:dyDescent="0.25">
      <c r="A426" s="573"/>
      <c r="B426" s="584"/>
      <c r="C426" s="372" t="s">
        <v>686</v>
      </c>
      <c r="D426" s="373"/>
      <c r="E426" s="373"/>
      <c r="F426" s="373"/>
    </row>
    <row r="427" spans="1:6" ht="18.75" x14ac:dyDescent="0.25">
      <c r="A427" s="573"/>
      <c r="B427" s="584"/>
      <c r="C427" s="372" t="s">
        <v>533</v>
      </c>
      <c r="D427" s="373">
        <v>0</v>
      </c>
      <c r="E427" s="373">
        <v>0</v>
      </c>
      <c r="F427" s="373">
        <v>0</v>
      </c>
    </row>
    <row r="428" spans="1:6" ht="37.5" x14ac:dyDescent="0.25">
      <c r="A428" s="573"/>
      <c r="B428" s="584"/>
      <c r="C428" s="372" t="s">
        <v>44</v>
      </c>
      <c r="D428" s="373">
        <v>0</v>
      </c>
      <c r="E428" s="373">
        <v>2000</v>
      </c>
      <c r="F428" s="373">
        <v>2000</v>
      </c>
    </row>
    <row r="429" spans="1:6" ht="18.75" x14ac:dyDescent="0.25">
      <c r="A429" s="573"/>
      <c r="B429" s="584"/>
      <c r="C429" s="372" t="s">
        <v>802</v>
      </c>
      <c r="D429" s="373">
        <v>222.2</v>
      </c>
      <c r="E429" s="373">
        <v>222.2</v>
      </c>
      <c r="F429" s="373">
        <v>222.2</v>
      </c>
    </row>
    <row r="430" spans="1:6" ht="18.75" x14ac:dyDescent="0.25">
      <c r="A430" s="568"/>
      <c r="B430" s="585"/>
      <c r="C430" s="372" t="s">
        <v>687</v>
      </c>
      <c r="D430" s="373">
        <v>0</v>
      </c>
      <c r="E430" s="373">
        <v>17.3</v>
      </c>
      <c r="F430" s="373">
        <v>17.3</v>
      </c>
    </row>
    <row r="431" spans="1:6" ht="18.75" x14ac:dyDescent="0.25">
      <c r="A431" s="567" t="s">
        <v>906</v>
      </c>
      <c r="B431" s="583" t="s">
        <v>907</v>
      </c>
      <c r="C431" s="372" t="s">
        <v>42</v>
      </c>
      <c r="D431" s="373">
        <f>D433+D434+D435+D436</f>
        <v>222.3</v>
      </c>
      <c r="E431" s="373">
        <f>E433+E434+E435+E436</f>
        <v>2245.3000000000002</v>
      </c>
      <c r="F431" s="373">
        <f>F433+F434+F435+F436</f>
        <v>2245.3000000000002</v>
      </c>
    </row>
    <row r="432" spans="1:6" ht="18.75" x14ac:dyDescent="0.25">
      <c r="A432" s="573"/>
      <c r="B432" s="584"/>
      <c r="C432" s="372" t="s">
        <v>686</v>
      </c>
      <c r="D432" s="373"/>
      <c r="E432" s="373"/>
      <c r="F432" s="373"/>
    </row>
    <row r="433" spans="1:6" ht="18.75" x14ac:dyDescent="0.25">
      <c r="A433" s="573"/>
      <c r="B433" s="584"/>
      <c r="C433" s="372" t="s">
        <v>533</v>
      </c>
      <c r="D433" s="373">
        <v>0</v>
      </c>
      <c r="E433" s="373">
        <v>0</v>
      </c>
      <c r="F433" s="373">
        <v>0</v>
      </c>
    </row>
    <row r="434" spans="1:6" ht="37.5" x14ac:dyDescent="0.25">
      <c r="A434" s="573"/>
      <c r="B434" s="584"/>
      <c r="C434" s="372" t="s">
        <v>44</v>
      </c>
      <c r="D434" s="373">
        <v>0</v>
      </c>
      <c r="E434" s="373">
        <v>2000</v>
      </c>
      <c r="F434" s="373">
        <v>2000</v>
      </c>
    </row>
    <row r="435" spans="1:6" ht="18.75" x14ac:dyDescent="0.25">
      <c r="A435" s="573"/>
      <c r="B435" s="584"/>
      <c r="C435" s="372" t="s">
        <v>802</v>
      </c>
      <c r="D435" s="373">
        <v>222.3</v>
      </c>
      <c r="E435" s="373">
        <v>222.3</v>
      </c>
      <c r="F435" s="373">
        <v>222.3</v>
      </c>
    </row>
    <row r="436" spans="1:6" ht="18.75" x14ac:dyDescent="0.25">
      <c r="A436" s="568"/>
      <c r="B436" s="585"/>
      <c r="C436" s="372" t="s">
        <v>687</v>
      </c>
      <c r="D436" s="373">
        <v>0</v>
      </c>
      <c r="E436" s="373">
        <v>23</v>
      </c>
      <c r="F436" s="373">
        <v>23</v>
      </c>
    </row>
    <row r="437" spans="1:6" ht="18.75" x14ac:dyDescent="0.25">
      <c r="A437" s="559" t="s">
        <v>717</v>
      </c>
      <c r="B437" s="562" t="s">
        <v>1009</v>
      </c>
      <c r="C437" s="372" t="s">
        <v>42</v>
      </c>
      <c r="D437" s="373">
        <f t="shared" ref="D437:F437" si="108">D439</f>
        <v>0</v>
      </c>
      <c r="E437" s="373">
        <f t="shared" si="108"/>
        <v>0</v>
      </c>
      <c r="F437" s="373">
        <f t="shared" si="108"/>
        <v>0</v>
      </c>
    </row>
    <row r="438" spans="1:6" ht="18.75" x14ac:dyDescent="0.25">
      <c r="A438" s="560"/>
      <c r="B438" s="563"/>
      <c r="C438" s="372" t="s">
        <v>686</v>
      </c>
      <c r="D438" s="373"/>
      <c r="E438" s="373"/>
      <c r="F438" s="373"/>
    </row>
    <row r="439" spans="1:6" ht="18.75" x14ac:dyDescent="0.25">
      <c r="A439" s="560"/>
      <c r="B439" s="563"/>
      <c r="C439" s="372" t="s">
        <v>533</v>
      </c>
      <c r="D439" s="373">
        <v>0</v>
      </c>
      <c r="E439" s="373">
        <v>0</v>
      </c>
      <c r="F439" s="373">
        <v>0</v>
      </c>
    </row>
    <row r="440" spans="1:6" ht="37.5" x14ac:dyDescent="0.25">
      <c r="A440" s="560"/>
      <c r="B440" s="563"/>
      <c r="C440" s="372" t="s">
        <v>44</v>
      </c>
      <c r="D440" s="373">
        <f t="shared" ref="D440:F440" si="109">D441+D442</f>
        <v>0</v>
      </c>
      <c r="E440" s="373">
        <f t="shared" si="109"/>
        <v>0</v>
      </c>
      <c r="F440" s="373">
        <f t="shared" si="109"/>
        <v>0</v>
      </c>
    </row>
    <row r="441" spans="1:6" ht="18.75" x14ac:dyDescent="0.25">
      <c r="A441" s="560"/>
      <c r="B441" s="563"/>
      <c r="C441" s="372" t="s">
        <v>802</v>
      </c>
      <c r="D441" s="373">
        <v>0</v>
      </c>
      <c r="E441" s="373">
        <v>0</v>
      </c>
      <c r="F441" s="373">
        <v>0</v>
      </c>
    </row>
    <row r="442" spans="1:6" ht="18.75" x14ac:dyDescent="0.25">
      <c r="A442" s="560"/>
      <c r="B442" s="563"/>
      <c r="C442" s="372" t="s">
        <v>687</v>
      </c>
      <c r="D442" s="373">
        <v>0</v>
      </c>
      <c r="E442" s="373">
        <v>0</v>
      </c>
      <c r="F442" s="373">
        <v>0</v>
      </c>
    </row>
    <row r="443" spans="1:6" ht="18.75" x14ac:dyDescent="0.25">
      <c r="A443" s="559" t="s">
        <v>718</v>
      </c>
      <c r="B443" s="562" t="s">
        <v>719</v>
      </c>
      <c r="C443" s="372" t="s">
        <v>42</v>
      </c>
      <c r="D443" s="373">
        <f t="shared" ref="D443:F443" si="110">D445</f>
        <v>0</v>
      </c>
      <c r="E443" s="373">
        <f t="shared" si="110"/>
        <v>0</v>
      </c>
      <c r="F443" s="373">
        <f t="shared" si="110"/>
        <v>0</v>
      </c>
    </row>
    <row r="444" spans="1:6" ht="18.75" x14ac:dyDescent="0.25">
      <c r="A444" s="560"/>
      <c r="B444" s="563"/>
      <c r="C444" s="372" t="s">
        <v>686</v>
      </c>
      <c r="D444" s="373"/>
      <c r="E444" s="373"/>
      <c r="F444" s="373"/>
    </row>
    <row r="445" spans="1:6" ht="18.75" x14ac:dyDescent="0.25">
      <c r="A445" s="560"/>
      <c r="B445" s="563"/>
      <c r="C445" s="372" t="s">
        <v>533</v>
      </c>
      <c r="D445" s="373">
        <v>0</v>
      </c>
      <c r="E445" s="373">
        <v>0</v>
      </c>
      <c r="F445" s="373">
        <v>0</v>
      </c>
    </row>
    <row r="446" spans="1:6" ht="37.5" x14ac:dyDescent="0.25">
      <c r="A446" s="560"/>
      <c r="B446" s="563"/>
      <c r="C446" s="372" t="s">
        <v>44</v>
      </c>
      <c r="D446" s="373">
        <f t="shared" ref="D446:F446" si="111">D447+D448</f>
        <v>0</v>
      </c>
      <c r="E446" s="373">
        <f t="shared" si="111"/>
        <v>0</v>
      </c>
      <c r="F446" s="373">
        <f t="shared" si="111"/>
        <v>0</v>
      </c>
    </row>
    <row r="447" spans="1:6" ht="18.75" x14ac:dyDescent="0.25">
      <c r="A447" s="560"/>
      <c r="B447" s="563"/>
      <c r="C447" s="372" t="s">
        <v>802</v>
      </c>
      <c r="D447" s="373">
        <v>0</v>
      </c>
      <c r="E447" s="373">
        <v>0</v>
      </c>
      <c r="F447" s="373">
        <v>0</v>
      </c>
    </row>
    <row r="448" spans="1:6" ht="18.75" x14ac:dyDescent="0.25">
      <c r="A448" s="560"/>
      <c r="B448" s="563"/>
      <c r="C448" s="372" t="s">
        <v>687</v>
      </c>
      <c r="D448" s="373">
        <v>0</v>
      </c>
      <c r="E448" s="373">
        <v>0</v>
      </c>
      <c r="F448" s="373">
        <v>0</v>
      </c>
    </row>
    <row r="449" spans="1:6" ht="18.75" x14ac:dyDescent="0.25">
      <c r="A449" s="582" t="s">
        <v>720</v>
      </c>
      <c r="B449" s="561" t="s">
        <v>721</v>
      </c>
      <c r="C449" s="372" t="s">
        <v>42</v>
      </c>
      <c r="D449" s="373">
        <f t="shared" ref="D449:F449" si="112">D451</f>
        <v>0</v>
      </c>
      <c r="E449" s="373">
        <f t="shared" si="112"/>
        <v>0</v>
      </c>
      <c r="F449" s="373">
        <f t="shared" si="112"/>
        <v>0</v>
      </c>
    </row>
    <row r="450" spans="1:6" ht="18.75" x14ac:dyDescent="0.25">
      <c r="A450" s="582"/>
      <c r="B450" s="561"/>
      <c r="C450" s="372" t="s">
        <v>686</v>
      </c>
      <c r="D450" s="373"/>
      <c r="E450" s="373"/>
      <c r="F450" s="373"/>
    </row>
    <row r="451" spans="1:6" ht="18.75" x14ac:dyDescent="0.25">
      <c r="A451" s="582"/>
      <c r="B451" s="561"/>
      <c r="C451" s="372" t="s">
        <v>533</v>
      </c>
      <c r="D451" s="373">
        <v>0</v>
      </c>
      <c r="E451" s="373">
        <v>0</v>
      </c>
      <c r="F451" s="373">
        <v>0</v>
      </c>
    </row>
    <row r="452" spans="1:6" ht="37.5" x14ac:dyDescent="0.25">
      <c r="A452" s="582"/>
      <c r="B452" s="561"/>
      <c r="C452" s="372" t="s">
        <v>44</v>
      </c>
      <c r="D452" s="373">
        <f t="shared" ref="D452:F452" si="113">D453+D454</f>
        <v>0</v>
      </c>
      <c r="E452" s="373">
        <f t="shared" si="113"/>
        <v>0</v>
      </c>
      <c r="F452" s="373">
        <f t="shared" si="113"/>
        <v>0</v>
      </c>
    </row>
    <row r="453" spans="1:6" ht="18.75" x14ac:dyDescent="0.25">
      <c r="A453" s="582"/>
      <c r="B453" s="561"/>
      <c r="C453" s="372" t="s">
        <v>802</v>
      </c>
      <c r="D453" s="373">
        <v>0</v>
      </c>
      <c r="E453" s="373">
        <v>0</v>
      </c>
      <c r="F453" s="373">
        <v>0</v>
      </c>
    </row>
    <row r="454" spans="1:6" ht="18.75" x14ac:dyDescent="0.25">
      <c r="A454" s="582"/>
      <c r="B454" s="561"/>
      <c r="C454" s="372" t="s">
        <v>687</v>
      </c>
      <c r="D454" s="373">
        <v>0</v>
      </c>
      <c r="E454" s="373">
        <v>0</v>
      </c>
      <c r="F454" s="373">
        <v>0</v>
      </c>
    </row>
    <row r="455" spans="1:6" ht="18.75" x14ac:dyDescent="0.25">
      <c r="A455" s="559" t="s">
        <v>722</v>
      </c>
      <c r="B455" s="562" t="s">
        <v>1010</v>
      </c>
      <c r="C455" s="372" t="s">
        <v>42</v>
      </c>
      <c r="D455" s="373">
        <f>D457+D458+D459+D460</f>
        <v>11068.9</v>
      </c>
      <c r="E455" s="373">
        <f t="shared" ref="E455:F455" si="114">E457+E458+E459+E460</f>
        <v>16519</v>
      </c>
      <c r="F455" s="373">
        <f t="shared" si="114"/>
        <v>16407.599999999999</v>
      </c>
    </row>
    <row r="456" spans="1:6" ht="18.75" x14ac:dyDescent="0.25">
      <c r="A456" s="560"/>
      <c r="B456" s="563"/>
      <c r="C456" s="372" t="s">
        <v>686</v>
      </c>
      <c r="D456" s="373"/>
      <c r="E456" s="373"/>
      <c r="F456" s="373"/>
    </row>
    <row r="457" spans="1:6" ht="18.75" x14ac:dyDescent="0.25">
      <c r="A457" s="560"/>
      <c r="B457" s="563"/>
      <c r="C457" s="372" t="s">
        <v>533</v>
      </c>
      <c r="D457" s="373">
        <v>0</v>
      </c>
      <c r="E457" s="373">
        <v>0</v>
      </c>
      <c r="F457" s="373">
        <v>0</v>
      </c>
    </row>
    <row r="458" spans="1:6" ht="37.5" x14ac:dyDescent="0.25">
      <c r="A458" s="560"/>
      <c r="B458" s="563"/>
      <c r="C458" s="372" t="s">
        <v>44</v>
      </c>
      <c r="D458" s="373">
        <v>0</v>
      </c>
      <c r="E458" s="373">
        <v>0</v>
      </c>
      <c r="F458" s="373">
        <v>0</v>
      </c>
    </row>
    <row r="459" spans="1:6" ht="18.75" x14ac:dyDescent="0.25">
      <c r="A459" s="560"/>
      <c r="B459" s="563"/>
      <c r="C459" s="372" t="s">
        <v>802</v>
      </c>
      <c r="D459" s="373">
        <v>11068.9</v>
      </c>
      <c r="E459" s="373">
        <v>16519</v>
      </c>
      <c r="F459" s="373">
        <v>16407.599999999999</v>
      </c>
    </row>
    <row r="460" spans="1:6" ht="18" customHeight="1" x14ac:dyDescent="0.25">
      <c r="A460" s="586"/>
      <c r="B460" s="587"/>
      <c r="C460" s="372" t="s">
        <v>687</v>
      </c>
      <c r="D460" s="373">
        <v>0</v>
      </c>
      <c r="E460" s="373">
        <v>0</v>
      </c>
      <c r="F460" s="373">
        <v>0</v>
      </c>
    </row>
    <row r="461" spans="1:6" ht="18" customHeight="1" x14ac:dyDescent="0.25">
      <c r="A461" s="559" t="s">
        <v>908</v>
      </c>
      <c r="B461" s="562" t="s">
        <v>1011</v>
      </c>
      <c r="C461" s="372" t="s">
        <v>42</v>
      </c>
      <c r="D461" s="373">
        <f>D463+D464+D465+D466</f>
        <v>0</v>
      </c>
      <c r="E461" s="373">
        <f t="shared" ref="E461:F461" si="115">E463+E464+E465+E466</f>
        <v>700</v>
      </c>
      <c r="F461" s="373">
        <f t="shared" si="115"/>
        <v>700</v>
      </c>
    </row>
    <row r="462" spans="1:6" ht="18" customHeight="1" x14ac:dyDescent="0.25">
      <c r="A462" s="560"/>
      <c r="B462" s="563"/>
      <c r="C462" s="372" t="s">
        <v>686</v>
      </c>
      <c r="D462" s="373"/>
      <c r="E462" s="373"/>
      <c r="F462" s="373"/>
    </row>
    <row r="463" spans="1:6" ht="18" customHeight="1" x14ac:dyDescent="0.25">
      <c r="A463" s="560"/>
      <c r="B463" s="563"/>
      <c r="C463" s="372" t="s">
        <v>533</v>
      </c>
      <c r="D463" s="373">
        <v>0</v>
      </c>
      <c r="E463" s="373"/>
      <c r="F463" s="373"/>
    </row>
    <row r="464" spans="1:6" ht="18" customHeight="1" x14ac:dyDescent="0.25">
      <c r="A464" s="560"/>
      <c r="B464" s="563"/>
      <c r="C464" s="372" t="s">
        <v>44</v>
      </c>
      <c r="D464" s="373">
        <v>0</v>
      </c>
      <c r="E464" s="373">
        <v>550</v>
      </c>
      <c r="F464" s="373">
        <v>550</v>
      </c>
    </row>
    <row r="465" spans="1:6" ht="18" customHeight="1" x14ac:dyDescent="0.25">
      <c r="A465" s="560"/>
      <c r="B465" s="563"/>
      <c r="C465" s="372" t="s">
        <v>802</v>
      </c>
      <c r="D465" s="373">
        <v>0</v>
      </c>
      <c r="E465" s="373">
        <v>110</v>
      </c>
      <c r="F465" s="373">
        <v>110</v>
      </c>
    </row>
    <row r="466" spans="1:6" ht="18" customHeight="1" x14ac:dyDescent="0.25">
      <c r="A466" s="586"/>
      <c r="B466" s="587"/>
      <c r="C466" s="372" t="s">
        <v>687</v>
      </c>
      <c r="D466" s="373">
        <v>0</v>
      </c>
      <c r="E466" s="373">
        <v>40</v>
      </c>
      <c r="F466" s="373">
        <v>40</v>
      </c>
    </row>
    <row r="467" spans="1:6" ht="18" customHeight="1" x14ac:dyDescent="0.25">
      <c r="A467" s="559" t="s">
        <v>909</v>
      </c>
      <c r="B467" s="562" t="s">
        <v>910</v>
      </c>
      <c r="C467" s="372" t="s">
        <v>42</v>
      </c>
      <c r="D467" s="373">
        <f>D469+D470+D471+D472</f>
        <v>0</v>
      </c>
      <c r="E467" s="373">
        <f t="shared" ref="E467:F467" si="116">E469+E470+E471+E472</f>
        <v>390</v>
      </c>
      <c r="F467" s="373">
        <f t="shared" si="116"/>
        <v>390</v>
      </c>
    </row>
    <row r="468" spans="1:6" ht="18" customHeight="1" x14ac:dyDescent="0.25">
      <c r="A468" s="560"/>
      <c r="B468" s="563"/>
      <c r="C468" s="372" t="s">
        <v>686</v>
      </c>
      <c r="D468" s="373"/>
      <c r="E468" s="373"/>
      <c r="F468" s="373"/>
    </row>
    <row r="469" spans="1:6" ht="18" customHeight="1" x14ac:dyDescent="0.25">
      <c r="A469" s="560"/>
      <c r="B469" s="563"/>
      <c r="C469" s="372" t="s">
        <v>533</v>
      </c>
      <c r="D469" s="373">
        <v>0</v>
      </c>
      <c r="E469" s="373">
        <v>0</v>
      </c>
      <c r="F469" s="373">
        <v>0</v>
      </c>
    </row>
    <row r="470" spans="1:6" ht="18" customHeight="1" x14ac:dyDescent="0.25">
      <c r="A470" s="560"/>
      <c r="B470" s="563"/>
      <c r="C470" s="372" t="s">
        <v>44</v>
      </c>
      <c r="D470" s="373">
        <v>0</v>
      </c>
      <c r="E470" s="373">
        <v>0</v>
      </c>
      <c r="F470" s="373">
        <v>0</v>
      </c>
    </row>
    <row r="471" spans="1:6" ht="18" customHeight="1" x14ac:dyDescent="0.25">
      <c r="A471" s="560"/>
      <c r="B471" s="563"/>
      <c r="C471" s="372" t="s">
        <v>802</v>
      </c>
      <c r="D471" s="373">
        <v>0</v>
      </c>
      <c r="E471" s="373">
        <v>0</v>
      </c>
      <c r="F471" s="373">
        <v>0</v>
      </c>
    </row>
    <row r="472" spans="1:6" ht="18" customHeight="1" x14ac:dyDescent="0.25">
      <c r="A472" s="586"/>
      <c r="B472" s="587"/>
      <c r="C472" s="372" t="s">
        <v>687</v>
      </c>
      <c r="D472" s="373">
        <v>0</v>
      </c>
      <c r="E472" s="373">
        <v>390</v>
      </c>
      <c r="F472" s="373">
        <v>390</v>
      </c>
    </row>
    <row r="473" spans="1:6" ht="18.75" x14ac:dyDescent="0.25">
      <c r="A473" s="559" t="s">
        <v>723</v>
      </c>
      <c r="B473" s="559" t="s">
        <v>724</v>
      </c>
      <c r="C473" s="377" t="s">
        <v>42</v>
      </c>
      <c r="D473" s="376">
        <f>D475+D476+D477+D478</f>
        <v>3986.7</v>
      </c>
      <c r="E473" s="376">
        <f t="shared" ref="E473:F473" si="117">E475+E476+E477+E478</f>
        <v>6845.2</v>
      </c>
      <c r="F473" s="376">
        <f t="shared" si="117"/>
        <v>6836.0000000000009</v>
      </c>
    </row>
    <row r="474" spans="1:6" ht="18.75" x14ac:dyDescent="0.25">
      <c r="A474" s="560"/>
      <c r="B474" s="560"/>
      <c r="C474" s="371" t="s">
        <v>686</v>
      </c>
      <c r="D474" s="374"/>
      <c r="E474" s="374"/>
      <c r="F474" s="374"/>
    </row>
    <row r="475" spans="1:6" ht="18.75" x14ac:dyDescent="0.25">
      <c r="A475" s="560"/>
      <c r="B475" s="560"/>
      <c r="C475" s="371" t="s">
        <v>533</v>
      </c>
      <c r="D475" s="374">
        <v>0</v>
      </c>
      <c r="E475" s="374">
        <v>0</v>
      </c>
      <c r="F475" s="374">
        <v>0</v>
      </c>
    </row>
    <row r="476" spans="1:6" ht="37.5" x14ac:dyDescent="0.25">
      <c r="A476" s="560"/>
      <c r="B476" s="560"/>
      <c r="C476" s="371" t="s">
        <v>44</v>
      </c>
      <c r="D476" s="374">
        <f t="shared" ref="D476:F478" si="118">D482+D494+D506+D512+D536+D560</f>
        <v>0</v>
      </c>
      <c r="E476" s="374">
        <f t="shared" si="118"/>
        <v>1000</v>
      </c>
      <c r="F476" s="374">
        <f t="shared" si="118"/>
        <v>1000</v>
      </c>
    </row>
    <row r="477" spans="1:6" ht="18.75" x14ac:dyDescent="0.25">
      <c r="A477" s="560"/>
      <c r="B477" s="560"/>
      <c r="C477" s="371" t="s">
        <v>802</v>
      </c>
      <c r="D477" s="374">
        <f>D483+D495+D507+D513+D561</f>
        <v>3986.7</v>
      </c>
      <c r="E477" s="374">
        <f t="shared" ref="E477:F477" si="119">E483+E495+E507+E513+E561</f>
        <v>5838</v>
      </c>
      <c r="F477" s="374">
        <f t="shared" si="119"/>
        <v>5828.8000000000011</v>
      </c>
    </row>
    <row r="478" spans="1:6" ht="18.75" x14ac:dyDescent="0.25">
      <c r="A478" s="560"/>
      <c r="B478" s="560"/>
      <c r="C478" s="371" t="s">
        <v>687</v>
      </c>
      <c r="D478" s="374">
        <f t="shared" si="118"/>
        <v>0</v>
      </c>
      <c r="E478" s="374">
        <f t="shared" si="118"/>
        <v>7.2</v>
      </c>
      <c r="F478" s="374">
        <f t="shared" si="118"/>
        <v>7.2</v>
      </c>
    </row>
    <row r="479" spans="1:6" ht="18.75" x14ac:dyDescent="0.25">
      <c r="A479" s="582" t="s">
        <v>725</v>
      </c>
      <c r="B479" s="561" t="s">
        <v>726</v>
      </c>
      <c r="C479" s="372" t="s">
        <v>42</v>
      </c>
      <c r="D479" s="373">
        <f>D481+D482+D483+D484</f>
        <v>2196.6</v>
      </c>
      <c r="E479" s="373">
        <f t="shared" ref="E479:F479" si="120">E481+E482+E483+E484</f>
        <v>4066.2</v>
      </c>
      <c r="F479" s="373">
        <f t="shared" si="120"/>
        <v>4057.2000000000003</v>
      </c>
    </row>
    <row r="480" spans="1:6" ht="18.75" x14ac:dyDescent="0.25">
      <c r="A480" s="582"/>
      <c r="B480" s="561"/>
      <c r="C480" s="372" t="s">
        <v>686</v>
      </c>
      <c r="D480" s="373"/>
      <c r="E480" s="373"/>
      <c r="F480" s="373"/>
    </row>
    <row r="481" spans="1:6" ht="18.75" x14ac:dyDescent="0.25">
      <c r="A481" s="582"/>
      <c r="B481" s="561"/>
      <c r="C481" s="372" t="s">
        <v>533</v>
      </c>
      <c r="D481" s="373">
        <v>0</v>
      </c>
      <c r="E481" s="373">
        <v>0</v>
      </c>
      <c r="F481" s="373">
        <v>0</v>
      </c>
    </row>
    <row r="482" spans="1:6" ht="19.5" customHeight="1" x14ac:dyDescent="0.25">
      <c r="A482" s="582"/>
      <c r="B482" s="561"/>
      <c r="C482" s="372" t="s">
        <v>44</v>
      </c>
      <c r="D482" s="373">
        <v>0</v>
      </c>
      <c r="E482" s="373">
        <v>0</v>
      </c>
      <c r="F482" s="373">
        <v>0</v>
      </c>
    </row>
    <row r="483" spans="1:6" ht="18.75" x14ac:dyDescent="0.25">
      <c r="A483" s="582"/>
      <c r="B483" s="561"/>
      <c r="C483" s="372" t="s">
        <v>802</v>
      </c>
      <c r="D483" s="373">
        <f>D489</f>
        <v>2196.6</v>
      </c>
      <c r="E483" s="373">
        <f t="shared" ref="E483:F484" si="121">E489</f>
        <v>4066.2</v>
      </c>
      <c r="F483" s="373">
        <f t="shared" si="121"/>
        <v>4057.2000000000003</v>
      </c>
    </row>
    <row r="484" spans="1:6" ht="18.75" x14ac:dyDescent="0.25">
      <c r="A484" s="582"/>
      <c r="B484" s="561"/>
      <c r="C484" s="372" t="s">
        <v>687</v>
      </c>
      <c r="D484" s="373">
        <f>D490</f>
        <v>0</v>
      </c>
      <c r="E484" s="373">
        <f t="shared" si="121"/>
        <v>0</v>
      </c>
      <c r="F484" s="373">
        <f t="shared" si="121"/>
        <v>0</v>
      </c>
    </row>
    <row r="485" spans="1:6" ht="18.75" x14ac:dyDescent="0.25">
      <c r="A485" s="564" t="s">
        <v>911</v>
      </c>
      <c r="B485" s="579" t="s">
        <v>934</v>
      </c>
      <c r="C485" s="372" t="s">
        <v>42</v>
      </c>
      <c r="D485" s="373">
        <f>D487+D488+D489+D490</f>
        <v>2196.6</v>
      </c>
      <c r="E485" s="373">
        <f t="shared" ref="E485:F485" si="122">E487+E488+E489+E490</f>
        <v>4066.2</v>
      </c>
      <c r="F485" s="373">
        <f t="shared" si="122"/>
        <v>4057.2000000000003</v>
      </c>
    </row>
    <row r="486" spans="1:6" ht="18.75" x14ac:dyDescent="0.25">
      <c r="A486" s="565"/>
      <c r="B486" s="580"/>
      <c r="C486" s="372" t="s">
        <v>686</v>
      </c>
      <c r="D486" s="373"/>
      <c r="E486" s="373"/>
      <c r="F486" s="373"/>
    </row>
    <row r="487" spans="1:6" ht="18.75" x14ac:dyDescent="0.25">
      <c r="A487" s="565"/>
      <c r="B487" s="580"/>
      <c r="C487" s="372" t="s">
        <v>533</v>
      </c>
      <c r="D487" s="373">
        <v>0</v>
      </c>
      <c r="E487" s="373">
        <v>0</v>
      </c>
      <c r="F487" s="373">
        <v>0</v>
      </c>
    </row>
    <row r="488" spans="1:6" ht="24" customHeight="1" x14ac:dyDescent="0.25">
      <c r="A488" s="565"/>
      <c r="B488" s="580"/>
      <c r="C488" s="372" t="s">
        <v>44</v>
      </c>
      <c r="D488" s="373">
        <v>0</v>
      </c>
      <c r="E488" s="373">
        <v>0</v>
      </c>
      <c r="F488" s="373">
        <v>0</v>
      </c>
    </row>
    <row r="489" spans="1:6" ht="18.75" x14ac:dyDescent="0.25">
      <c r="A489" s="565"/>
      <c r="B489" s="580"/>
      <c r="C489" s="372" t="s">
        <v>802</v>
      </c>
      <c r="D489" s="373">
        <v>2196.6</v>
      </c>
      <c r="E489" s="373">
        <v>4066.2</v>
      </c>
      <c r="F489" s="373">
        <f>2614.8+1442.4</f>
        <v>4057.2000000000003</v>
      </c>
    </row>
    <row r="490" spans="1:6" ht="18.75" x14ac:dyDescent="0.25">
      <c r="A490" s="588"/>
      <c r="B490" s="581"/>
      <c r="C490" s="372" t="s">
        <v>687</v>
      </c>
      <c r="D490" s="373">
        <v>0</v>
      </c>
      <c r="E490" s="373">
        <v>0</v>
      </c>
      <c r="F490" s="373">
        <v>0</v>
      </c>
    </row>
    <row r="491" spans="1:6" ht="18.75" x14ac:dyDescent="0.25">
      <c r="A491" s="582" t="s">
        <v>727</v>
      </c>
      <c r="B491" s="561" t="s">
        <v>728</v>
      </c>
      <c r="C491" s="372" t="s">
        <v>42</v>
      </c>
      <c r="D491" s="373">
        <f>D493+D494+D495+D496</f>
        <v>186</v>
      </c>
      <c r="E491" s="373">
        <f t="shared" ref="E491:F491" si="123">E493+E494+E495+E496</f>
        <v>181.2</v>
      </c>
      <c r="F491" s="373">
        <f t="shared" si="123"/>
        <v>181</v>
      </c>
    </row>
    <row r="492" spans="1:6" ht="18.75" x14ac:dyDescent="0.25">
      <c r="A492" s="582"/>
      <c r="B492" s="561"/>
      <c r="C492" s="372" t="s">
        <v>686</v>
      </c>
      <c r="D492" s="373"/>
      <c r="E492" s="373"/>
      <c r="F492" s="373"/>
    </row>
    <row r="493" spans="1:6" ht="18.75" x14ac:dyDescent="0.25">
      <c r="A493" s="582"/>
      <c r="B493" s="561"/>
      <c r="C493" s="372" t="s">
        <v>533</v>
      </c>
      <c r="D493" s="373">
        <v>0</v>
      </c>
      <c r="E493" s="373">
        <v>0</v>
      </c>
      <c r="F493" s="373">
        <v>0</v>
      </c>
    </row>
    <row r="494" spans="1:6" ht="24" customHeight="1" x14ac:dyDescent="0.25">
      <c r="A494" s="582"/>
      <c r="B494" s="561"/>
      <c r="C494" s="372" t="s">
        <v>44</v>
      </c>
      <c r="D494" s="373">
        <v>0</v>
      </c>
      <c r="E494" s="373">
        <v>0</v>
      </c>
      <c r="F494" s="373">
        <v>0</v>
      </c>
    </row>
    <row r="495" spans="1:6" ht="18.75" x14ac:dyDescent="0.25">
      <c r="A495" s="582"/>
      <c r="B495" s="561"/>
      <c r="C495" s="372" t="s">
        <v>802</v>
      </c>
      <c r="D495" s="373">
        <f>D501</f>
        <v>186</v>
      </c>
      <c r="E495" s="373">
        <f t="shared" ref="E495:F496" si="124">E501</f>
        <v>181.2</v>
      </c>
      <c r="F495" s="373">
        <f t="shared" si="124"/>
        <v>181</v>
      </c>
    </row>
    <row r="496" spans="1:6" ht="18.75" x14ac:dyDescent="0.25">
      <c r="A496" s="582"/>
      <c r="B496" s="561"/>
      <c r="C496" s="372" t="s">
        <v>687</v>
      </c>
      <c r="D496" s="373">
        <f>D502</f>
        <v>0</v>
      </c>
      <c r="E496" s="373">
        <f t="shared" si="124"/>
        <v>0</v>
      </c>
      <c r="F496" s="373">
        <f t="shared" si="124"/>
        <v>0</v>
      </c>
    </row>
    <row r="497" spans="1:6" ht="18.75" x14ac:dyDescent="0.25">
      <c r="A497" s="564" t="s">
        <v>912</v>
      </c>
      <c r="B497" s="579" t="s">
        <v>913</v>
      </c>
      <c r="C497" s="372" t="s">
        <v>42</v>
      </c>
      <c r="D497" s="373">
        <f>D499+D500+D501+D502</f>
        <v>186</v>
      </c>
      <c r="E497" s="373">
        <f t="shared" ref="E497:F497" si="125">E499+E500+E501+E502</f>
        <v>181.2</v>
      </c>
      <c r="F497" s="373">
        <f t="shared" si="125"/>
        <v>181</v>
      </c>
    </row>
    <row r="498" spans="1:6" ht="18.75" x14ac:dyDescent="0.25">
      <c r="A498" s="565"/>
      <c r="B498" s="580"/>
      <c r="C498" s="372" t="s">
        <v>686</v>
      </c>
      <c r="D498" s="373"/>
      <c r="E498" s="373"/>
      <c r="F498" s="373"/>
    </row>
    <row r="499" spans="1:6" ht="18.75" x14ac:dyDescent="0.25">
      <c r="A499" s="565"/>
      <c r="B499" s="580"/>
      <c r="C499" s="372" t="s">
        <v>533</v>
      </c>
      <c r="D499" s="373">
        <v>0</v>
      </c>
      <c r="E499" s="373">
        <v>0</v>
      </c>
      <c r="F499" s="373">
        <v>0</v>
      </c>
    </row>
    <row r="500" spans="1:6" ht="21" customHeight="1" x14ac:dyDescent="0.25">
      <c r="A500" s="565"/>
      <c r="B500" s="580"/>
      <c r="C500" s="372" t="s">
        <v>44</v>
      </c>
      <c r="D500" s="373">
        <v>0</v>
      </c>
      <c r="E500" s="373">
        <v>0</v>
      </c>
      <c r="F500" s="373">
        <v>0</v>
      </c>
    </row>
    <row r="501" spans="1:6" ht="18.75" x14ac:dyDescent="0.25">
      <c r="A501" s="565"/>
      <c r="B501" s="580"/>
      <c r="C501" s="372" t="s">
        <v>802</v>
      </c>
      <c r="D501" s="373">
        <v>186</v>
      </c>
      <c r="E501" s="373">
        <v>181.2</v>
      </c>
      <c r="F501" s="373">
        <v>181</v>
      </c>
    </row>
    <row r="502" spans="1:6" ht="18.75" x14ac:dyDescent="0.25">
      <c r="A502" s="588"/>
      <c r="B502" s="581"/>
      <c r="C502" s="372" t="s">
        <v>687</v>
      </c>
      <c r="D502" s="373">
        <v>0</v>
      </c>
      <c r="E502" s="373">
        <v>0</v>
      </c>
      <c r="F502" s="373">
        <v>0</v>
      </c>
    </row>
    <row r="503" spans="1:6" ht="18.75" x14ac:dyDescent="0.25">
      <c r="A503" s="559" t="s">
        <v>729</v>
      </c>
      <c r="B503" s="562" t="s">
        <v>730</v>
      </c>
      <c r="C503" s="372" t="s">
        <v>42</v>
      </c>
      <c r="D503" s="373">
        <f>D505+D506+D507+D508</f>
        <v>493</v>
      </c>
      <c r="E503" s="373">
        <f t="shared" ref="E503:F503" si="126">E505+E506+E507+E508</f>
        <v>493</v>
      </c>
      <c r="F503" s="373">
        <f t="shared" si="126"/>
        <v>493</v>
      </c>
    </row>
    <row r="504" spans="1:6" ht="18.75" x14ac:dyDescent="0.25">
      <c r="A504" s="560"/>
      <c r="B504" s="563"/>
      <c r="C504" s="372" t="s">
        <v>686</v>
      </c>
      <c r="D504" s="373"/>
      <c r="E504" s="373"/>
      <c r="F504" s="373"/>
    </row>
    <row r="505" spans="1:6" ht="18.75" x14ac:dyDescent="0.25">
      <c r="A505" s="560"/>
      <c r="B505" s="563"/>
      <c r="C505" s="372" t="s">
        <v>533</v>
      </c>
      <c r="D505" s="373">
        <v>0</v>
      </c>
      <c r="E505" s="373">
        <v>0</v>
      </c>
      <c r="F505" s="373">
        <v>0</v>
      </c>
    </row>
    <row r="506" spans="1:6" ht="20.25" customHeight="1" x14ac:dyDescent="0.25">
      <c r="A506" s="560"/>
      <c r="B506" s="563"/>
      <c r="C506" s="372" t="s">
        <v>44</v>
      </c>
      <c r="D506" s="373">
        <v>0</v>
      </c>
      <c r="E506" s="373">
        <v>0</v>
      </c>
      <c r="F506" s="373">
        <v>0</v>
      </c>
    </row>
    <row r="507" spans="1:6" ht="18.75" x14ac:dyDescent="0.25">
      <c r="A507" s="560"/>
      <c r="B507" s="563"/>
      <c r="C507" s="372" t="s">
        <v>802</v>
      </c>
      <c r="D507" s="373">
        <v>493</v>
      </c>
      <c r="E507" s="373">
        <v>493</v>
      </c>
      <c r="F507" s="373">
        <v>493</v>
      </c>
    </row>
    <row r="508" spans="1:6" ht="18.75" x14ac:dyDescent="0.25">
      <c r="A508" s="560"/>
      <c r="B508" s="563"/>
      <c r="C508" s="372" t="s">
        <v>687</v>
      </c>
      <c r="D508" s="373">
        <v>0</v>
      </c>
      <c r="E508" s="373">
        <v>0</v>
      </c>
      <c r="F508" s="373">
        <v>0</v>
      </c>
    </row>
    <row r="509" spans="1:6" ht="18.75" x14ac:dyDescent="0.25">
      <c r="A509" s="582" t="s">
        <v>731</v>
      </c>
      <c r="B509" s="561" t="s">
        <v>732</v>
      </c>
      <c r="C509" s="372" t="s">
        <v>42</v>
      </c>
      <c r="D509" s="373">
        <f>D511+D512+D513+D514</f>
        <v>1000</v>
      </c>
      <c r="E509" s="373">
        <f t="shared" ref="E509:F509" si="127">E511+E512+E513+E514</f>
        <v>986.5</v>
      </c>
      <c r="F509" s="373">
        <f t="shared" si="127"/>
        <v>986.5</v>
      </c>
    </row>
    <row r="510" spans="1:6" ht="18.75" x14ac:dyDescent="0.25">
      <c r="A510" s="582"/>
      <c r="B510" s="561"/>
      <c r="C510" s="372" t="s">
        <v>686</v>
      </c>
      <c r="D510" s="373"/>
      <c r="E510" s="373"/>
      <c r="F510" s="373"/>
    </row>
    <row r="511" spans="1:6" ht="18.75" x14ac:dyDescent="0.25">
      <c r="A511" s="582"/>
      <c r="B511" s="561"/>
      <c r="C511" s="372" t="s">
        <v>533</v>
      </c>
      <c r="D511" s="373">
        <v>0</v>
      </c>
      <c r="E511" s="373">
        <v>0</v>
      </c>
      <c r="F511" s="373">
        <v>0</v>
      </c>
    </row>
    <row r="512" spans="1:6" ht="27" customHeight="1" x14ac:dyDescent="0.25">
      <c r="A512" s="582"/>
      <c r="B512" s="561"/>
      <c r="C512" s="372" t="s">
        <v>44</v>
      </c>
      <c r="D512" s="373">
        <v>0</v>
      </c>
      <c r="E512" s="373">
        <v>0</v>
      </c>
      <c r="F512" s="373">
        <v>0</v>
      </c>
    </row>
    <row r="513" spans="1:6" ht="18.75" x14ac:dyDescent="0.25">
      <c r="A513" s="582"/>
      <c r="B513" s="561"/>
      <c r="C513" s="372" t="s">
        <v>802</v>
      </c>
      <c r="D513" s="373">
        <f>D519</f>
        <v>1000</v>
      </c>
      <c r="E513" s="373">
        <f>E519</f>
        <v>986.5</v>
      </c>
      <c r="F513" s="373">
        <f>F519</f>
        <v>986.5</v>
      </c>
    </row>
    <row r="514" spans="1:6" ht="18.75" x14ac:dyDescent="0.25">
      <c r="A514" s="582"/>
      <c r="B514" s="561"/>
      <c r="C514" s="372" t="s">
        <v>687</v>
      </c>
      <c r="D514" s="373">
        <f>D520+D526+D532</f>
        <v>0</v>
      </c>
      <c r="E514" s="373">
        <f t="shared" ref="E514:F514" si="128">E520+E526+E532</f>
        <v>0</v>
      </c>
      <c r="F514" s="373">
        <f t="shared" si="128"/>
        <v>0</v>
      </c>
    </row>
    <row r="515" spans="1:6" ht="18.75" x14ac:dyDescent="0.25">
      <c r="A515" s="564" t="s">
        <v>914</v>
      </c>
      <c r="B515" s="566" t="s">
        <v>1012</v>
      </c>
      <c r="C515" s="372" t="s">
        <v>42</v>
      </c>
      <c r="D515" s="373">
        <f>D517+D518+D519+D520</f>
        <v>1000</v>
      </c>
      <c r="E515" s="373">
        <f t="shared" ref="E515:F515" si="129">E517+E518+E519+E520</f>
        <v>986.5</v>
      </c>
      <c r="F515" s="373">
        <f t="shared" si="129"/>
        <v>986.5</v>
      </c>
    </row>
    <row r="516" spans="1:6" ht="18.75" x14ac:dyDescent="0.25">
      <c r="A516" s="565"/>
      <c r="B516" s="566"/>
      <c r="C516" s="372" t="s">
        <v>686</v>
      </c>
      <c r="D516" s="373"/>
      <c r="E516" s="373"/>
      <c r="F516" s="373"/>
    </row>
    <row r="517" spans="1:6" ht="18.75" x14ac:dyDescent="0.25">
      <c r="A517" s="565"/>
      <c r="B517" s="566"/>
      <c r="C517" s="372" t="s">
        <v>533</v>
      </c>
      <c r="D517" s="373">
        <v>0</v>
      </c>
      <c r="E517" s="373">
        <v>0</v>
      </c>
      <c r="F517" s="373">
        <v>0</v>
      </c>
    </row>
    <row r="518" spans="1:6" ht="37.5" x14ac:dyDescent="0.25">
      <c r="A518" s="565"/>
      <c r="B518" s="566"/>
      <c r="C518" s="372" t="s">
        <v>44</v>
      </c>
      <c r="D518" s="373">
        <v>0</v>
      </c>
      <c r="E518" s="373">
        <v>0</v>
      </c>
      <c r="F518" s="373">
        <v>0</v>
      </c>
    </row>
    <row r="519" spans="1:6" ht="18.75" x14ac:dyDescent="0.25">
      <c r="A519" s="565"/>
      <c r="B519" s="566"/>
      <c r="C519" s="372" t="s">
        <v>802</v>
      </c>
      <c r="D519" s="373">
        <v>1000</v>
      </c>
      <c r="E519" s="373">
        <v>986.5</v>
      </c>
      <c r="F519" s="373">
        <v>986.5</v>
      </c>
    </row>
    <row r="520" spans="1:6" ht="18.75" x14ac:dyDescent="0.25">
      <c r="A520" s="588"/>
      <c r="B520" s="566"/>
      <c r="C520" s="372" t="s">
        <v>687</v>
      </c>
      <c r="D520" s="373">
        <v>0</v>
      </c>
      <c r="E520" s="373">
        <v>0</v>
      </c>
      <c r="F520" s="373">
        <v>0</v>
      </c>
    </row>
    <row r="521" spans="1:6" ht="18.75" x14ac:dyDescent="0.25">
      <c r="A521" s="564" t="s">
        <v>915</v>
      </c>
      <c r="B521" s="566" t="s">
        <v>917</v>
      </c>
      <c r="C521" s="372" t="s">
        <v>42</v>
      </c>
      <c r="D521" s="373">
        <v>0</v>
      </c>
      <c r="E521" s="373">
        <v>0</v>
      </c>
      <c r="F521" s="373">
        <v>0</v>
      </c>
    </row>
    <row r="522" spans="1:6" ht="18.75" x14ac:dyDescent="0.25">
      <c r="A522" s="565"/>
      <c r="B522" s="566"/>
      <c r="C522" s="372" t="s">
        <v>686</v>
      </c>
      <c r="D522" s="373">
        <v>0</v>
      </c>
      <c r="E522" s="373">
        <v>0</v>
      </c>
      <c r="F522" s="373">
        <v>0</v>
      </c>
    </row>
    <row r="523" spans="1:6" ht="18.75" x14ac:dyDescent="0.25">
      <c r="A523" s="565"/>
      <c r="B523" s="566"/>
      <c r="C523" s="372" t="s">
        <v>533</v>
      </c>
      <c r="D523" s="373">
        <v>0</v>
      </c>
      <c r="E523" s="373">
        <v>0</v>
      </c>
      <c r="F523" s="373">
        <v>0</v>
      </c>
    </row>
    <row r="524" spans="1:6" ht="37.5" x14ac:dyDescent="0.25">
      <c r="A524" s="565"/>
      <c r="B524" s="566"/>
      <c r="C524" s="372" t="s">
        <v>44</v>
      </c>
      <c r="D524" s="373">
        <v>0</v>
      </c>
      <c r="E524" s="373">
        <v>0</v>
      </c>
      <c r="F524" s="373">
        <v>0</v>
      </c>
    </row>
    <row r="525" spans="1:6" ht="18.75" x14ac:dyDescent="0.25">
      <c r="A525" s="565"/>
      <c r="B525" s="566"/>
      <c r="C525" s="372" t="s">
        <v>802</v>
      </c>
      <c r="D525" s="373">
        <v>0</v>
      </c>
      <c r="E525" s="373">
        <v>0</v>
      </c>
      <c r="F525" s="373">
        <v>0</v>
      </c>
    </row>
    <row r="526" spans="1:6" ht="18.75" x14ac:dyDescent="0.25">
      <c r="A526" s="588"/>
      <c r="B526" s="566"/>
      <c r="C526" s="372" t="s">
        <v>687</v>
      </c>
      <c r="D526" s="373">
        <v>0</v>
      </c>
      <c r="E526" s="373">
        <v>0</v>
      </c>
      <c r="F526" s="373">
        <v>0</v>
      </c>
    </row>
    <row r="527" spans="1:6" ht="18.75" x14ac:dyDescent="0.25">
      <c r="A527" s="564" t="s">
        <v>916</v>
      </c>
      <c r="B527" s="579" t="s">
        <v>918</v>
      </c>
      <c r="C527" s="372" t="s">
        <v>42</v>
      </c>
      <c r="D527" s="373">
        <v>0</v>
      </c>
      <c r="E527" s="373">
        <v>0</v>
      </c>
      <c r="F527" s="373">
        <v>0</v>
      </c>
    </row>
    <row r="528" spans="1:6" ht="18.75" x14ac:dyDescent="0.25">
      <c r="A528" s="565"/>
      <c r="B528" s="580"/>
      <c r="C528" s="372" t="s">
        <v>686</v>
      </c>
      <c r="D528" s="373">
        <v>0</v>
      </c>
      <c r="E528" s="373">
        <v>0</v>
      </c>
      <c r="F528" s="373">
        <v>0</v>
      </c>
    </row>
    <row r="529" spans="1:6" ht="18.75" x14ac:dyDescent="0.25">
      <c r="A529" s="565"/>
      <c r="B529" s="580"/>
      <c r="C529" s="372" t="s">
        <v>533</v>
      </c>
      <c r="D529" s="373">
        <v>0</v>
      </c>
      <c r="E529" s="373">
        <v>0</v>
      </c>
      <c r="F529" s="373">
        <v>0</v>
      </c>
    </row>
    <row r="530" spans="1:6" ht="37.5" x14ac:dyDescent="0.25">
      <c r="A530" s="565"/>
      <c r="B530" s="580"/>
      <c r="C530" s="372" t="s">
        <v>44</v>
      </c>
      <c r="D530" s="373">
        <v>0</v>
      </c>
      <c r="E530" s="373">
        <v>0</v>
      </c>
      <c r="F530" s="373">
        <v>0</v>
      </c>
    </row>
    <row r="531" spans="1:6" ht="18.75" x14ac:dyDescent="0.25">
      <c r="A531" s="565"/>
      <c r="B531" s="580"/>
      <c r="C531" s="372" t="s">
        <v>802</v>
      </c>
      <c r="D531" s="373">
        <v>0</v>
      </c>
      <c r="E531" s="373">
        <v>0</v>
      </c>
      <c r="F531" s="373">
        <v>0</v>
      </c>
    </row>
    <row r="532" spans="1:6" ht="18.75" x14ac:dyDescent="0.25">
      <c r="A532" s="588"/>
      <c r="B532" s="581"/>
      <c r="C532" s="372" t="s">
        <v>687</v>
      </c>
      <c r="D532" s="373">
        <v>0</v>
      </c>
      <c r="E532" s="373">
        <v>0</v>
      </c>
      <c r="F532" s="373">
        <v>0</v>
      </c>
    </row>
    <row r="533" spans="1:6" ht="18.75" x14ac:dyDescent="0.25">
      <c r="A533" s="559" t="s">
        <v>733</v>
      </c>
      <c r="B533" s="562" t="s">
        <v>803</v>
      </c>
      <c r="C533" s="372" t="s">
        <v>42</v>
      </c>
      <c r="D533" s="373">
        <f t="shared" ref="D533:F535" si="130">D535</f>
        <v>0</v>
      </c>
      <c r="E533" s="373">
        <f t="shared" si="130"/>
        <v>0</v>
      </c>
      <c r="F533" s="373">
        <f t="shared" si="130"/>
        <v>0</v>
      </c>
    </row>
    <row r="534" spans="1:6" ht="18.75" x14ac:dyDescent="0.25">
      <c r="A534" s="560"/>
      <c r="B534" s="563"/>
      <c r="C534" s="372" t="s">
        <v>686</v>
      </c>
      <c r="D534" s="373"/>
      <c r="E534" s="373"/>
      <c r="F534" s="373"/>
    </row>
    <row r="535" spans="1:6" ht="18.75" x14ac:dyDescent="0.25">
      <c r="A535" s="560"/>
      <c r="B535" s="563"/>
      <c r="C535" s="372" t="s">
        <v>533</v>
      </c>
      <c r="D535" s="373">
        <f t="shared" si="130"/>
        <v>0</v>
      </c>
      <c r="E535" s="373">
        <f t="shared" si="130"/>
        <v>0</v>
      </c>
      <c r="F535" s="373">
        <f t="shared" si="130"/>
        <v>0</v>
      </c>
    </row>
    <row r="536" spans="1:6" ht="37.5" x14ac:dyDescent="0.25">
      <c r="A536" s="560"/>
      <c r="B536" s="563"/>
      <c r="C536" s="372" t="s">
        <v>44</v>
      </c>
      <c r="D536" s="373">
        <f t="shared" ref="D536:F536" si="131">D537+D538</f>
        <v>0</v>
      </c>
      <c r="E536" s="373">
        <f t="shared" si="131"/>
        <v>0</v>
      </c>
      <c r="F536" s="373">
        <f t="shared" si="131"/>
        <v>0</v>
      </c>
    </row>
    <row r="537" spans="1:6" ht="18.75" x14ac:dyDescent="0.25">
      <c r="A537" s="560"/>
      <c r="B537" s="563"/>
      <c r="C537" s="372" t="s">
        <v>802</v>
      </c>
      <c r="D537" s="373">
        <v>0</v>
      </c>
      <c r="E537" s="373">
        <v>0</v>
      </c>
      <c r="F537" s="373">
        <v>0</v>
      </c>
    </row>
    <row r="538" spans="1:6" ht="18.75" x14ac:dyDescent="0.25">
      <c r="A538" s="560"/>
      <c r="B538" s="563"/>
      <c r="C538" s="375" t="s">
        <v>687</v>
      </c>
      <c r="D538" s="373">
        <f>D544+D550+D556</f>
        <v>0</v>
      </c>
      <c r="E538" s="373">
        <f t="shared" ref="E538:F538" si="132">E544+E550+E556</f>
        <v>0</v>
      </c>
      <c r="F538" s="373">
        <f t="shared" si="132"/>
        <v>0</v>
      </c>
    </row>
    <row r="539" spans="1:6" ht="18.75" x14ac:dyDescent="0.25">
      <c r="A539" s="564" t="s">
        <v>919</v>
      </c>
      <c r="B539" s="566" t="s">
        <v>922</v>
      </c>
      <c r="C539" s="372" t="s">
        <v>42</v>
      </c>
      <c r="D539" s="373">
        <f t="shared" ref="D539:F545" si="133">D541</f>
        <v>0</v>
      </c>
      <c r="E539" s="373">
        <f t="shared" si="133"/>
        <v>0</v>
      </c>
      <c r="F539" s="373">
        <f t="shared" si="133"/>
        <v>0</v>
      </c>
    </row>
    <row r="540" spans="1:6" ht="18.75" x14ac:dyDescent="0.25">
      <c r="A540" s="565"/>
      <c r="B540" s="566"/>
      <c r="C540" s="372" t="s">
        <v>686</v>
      </c>
      <c r="D540" s="373"/>
      <c r="E540" s="373"/>
      <c r="F540" s="373"/>
    </row>
    <row r="541" spans="1:6" ht="18.75" x14ac:dyDescent="0.25">
      <c r="A541" s="565"/>
      <c r="B541" s="566"/>
      <c r="C541" s="372" t="s">
        <v>533</v>
      </c>
      <c r="D541" s="373">
        <f t="shared" si="133"/>
        <v>0</v>
      </c>
      <c r="E541" s="373">
        <f t="shared" si="133"/>
        <v>0</v>
      </c>
      <c r="F541" s="373">
        <f t="shared" si="133"/>
        <v>0</v>
      </c>
    </row>
    <row r="542" spans="1:6" ht="37.5" x14ac:dyDescent="0.25">
      <c r="A542" s="565"/>
      <c r="B542" s="566"/>
      <c r="C542" s="372" t="s">
        <v>44</v>
      </c>
      <c r="D542" s="373">
        <f t="shared" si="133"/>
        <v>0</v>
      </c>
      <c r="E542" s="373">
        <f t="shared" si="133"/>
        <v>0</v>
      </c>
      <c r="F542" s="373">
        <f t="shared" si="133"/>
        <v>0</v>
      </c>
    </row>
    <row r="543" spans="1:6" ht="18.75" x14ac:dyDescent="0.25">
      <c r="A543" s="565"/>
      <c r="B543" s="566"/>
      <c r="C543" s="372" t="s">
        <v>802</v>
      </c>
      <c r="D543" s="373">
        <f t="shared" si="133"/>
        <v>0</v>
      </c>
      <c r="E543" s="373">
        <f t="shared" si="133"/>
        <v>0</v>
      </c>
      <c r="F543" s="373">
        <f t="shared" si="133"/>
        <v>0</v>
      </c>
    </row>
    <row r="544" spans="1:6" ht="18.75" x14ac:dyDescent="0.25">
      <c r="A544" s="588"/>
      <c r="B544" s="566"/>
      <c r="C544" s="375" t="s">
        <v>687</v>
      </c>
      <c r="D544" s="373">
        <f t="shared" si="133"/>
        <v>0</v>
      </c>
      <c r="E544" s="373">
        <f t="shared" si="133"/>
        <v>0</v>
      </c>
      <c r="F544" s="373">
        <f t="shared" si="133"/>
        <v>0</v>
      </c>
    </row>
    <row r="545" spans="1:6" ht="18.75" x14ac:dyDescent="0.25">
      <c r="A545" s="564" t="s">
        <v>920</v>
      </c>
      <c r="B545" s="566" t="s">
        <v>923</v>
      </c>
      <c r="C545" s="372" t="s">
        <v>42</v>
      </c>
      <c r="D545" s="373">
        <f t="shared" si="133"/>
        <v>0</v>
      </c>
      <c r="E545" s="373">
        <f t="shared" si="133"/>
        <v>0</v>
      </c>
      <c r="F545" s="373">
        <f t="shared" si="133"/>
        <v>0</v>
      </c>
    </row>
    <row r="546" spans="1:6" ht="18.75" x14ac:dyDescent="0.25">
      <c r="A546" s="565"/>
      <c r="B546" s="566"/>
      <c r="C546" s="372" t="s">
        <v>686</v>
      </c>
      <c r="D546" s="373"/>
      <c r="E546" s="373"/>
      <c r="F546" s="373"/>
    </row>
    <row r="547" spans="1:6" ht="18.75" x14ac:dyDescent="0.25">
      <c r="A547" s="565"/>
      <c r="B547" s="566"/>
      <c r="C547" s="372" t="s">
        <v>533</v>
      </c>
      <c r="D547" s="373">
        <v>0</v>
      </c>
      <c r="E547" s="373">
        <v>0</v>
      </c>
      <c r="F547" s="373">
        <v>0</v>
      </c>
    </row>
    <row r="548" spans="1:6" ht="37.5" x14ac:dyDescent="0.25">
      <c r="A548" s="565"/>
      <c r="B548" s="566"/>
      <c r="C548" s="372" t="s">
        <v>44</v>
      </c>
      <c r="D548" s="373">
        <v>0</v>
      </c>
      <c r="E548" s="373">
        <v>0</v>
      </c>
      <c r="F548" s="373">
        <v>0</v>
      </c>
    </row>
    <row r="549" spans="1:6" ht="18.75" x14ac:dyDescent="0.25">
      <c r="A549" s="565"/>
      <c r="B549" s="566"/>
      <c r="C549" s="372" t="s">
        <v>802</v>
      </c>
      <c r="D549" s="373">
        <v>0</v>
      </c>
      <c r="E549" s="373">
        <v>0</v>
      </c>
      <c r="F549" s="373">
        <v>0</v>
      </c>
    </row>
    <row r="550" spans="1:6" ht="18.75" x14ac:dyDescent="0.25">
      <c r="A550" s="588"/>
      <c r="B550" s="566"/>
      <c r="C550" s="375" t="s">
        <v>687</v>
      </c>
      <c r="D550" s="373">
        <v>0</v>
      </c>
      <c r="E550" s="373">
        <v>0</v>
      </c>
      <c r="F550" s="373">
        <v>0</v>
      </c>
    </row>
    <row r="551" spans="1:6" ht="18.75" x14ac:dyDescent="0.25">
      <c r="A551" s="564" t="s">
        <v>921</v>
      </c>
      <c r="B551" s="579" t="s">
        <v>924</v>
      </c>
      <c r="C551" s="372" t="s">
        <v>42</v>
      </c>
      <c r="D551" s="373">
        <f>D553+D554+D555+D556</f>
        <v>0</v>
      </c>
      <c r="E551" s="373">
        <f t="shared" ref="E551:F551" si="134">E553+E554+E555+E556</f>
        <v>0</v>
      </c>
      <c r="F551" s="373">
        <f t="shared" si="134"/>
        <v>0</v>
      </c>
    </row>
    <row r="552" spans="1:6" ht="18.75" x14ac:dyDescent="0.25">
      <c r="A552" s="565"/>
      <c r="B552" s="580"/>
      <c r="C552" s="372" t="s">
        <v>686</v>
      </c>
      <c r="D552" s="373"/>
      <c r="E552" s="373"/>
      <c r="F552" s="373"/>
    </row>
    <row r="553" spans="1:6" ht="18.75" x14ac:dyDescent="0.25">
      <c r="A553" s="565"/>
      <c r="B553" s="580"/>
      <c r="C553" s="372" t="s">
        <v>533</v>
      </c>
      <c r="D553" s="373">
        <v>0</v>
      </c>
      <c r="E553" s="373">
        <v>0</v>
      </c>
      <c r="F553" s="373">
        <v>0</v>
      </c>
    </row>
    <row r="554" spans="1:6" ht="37.5" x14ac:dyDescent="0.25">
      <c r="A554" s="565"/>
      <c r="B554" s="580"/>
      <c r="C554" s="372" t="s">
        <v>44</v>
      </c>
      <c r="D554" s="373">
        <v>0</v>
      </c>
      <c r="E554" s="373">
        <v>0</v>
      </c>
      <c r="F554" s="373">
        <v>0</v>
      </c>
    </row>
    <row r="555" spans="1:6" ht="18.75" x14ac:dyDescent="0.25">
      <c r="A555" s="565"/>
      <c r="B555" s="580"/>
      <c r="C555" s="372" t="s">
        <v>802</v>
      </c>
      <c r="D555" s="373">
        <v>0</v>
      </c>
      <c r="E555" s="373">
        <v>0</v>
      </c>
      <c r="F555" s="373">
        <v>0</v>
      </c>
    </row>
    <row r="556" spans="1:6" ht="18.75" x14ac:dyDescent="0.25">
      <c r="A556" s="588"/>
      <c r="B556" s="581"/>
      <c r="C556" s="375" t="s">
        <v>687</v>
      </c>
      <c r="D556" s="373">
        <v>0</v>
      </c>
      <c r="E556" s="373">
        <v>0</v>
      </c>
      <c r="F556" s="373">
        <v>0</v>
      </c>
    </row>
    <row r="557" spans="1:6" ht="18.75" x14ac:dyDescent="0.25">
      <c r="A557" s="582" t="s">
        <v>734</v>
      </c>
      <c r="B557" s="561" t="s">
        <v>735</v>
      </c>
      <c r="C557" s="372" t="s">
        <v>42</v>
      </c>
      <c r="D557" s="373">
        <f>D559+D560+D561+D562</f>
        <v>111.1</v>
      </c>
      <c r="E557" s="373">
        <f t="shared" ref="E557:F557" si="135">E559+E560+E561+E562</f>
        <v>1118.3</v>
      </c>
      <c r="F557" s="373">
        <f t="shared" si="135"/>
        <v>1118.3</v>
      </c>
    </row>
    <row r="558" spans="1:6" ht="18.75" x14ac:dyDescent="0.25">
      <c r="A558" s="582"/>
      <c r="B558" s="561"/>
      <c r="C558" s="372" t="s">
        <v>686</v>
      </c>
      <c r="D558" s="373"/>
      <c r="E558" s="373"/>
      <c r="F558" s="373"/>
    </row>
    <row r="559" spans="1:6" ht="18.75" x14ac:dyDescent="0.25">
      <c r="A559" s="582"/>
      <c r="B559" s="561"/>
      <c r="C559" s="372" t="s">
        <v>533</v>
      </c>
      <c r="D559" s="373">
        <v>0</v>
      </c>
      <c r="E559" s="373">
        <v>0</v>
      </c>
      <c r="F559" s="373">
        <v>0</v>
      </c>
    </row>
    <row r="560" spans="1:6" ht="37.5" x14ac:dyDescent="0.25">
      <c r="A560" s="582"/>
      <c r="B560" s="561"/>
      <c r="C560" s="372" t="s">
        <v>44</v>
      </c>
      <c r="D560" s="373">
        <v>0</v>
      </c>
      <c r="E560" s="373">
        <v>1000</v>
      </c>
      <c r="F560" s="373">
        <v>1000</v>
      </c>
    </row>
    <row r="561" spans="1:6" ht="18.75" x14ac:dyDescent="0.25">
      <c r="A561" s="582"/>
      <c r="B561" s="561"/>
      <c r="C561" s="372" t="s">
        <v>802</v>
      </c>
      <c r="D561" s="373">
        <f>D573</f>
        <v>111.1</v>
      </c>
      <c r="E561" s="373">
        <f t="shared" ref="E561:F561" si="136">E573</f>
        <v>111.1</v>
      </c>
      <c r="F561" s="373">
        <f t="shared" si="136"/>
        <v>111.1</v>
      </c>
    </row>
    <row r="562" spans="1:6" ht="18.75" x14ac:dyDescent="0.25">
      <c r="A562" s="582"/>
      <c r="B562" s="561"/>
      <c r="C562" s="372" t="s">
        <v>687</v>
      </c>
      <c r="D562" s="373">
        <f>D568+D574</f>
        <v>0</v>
      </c>
      <c r="E562" s="373">
        <f t="shared" ref="E562:F562" si="137">E568+E574</f>
        <v>7.2</v>
      </c>
      <c r="F562" s="373">
        <f t="shared" si="137"/>
        <v>7.2</v>
      </c>
    </row>
    <row r="563" spans="1:6" ht="18.75" x14ac:dyDescent="0.25">
      <c r="A563" s="564" t="s">
        <v>925</v>
      </c>
      <c r="B563" s="566" t="s">
        <v>927</v>
      </c>
      <c r="C563" s="372" t="s">
        <v>42</v>
      </c>
      <c r="D563" s="373">
        <f>D565+D566+D567+D568</f>
        <v>0</v>
      </c>
      <c r="E563" s="373">
        <f t="shared" ref="E563:F563" si="138">E565+E566+E567+E568</f>
        <v>0</v>
      </c>
      <c r="F563" s="373">
        <f t="shared" si="138"/>
        <v>0</v>
      </c>
    </row>
    <row r="564" spans="1:6" ht="18.75" x14ac:dyDescent="0.25">
      <c r="A564" s="565"/>
      <c r="B564" s="566"/>
      <c r="C564" s="372" t="s">
        <v>686</v>
      </c>
      <c r="D564" s="373"/>
      <c r="E564" s="373"/>
      <c r="F564" s="373"/>
    </row>
    <row r="565" spans="1:6" ht="18.75" x14ac:dyDescent="0.25">
      <c r="A565" s="565"/>
      <c r="B565" s="566"/>
      <c r="C565" s="372" t="s">
        <v>533</v>
      </c>
      <c r="D565" s="373">
        <v>0</v>
      </c>
      <c r="E565" s="373">
        <v>0</v>
      </c>
      <c r="F565" s="373">
        <v>0</v>
      </c>
    </row>
    <row r="566" spans="1:6" ht="37.5" x14ac:dyDescent="0.25">
      <c r="A566" s="565"/>
      <c r="B566" s="566"/>
      <c r="C566" s="372" t="s">
        <v>44</v>
      </c>
      <c r="D566" s="373">
        <v>0</v>
      </c>
      <c r="E566" s="373">
        <v>0</v>
      </c>
      <c r="F566" s="373">
        <v>0</v>
      </c>
    </row>
    <row r="567" spans="1:6" ht="18.75" x14ac:dyDescent="0.25">
      <c r="A567" s="565"/>
      <c r="B567" s="566"/>
      <c r="C567" s="372" t="s">
        <v>802</v>
      </c>
      <c r="D567" s="373">
        <v>0</v>
      </c>
      <c r="E567" s="373">
        <v>0</v>
      </c>
      <c r="F567" s="373">
        <v>0</v>
      </c>
    </row>
    <row r="568" spans="1:6" ht="18.75" x14ac:dyDescent="0.25">
      <c r="A568" s="588"/>
      <c r="B568" s="566"/>
      <c r="C568" s="372" t="s">
        <v>687</v>
      </c>
      <c r="D568" s="373">
        <v>0</v>
      </c>
      <c r="E568" s="373">
        <v>0</v>
      </c>
      <c r="F568" s="373">
        <v>0</v>
      </c>
    </row>
    <row r="569" spans="1:6" ht="18.75" x14ac:dyDescent="0.25">
      <c r="A569" s="564" t="s">
        <v>926</v>
      </c>
      <c r="B569" s="564" t="s">
        <v>928</v>
      </c>
      <c r="C569" s="372" t="s">
        <v>42</v>
      </c>
      <c r="D569" s="373">
        <f>D571+D572+D573+D574</f>
        <v>111.1</v>
      </c>
      <c r="E569" s="373">
        <f t="shared" ref="E569:F569" si="139">E571+E572+E573+E574</f>
        <v>1118.3</v>
      </c>
      <c r="F569" s="373">
        <f t="shared" si="139"/>
        <v>1118.3</v>
      </c>
    </row>
    <row r="570" spans="1:6" ht="18.75" x14ac:dyDescent="0.25">
      <c r="A570" s="565"/>
      <c r="B570" s="565"/>
      <c r="C570" s="372" t="s">
        <v>686</v>
      </c>
      <c r="D570" s="373"/>
      <c r="E570" s="373"/>
      <c r="F570" s="373"/>
    </row>
    <row r="571" spans="1:6" ht="18.75" x14ac:dyDescent="0.25">
      <c r="A571" s="565"/>
      <c r="B571" s="565"/>
      <c r="C571" s="372" t="s">
        <v>533</v>
      </c>
      <c r="D571" s="373">
        <v>0</v>
      </c>
      <c r="E571" s="373">
        <v>0</v>
      </c>
      <c r="F571" s="373">
        <v>0</v>
      </c>
    </row>
    <row r="572" spans="1:6" ht="37.5" x14ac:dyDescent="0.25">
      <c r="A572" s="565"/>
      <c r="B572" s="565"/>
      <c r="C572" s="372" t="s">
        <v>44</v>
      </c>
      <c r="D572" s="373">
        <v>0</v>
      </c>
      <c r="E572" s="373">
        <v>1000</v>
      </c>
      <c r="F572" s="373">
        <v>1000</v>
      </c>
    </row>
    <row r="573" spans="1:6" ht="18.75" x14ac:dyDescent="0.25">
      <c r="A573" s="565"/>
      <c r="B573" s="565"/>
      <c r="C573" s="372" t="s">
        <v>802</v>
      </c>
      <c r="D573" s="373">
        <v>111.1</v>
      </c>
      <c r="E573" s="373">
        <v>111.1</v>
      </c>
      <c r="F573" s="373">
        <v>111.1</v>
      </c>
    </row>
    <row r="574" spans="1:6" ht="18.75" x14ac:dyDescent="0.25">
      <c r="A574" s="588"/>
      <c r="B574" s="588"/>
      <c r="C574" s="372" t="s">
        <v>687</v>
      </c>
      <c r="D574" s="373">
        <v>0</v>
      </c>
      <c r="E574" s="373">
        <v>7.2</v>
      </c>
      <c r="F574" s="373">
        <v>7.2</v>
      </c>
    </row>
    <row r="575" spans="1:6" ht="18.75" x14ac:dyDescent="0.25">
      <c r="A575" s="559" t="s">
        <v>736</v>
      </c>
      <c r="B575" s="562" t="s">
        <v>737</v>
      </c>
      <c r="C575" s="371" t="s">
        <v>42</v>
      </c>
      <c r="D575" s="374">
        <f>D577+D578+D579+D580</f>
        <v>0</v>
      </c>
      <c r="E575" s="374">
        <f t="shared" ref="E575:F575" si="140">E577+E578+E579+E580</f>
        <v>8488.1</v>
      </c>
      <c r="F575" s="374">
        <f t="shared" si="140"/>
        <v>8488.1</v>
      </c>
    </row>
    <row r="576" spans="1:6" ht="18.75" x14ac:dyDescent="0.25">
      <c r="A576" s="560"/>
      <c r="B576" s="563"/>
      <c r="C576" s="371" t="s">
        <v>686</v>
      </c>
      <c r="D576" s="374"/>
      <c r="E576" s="374"/>
      <c r="F576" s="374"/>
    </row>
    <row r="577" spans="1:6" ht="18.75" x14ac:dyDescent="0.25">
      <c r="A577" s="560"/>
      <c r="B577" s="563"/>
      <c r="C577" s="371" t="s">
        <v>533</v>
      </c>
      <c r="D577" s="374">
        <v>0</v>
      </c>
      <c r="E577" s="374">
        <v>0</v>
      </c>
      <c r="F577" s="374">
        <v>0</v>
      </c>
    </row>
    <row r="578" spans="1:6" ht="37.5" x14ac:dyDescent="0.25">
      <c r="A578" s="560"/>
      <c r="B578" s="563"/>
      <c r="C578" s="371" t="s">
        <v>44</v>
      </c>
      <c r="D578" s="374">
        <v>0</v>
      </c>
      <c r="E578" s="374">
        <v>0</v>
      </c>
      <c r="F578" s="374">
        <v>0</v>
      </c>
    </row>
    <row r="579" spans="1:6" ht="18.75" x14ac:dyDescent="0.25">
      <c r="A579" s="560"/>
      <c r="B579" s="563"/>
      <c r="C579" s="371" t="s">
        <v>802</v>
      </c>
      <c r="D579" s="374">
        <f>D585+D591+D597+D603+D609+D615+D627+D633+D645</f>
        <v>0</v>
      </c>
      <c r="E579" s="374">
        <f t="shared" ref="E579:F579" si="141">E585+E591+E597+E603+E609+E615+E627+E633+E645</f>
        <v>8488.1</v>
      </c>
      <c r="F579" s="374">
        <f t="shared" si="141"/>
        <v>8488.1</v>
      </c>
    </row>
    <row r="580" spans="1:6" ht="18.75" x14ac:dyDescent="0.25">
      <c r="A580" s="560"/>
      <c r="B580" s="563"/>
      <c r="C580" s="371" t="s">
        <v>687</v>
      </c>
      <c r="D580" s="370">
        <f>D586+D592+D598+D610+D616+D628+D634+D646</f>
        <v>0</v>
      </c>
      <c r="E580" s="370">
        <f>E586+E592+E598+E610+E616+E628+E634+E646</f>
        <v>0</v>
      </c>
      <c r="F580" s="370">
        <f>F586+F592+F598+F610+F616+F628+F634+F646</f>
        <v>0</v>
      </c>
    </row>
    <row r="581" spans="1:6" ht="18.75" x14ac:dyDescent="0.25">
      <c r="A581" s="582" t="s">
        <v>738</v>
      </c>
      <c r="B581" s="561" t="s">
        <v>739</v>
      </c>
      <c r="C581" s="372" t="s">
        <v>42</v>
      </c>
      <c r="D581" s="373">
        <f>D584</f>
        <v>0</v>
      </c>
      <c r="E581" s="373">
        <f t="shared" ref="E581:F581" si="142">E584</f>
        <v>0</v>
      </c>
      <c r="F581" s="373">
        <f t="shared" si="142"/>
        <v>0</v>
      </c>
    </row>
    <row r="582" spans="1:6" ht="18.75" x14ac:dyDescent="0.25">
      <c r="A582" s="582"/>
      <c r="B582" s="561"/>
      <c r="C582" s="372" t="s">
        <v>686</v>
      </c>
      <c r="D582" s="373"/>
      <c r="E582" s="373"/>
      <c r="F582" s="373"/>
    </row>
    <row r="583" spans="1:6" ht="18.75" x14ac:dyDescent="0.25">
      <c r="A583" s="582"/>
      <c r="B583" s="561"/>
      <c r="C583" s="372" t="s">
        <v>533</v>
      </c>
      <c r="D583" s="373">
        <v>0</v>
      </c>
      <c r="E583" s="373">
        <v>0</v>
      </c>
      <c r="F583" s="373">
        <v>0</v>
      </c>
    </row>
    <row r="584" spans="1:6" ht="37.5" x14ac:dyDescent="0.25">
      <c r="A584" s="582"/>
      <c r="B584" s="561"/>
      <c r="C584" s="372" t="s">
        <v>44</v>
      </c>
      <c r="D584" s="373">
        <f t="shared" ref="D584:F584" si="143">D585+D586</f>
        <v>0</v>
      </c>
      <c r="E584" s="373">
        <f t="shared" si="143"/>
        <v>0</v>
      </c>
      <c r="F584" s="373">
        <f t="shared" si="143"/>
        <v>0</v>
      </c>
    </row>
    <row r="585" spans="1:6" ht="18.75" x14ac:dyDescent="0.25">
      <c r="A585" s="582"/>
      <c r="B585" s="561"/>
      <c r="C585" s="372" t="s">
        <v>802</v>
      </c>
      <c r="D585" s="373">
        <v>0</v>
      </c>
      <c r="E585" s="373">
        <v>0</v>
      </c>
      <c r="F585" s="373">
        <v>0</v>
      </c>
    </row>
    <row r="586" spans="1:6" ht="18.75" x14ac:dyDescent="0.25">
      <c r="A586" s="582"/>
      <c r="B586" s="561"/>
      <c r="C586" s="372" t="s">
        <v>687</v>
      </c>
      <c r="D586" s="373">
        <v>0</v>
      </c>
      <c r="E586" s="373">
        <v>0</v>
      </c>
      <c r="F586" s="373">
        <v>0</v>
      </c>
    </row>
    <row r="587" spans="1:6" ht="18.75" x14ac:dyDescent="0.25">
      <c r="A587" s="559" t="s">
        <v>740</v>
      </c>
      <c r="B587" s="562" t="s">
        <v>741</v>
      </c>
      <c r="C587" s="372" t="s">
        <v>42</v>
      </c>
      <c r="D587" s="373">
        <f>D590</f>
        <v>0</v>
      </c>
      <c r="E587" s="373">
        <f t="shared" ref="E587:F587" si="144">E590</f>
        <v>0</v>
      </c>
      <c r="F587" s="373">
        <f t="shared" si="144"/>
        <v>0</v>
      </c>
    </row>
    <row r="588" spans="1:6" ht="18.75" x14ac:dyDescent="0.25">
      <c r="A588" s="560"/>
      <c r="B588" s="563"/>
      <c r="C588" s="372" t="s">
        <v>686</v>
      </c>
      <c r="D588" s="373"/>
      <c r="E588" s="373"/>
      <c r="F588" s="373"/>
    </row>
    <row r="589" spans="1:6" ht="18.75" x14ac:dyDescent="0.25">
      <c r="A589" s="560"/>
      <c r="B589" s="563"/>
      <c r="C589" s="372" t="s">
        <v>533</v>
      </c>
      <c r="D589" s="373">
        <v>0</v>
      </c>
      <c r="E589" s="373">
        <v>0</v>
      </c>
      <c r="F589" s="373">
        <v>0</v>
      </c>
    </row>
    <row r="590" spans="1:6" ht="37.5" x14ac:dyDescent="0.25">
      <c r="A590" s="560"/>
      <c r="B590" s="563"/>
      <c r="C590" s="372" t="s">
        <v>44</v>
      </c>
      <c r="D590" s="373">
        <f t="shared" ref="D590:F590" si="145">D591+D592</f>
        <v>0</v>
      </c>
      <c r="E590" s="373">
        <f t="shared" si="145"/>
        <v>0</v>
      </c>
      <c r="F590" s="373">
        <f t="shared" si="145"/>
        <v>0</v>
      </c>
    </row>
    <row r="591" spans="1:6" ht="18.75" x14ac:dyDescent="0.25">
      <c r="A591" s="560"/>
      <c r="B591" s="563"/>
      <c r="C591" s="372" t="s">
        <v>802</v>
      </c>
      <c r="D591" s="373">
        <v>0</v>
      </c>
      <c r="E591" s="373">
        <v>0</v>
      </c>
      <c r="F591" s="373">
        <v>0</v>
      </c>
    </row>
    <row r="592" spans="1:6" ht="18.75" x14ac:dyDescent="0.25">
      <c r="A592" s="560"/>
      <c r="B592" s="563"/>
      <c r="C592" s="372" t="s">
        <v>687</v>
      </c>
      <c r="D592" s="373">
        <v>0</v>
      </c>
      <c r="E592" s="373">
        <v>0</v>
      </c>
      <c r="F592" s="373">
        <v>0</v>
      </c>
    </row>
    <row r="593" spans="1:6" ht="18.75" x14ac:dyDescent="0.25">
      <c r="A593" s="582" t="s">
        <v>742</v>
      </c>
      <c r="B593" s="561" t="s">
        <v>743</v>
      </c>
      <c r="C593" s="372" t="s">
        <v>42</v>
      </c>
      <c r="D593" s="373">
        <f>D596</f>
        <v>0</v>
      </c>
      <c r="E593" s="373">
        <f t="shared" ref="E593:F593" si="146">E596</f>
        <v>0</v>
      </c>
      <c r="F593" s="373">
        <f t="shared" si="146"/>
        <v>0</v>
      </c>
    </row>
    <row r="594" spans="1:6" ht="18.75" x14ac:dyDescent="0.25">
      <c r="A594" s="582"/>
      <c r="B594" s="561"/>
      <c r="C594" s="372" t="s">
        <v>686</v>
      </c>
      <c r="D594" s="373"/>
      <c r="E594" s="373"/>
      <c r="F594" s="373"/>
    </row>
    <row r="595" spans="1:6" ht="18.75" x14ac:dyDescent="0.25">
      <c r="A595" s="582"/>
      <c r="B595" s="561"/>
      <c r="C595" s="372" t="s">
        <v>533</v>
      </c>
      <c r="D595" s="373">
        <v>0</v>
      </c>
      <c r="E595" s="373">
        <v>0</v>
      </c>
      <c r="F595" s="373">
        <v>0</v>
      </c>
    </row>
    <row r="596" spans="1:6" ht="37.5" x14ac:dyDescent="0.25">
      <c r="A596" s="582"/>
      <c r="B596" s="561"/>
      <c r="C596" s="372" t="s">
        <v>44</v>
      </c>
      <c r="D596" s="373">
        <f t="shared" ref="D596:F596" si="147">D597+D598</f>
        <v>0</v>
      </c>
      <c r="E596" s="373">
        <f t="shared" si="147"/>
        <v>0</v>
      </c>
      <c r="F596" s="373">
        <f t="shared" si="147"/>
        <v>0</v>
      </c>
    </row>
    <row r="597" spans="1:6" ht="18.75" x14ac:dyDescent="0.25">
      <c r="A597" s="582"/>
      <c r="B597" s="561"/>
      <c r="C597" s="372" t="s">
        <v>802</v>
      </c>
      <c r="D597" s="373">
        <v>0</v>
      </c>
      <c r="E597" s="373">
        <v>0</v>
      </c>
      <c r="F597" s="373">
        <v>0</v>
      </c>
    </row>
    <row r="598" spans="1:6" ht="18.75" x14ac:dyDescent="0.25">
      <c r="A598" s="582"/>
      <c r="B598" s="561"/>
      <c r="C598" s="372" t="s">
        <v>687</v>
      </c>
      <c r="D598" s="373">
        <f>D604</f>
        <v>0</v>
      </c>
      <c r="E598" s="373">
        <f t="shared" ref="E598:F598" si="148">E604</f>
        <v>0</v>
      </c>
      <c r="F598" s="373">
        <f t="shared" si="148"/>
        <v>0</v>
      </c>
    </row>
    <row r="599" spans="1:6" ht="18.75" x14ac:dyDescent="0.25">
      <c r="A599" s="564" t="s">
        <v>930</v>
      </c>
      <c r="B599" s="579" t="s">
        <v>929</v>
      </c>
      <c r="C599" s="372" t="s">
        <v>42</v>
      </c>
      <c r="D599" s="373">
        <f>D602</f>
        <v>0</v>
      </c>
      <c r="E599" s="373">
        <f t="shared" ref="E599:F599" si="149">E602</f>
        <v>0</v>
      </c>
      <c r="F599" s="373">
        <f t="shared" si="149"/>
        <v>0</v>
      </c>
    </row>
    <row r="600" spans="1:6" ht="18.75" x14ac:dyDescent="0.25">
      <c r="A600" s="565"/>
      <c r="B600" s="580"/>
      <c r="C600" s="372" t="s">
        <v>686</v>
      </c>
      <c r="D600" s="373"/>
      <c r="E600" s="373"/>
      <c r="F600" s="373"/>
    </row>
    <row r="601" spans="1:6" ht="18.75" x14ac:dyDescent="0.25">
      <c r="A601" s="565"/>
      <c r="B601" s="580"/>
      <c r="C601" s="372" t="s">
        <v>533</v>
      </c>
      <c r="D601" s="373">
        <v>0</v>
      </c>
      <c r="E601" s="373">
        <v>0</v>
      </c>
      <c r="F601" s="373">
        <v>0</v>
      </c>
    </row>
    <row r="602" spans="1:6" ht="37.5" x14ac:dyDescent="0.25">
      <c r="A602" s="565"/>
      <c r="B602" s="580"/>
      <c r="C602" s="372" t="s">
        <v>44</v>
      </c>
      <c r="D602" s="373">
        <f t="shared" ref="D602:F602" si="150">D603+D604</f>
        <v>0</v>
      </c>
      <c r="E602" s="373">
        <f t="shared" si="150"/>
        <v>0</v>
      </c>
      <c r="F602" s="373">
        <f t="shared" si="150"/>
        <v>0</v>
      </c>
    </row>
    <row r="603" spans="1:6" ht="18.75" x14ac:dyDescent="0.25">
      <c r="A603" s="565"/>
      <c r="B603" s="580"/>
      <c r="C603" s="372" t="s">
        <v>802</v>
      </c>
      <c r="D603" s="373">
        <v>0</v>
      </c>
      <c r="E603" s="373">
        <v>0</v>
      </c>
      <c r="F603" s="373">
        <v>0</v>
      </c>
    </row>
    <row r="604" spans="1:6" ht="18.75" x14ac:dyDescent="0.25">
      <c r="A604" s="588"/>
      <c r="B604" s="581"/>
      <c r="C604" s="372" t="s">
        <v>687</v>
      </c>
      <c r="D604" s="373">
        <v>0</v>
      </c>
      <c r="E604" s="373">
        <v>0</v>
      </c>
      <c r="F604" s="373">
        <v>0</v>
      </c>
    </row>
    <row r="605" spans="1:6" ht="18.75" x14ac:dyDescent="0.25">
      <c r="A605" s="559" t="s">
        <v>744</v>
      </c>
      <c r="B605" s="562" t="s">
        <v>745</v>
      </c>
      <c r="C605" s="372" t="s">
        <v>42</v>
      </c>
      <c r="D605" s="373">
        <f>D608</f>
        <v>0</v>
      </c>
      <c r="E605" s="373">
        <f t="shared" ref="E605:F605" si="151">E608</f>
        <v>0</v>
      </c>
      <c r="F605" s="373">
        <f t="shared" si="151"/>
        <v>0</v>
      </c>
    </row>
    <row r="606" spans="1:6" ht="18.75" x14ac:dyDescent="0.25">
      <c r="A606" s="560"/>
      <c r="B606" s="563"/>
      <c r="C606" s="372" t="s">
        <v>686</v>
      </c>
      <c r="D606" s="373"/>
      <c r="E606" s="373"/>
      <c r="F606" s="373"/>
    </row>
    <row r="607" spans="1:6" ht="18.75" x14ac:dyDescent="0.25">
      <c r="A607" s="560"/>
      <c r="B607" s="563"/>
      <c r="C607" s="372" t="s">
        <v>533</v>
      </c>
      <c r="D607" s="373">
        <v>0</v>
      </c>
      <c r="E607" s="373">
        <v>0</v>
      </c>
      <c r="F607" s="373">
        <v>0</v>
      </c>
    </row>
    <row r="608" spans="1:6" ht="37.5" x14ac:dyDescent="0.25">
      <c r="A608" s="560"/>
      <c r="B608" s="563"/>
      <c r="C608" s="372" t="s">
        <v>44</v>
      </c>
      <c r="D608" s="373">
        <f t="shared" ref="D608:F608" si="152">D609+D610</f>
        <v>0</v>
      </c>
      <c r="E608" s="373">
        <f t="shared" si="152"/>
        <v>0</v>
      </c>
      <c r="F608" s="373">
        <f t="shared" si="152"/>
        <v>0</v>
      </c>
    </row>
    <row r="609" spans="1:6" ht="18.75" x14ac:dyDescent="0.25">
      <c r="A609" s="560"/>
      <c r="B609" s="563"/>
      <c r="C609" s="372" t="s">
        <v>802</v>
      </c>
      <c r="D609" s="373">
        <v>0</v>
      </c>
      <c r="E609" s="373">
        <v>0</v>
      </c>
      <c r="F609" s="373">
        <v>0</v>
      </c>
    </row>
    <row r="610" spans="1:6" ht="18.75" x14ac:dyDescent="0.25">
      <c r="A610" s="560"/>
      <c r="B610" s="563"/>
      <c r="C610" s="372" t="s">
        <v>687</v>
      </c>
      <c r="D610" s="373">
        <v>0</v>
      </c>
      <c r="E610" s="373">
        <v>0</v>
      </c>
      <c r="F610" s="373">
        <v>0</v>
      </c>
    </row>
    <row r="611" spans="1:6" ht="18.75" x14ac:dyDescent="0.25">
      <c r="A611" s="582" t="s">
        <v>746</v>
      </c>
      <c r="B611" s="561" t="s">
        <v>747</v>
      </c>
      <c r="C611" s="372" t="s">
        <v>42</v>
      </c>
      <c r="D611" s="373">
        <f>D613+D614+D615+D616</f>
        <v>0</v>
      </c>
      <c r="E611" s="373">
        <f t="shared" ref="E611:F611" si="153">E613+E614+E615+E616</f>
        <v>8488.1</v>
      </c>
      <c r="F611" s="373">
        <f t="shared" si="153"/>
        <v>8488.1</v>
      </c>
    </row>
    <row r="612" spans="1:6" ht="18.75" x14ac:dyDescent="0.25">
      <c r="A612" s="582"/>
      <c r="B612" s="561"/>
      <c r="C612" s="372" t="s">
        <v>686</v>
      </c>
      <c r="D612" s="373"/>
      <c r="E612" s="373"/>
      <c r="F612" s="373"/>
    </row>
    <row r="613" spans="1:6" ht="18.75" x14ac:dyDescent="0.25">
      <c r="A613" s="582"/>
      <c r="B613" s="561"/>
      <c r="C613" s="372" t="s">
        <v>533</v>
      </c>
      <c r="D613" s="373">
        <v>0</v>
      </c>
      <c r="E613" s="373">
        <v>0</v>
      </c>
      <c r="F613" s="373">
        <v>0</v>
      </c>
    </row>
    <row r="614" spans="1:6" ht="37.5" x14ac:dyDescent="0.25">
      <c r="A614" s="582"/>
      <c r="B614" s="561"/>
      <c r="C614" s="372" t="s">
        <v>44</v>
      </c>
      <c r="D614" s="373">
        <f t="shared" ref="D614" si="154">D615+D616</f>
        <v>0</v>
      </c>
      <c r="E614" s="373">
        <v>0</v>
      </c>
      <c r="F614" s="373">
        <v>0</v>
      </c>
    </row>
    <row r="615" spans="1:6" ht="18.75" x14ac:dyDescent="0.25">
      <c r="A615" s="582"/>
      <c r="B615" s="561"/>
      <c r="C615" s="372" t="s">
        <v>802</v>
      </c>
      <c r="D615" s="373">
        <v>0</v>
      </c>
      <c r="E615" s="373">
        <f>E621</f>
        <v>8488.1</v>
      </c>
      <c r="F615" s="373">
        <f>F621</f>
        <v>8488.1</v>
      </c>
    </row>
    <row r="616" spans="1:6" ht="18.75" x14ac:dyDescent="0.25">
      <c r="A616" s="582"/>
      <c r="B616" s="561"/>
      <c r="C616" s="372" t="s">
        <v>687</v>
      </c>
      <c r="D616" s="373">
        <v>0</v>
      </c>
      <c r="E616" s="373">
        <v>0</v>
      </c>
      <c r="F616" s="373">
        <v>0</v>
      </c>
    </row>
    <row r="617" spans="1:6" ht="18.75" x14ac:dyDescent="0.25">
      <c r="A617" s="564" t="s">
        <v>931</v>
      </c>
      <c r="B617" s="579" t="s">
        <v>747</v>
      </c>
      <c r="C617" s="372" t="s">
        <v>42</v>
      </c>
      <c r="D617" s="373">
        <f>D620</f>
        <v>0</v>
      </c>
      <c r="E617" s="373">
        <f>E619+E620+E621+E622</f>
        <v>8488.1</v>
      </c>
      <c r="F617" s="373">
        <f>F619+F620+F621+F622</f>
        <v>8488.1</v>
      </c>
    </row>
    <row r="618" spans="1:6" ht="18.75" x14ac:dyDescent="0.25">
      <c r="A618" s="565"/>
      <c r="B618" s="580"/>
      <c r="C618" s="372" t="s">
        <v>686</v>
      </c>
      <c r="D618" s="373"/>
      <c r="E618" s="373"/>
      <c r="F618" s="373"/>
    </row>
    <row r="619" spans="1:6" ht="18.75" x14ac:dyDescent="0.25">
      <c r="A619" s="565"/>
      <c r="B619" s="580"/>
      <c r="C619" s="372" t="s">
        <v>533</v>
      </c>
      <c r="D619" s="373">
        <v>0</v>
      </c>
      <c r="E619" s="373">
        <v>0</v>
      </c>
      <c r="F619" s="373">
        <v>0</v>
      </c>
    </row>
    <row r="620" spans="1:6" ht="37.5" x14ac:dyDescent="0.25">
      <c r="A620" s="565"/>
      <c r="B620" s="580"/>
      <c r="C620" s="372" t="s">
        <v>44</v>
      </c>
      <c r="D620" s="373">
        <f t="shared" ref="D620" si="155">D621+D622</f>
        <v>0</v>
      </c>
      <c r="E620" s="373">
        <v>0</v>
      </c>
      <c r="F620" s="373">
        <v>0</v>
      </c>
    </row>
    <row r="621" spans="1:6" ht="18.75" x14ac:dyDescent="0.25">
      <c r="A621" s="565"/>
      <c r="B621" s="580"/>
      <c r="C621" s="372" t="s">
        <v>802</v>
      </c>
      <c r="D621" s="373">
        <v>0</v>
      </c>
      <c r="E621" s="373">
        <v>8488.1</v>
      </c>
      <c r="F621" s="373">
        <v>8488.1</v>
      </c>
    </row>
    <row r="622" spans="1:6" ht="18.75" x14ac:dyDescent="0.25">
      <c r="A622" s="588"/>
      <c r="B622" s="581"/>
      <c r="C622" s="372" t="s">
        <v>687</v>
      </c>
      <c r="D622" s="373">
        <v>0</v>
      </c>
      <c r="E622" s="373">
        <v>0</v>
      </c>
      <c r="F622" s="373">
        <v>0</v>
      </c>
    </row>
    <row r="623" spans="1:6" ht="18.75" x14ac:dyDescent="0.25">
      <c r="A623" s="559" t="s">
        <v>748</v>
      </c>
      <c r="B623" s="562" t="s">
        <v>1013</v>
      </c>
      <c r="C623" s="372" t="s">
        <v>42</v>
      </c>
      <c r="D623" s="373">
        <f t="shared" ref="D623:F623" si="156">D625</f>
        <v>0</v>
      </c>
      <c r="E623" s="373">
        <f t="shared" si="156"/>
        <v>0</v>
      </c>
      <c r="F623" s="373">
        <f t="shared" si="156"/>
        <v>0</v>
      </c>
    </row>
    <row r="624" spans="1:6" ht="18.75" x14ac:dyDescent="0.25">
      <c r="A624" s="560"/>
      <c r="B624" s="563"/>
      <c r="C624" s="372" t="s">
        <v>686</v>
      </c>
      <c r="D624" s="373"/>
      <c r="E624" s="373"/>
      <c r="F624" s="373"/>
    </row>
    <row r="625" spans="1:6" ht="18.75" x14ac:dyDescent="0.25">
      <c r="A625" s="560"/>
      <c r="B625" s="563"/>
      <c r="C625" s="372" t="s">
        <v>533</v>
      </c>
      <c r="D625" s="373">
        <v>0</v>
      </c>
      <c r="E625" s="373">
        <v>0</v>
      </c>
      <c r="F625" s="373">
        <v>0</v>
      </c>
    </row>
    <row r="626" spans="1:6" ht="37.5" x14ac:dyDescent="0.25">
      <c r="A626" s="560"/>
      <c r="B626" s="563"/>
      <c r="C626" s="372" t="s">
        <v>44</v>
      </c>
      <c r="D626" s="373">
        <f t="shared" ref="D626:F626" si="157">D627+D628</f>
        <v>0</v>
      </c>
      <c r="E626" s="373">
        <f t="shared" si="157"/>
        <v>0</v>
      </c>
      <c r="F626" s="373">
        <f t="shared" si="157"/>
        <v>0</v>
      </c>
    </row>
    <row r="627" spans="1:6" ht="18.75" x14ac:dyDescent="0.25">
      <c r="A627" s="560"/>
      <c r="B627" s="563"/>
      <c r="C627" s="372" t="s">
        <v>802</v>
      </c>
      <c r="D627" s="373">
        <v>0</v>
      </c>
      <c r="E627" s="373">
        <v>0</v>
      </c>
      <c r="F627" s="373">
        <v>0</v>
      </c>
    </row>
    <row r="628" spans="1:6" ht="18.75" x14ac:dyDescent="0.25">
      <c r="A628" s="560"/>
      <c r="B628" s="563"/>
      <c r="C628" s="372" t="s">
        <v>687</v>
      </c>
      <c r="D628" s="373">
        <v>0</v>
      </c>
      <c r="E628" s="373">
        <v>0</v>
      </c>
      <c r="F628" s="373">
        <v>0</v>
      </c>
    </row>
    <row r="629" spans="1:6" ht="18.75" x14ac:dyDescent="0.25">
      <c r="A629" s="559" t="s">
        <v>749</v>
      </c>
      <c r="B629" s="562" t="s">
        <v>801</v>
      </c>
      <c r="C629" s="372" t="s">
        <v>42</v>
      </c>
      <c r="D629" s="373">
        <f t="shared" ref="D629:F629" si="158">D631</f>
        <v>0</v>
      </c>
      <c r="E629" s="373">
        <f t="shared" si="158"/>
        <v>0</v>
      </c>
      <c r="F629" s="373">
        <f t="shared" si="158"/>
        <v>0</v>
      </c>
    </row>
    <row r="630" spans="1:6" ht="18.75" x14ac:dyDescent="0.25">
      <c r="A630" s="560"/>
      <c r="B630" s="563"/>
      <c r="C630" s="372" t="s">
        <v>686</v>
      </c>
      <c r="D630" s="373"/>
      <c r="E630" s="373"/>
      <c r="F630" s="373"/>
    </row>
    <row r="631" spans="1:6" ht="18.75" x14ac:dyDescent="0.25">
      <c r="A631" s="560"/>
      <c r="B631" s="563"/>
      <c r="C631" s="372" t="s">
        <v>533</v>
      </c>
      <c r="D631" s="373">
        <v>0</v>
      </c>
      <c r="E631" s="373">
        <v>0</v>
      </c>
      <c r="F631" s="373">
        <v>0</v>
      </c>
    </row>
    <row r="632" spans="1:6" ht="37.5" x14ac:dyDescent="0.25">
      <c r="A632" s="560"/>
      <c r="B632" s="563"/>
      <c r="C632" s="372" t="s">
        <v>44</v>
      </c>
      <c r="D632" s="373">
        <f t="shared" ref="D632:F632" si="159">D633+D634</f>
        <v>0</v>
      </c>
      <c r="E632" s="373">
        <f t="shared" si="159"/>
        <v>0</v>
      </c>
      <c r="F632" s="373">
        <f t="shared" si="159"/>
        <v>0</v>
      </c>
    </row>
    <row r="633" spans="1:6" ht="18.75" x14ac:dyDescent="0.25">
      <c r="A633" s="560"/>
      <c r="B633" s="563"/>
      <c r="C633" s="372" t="s">
        <v>802</v>
      </c>
      <c r="D633" s="373">
        <v>0</v>
      </c>
      <c r="E633" s="373">
        <v>0</v>
      </c>
      <c r="F633" s="373">
        <v>0</v>
      </c>
    </row>
    <row r="634" spans="1:6" ht="20.25" customHeight="1" x14ac:dyDescent="0.25">
      <c r="A634" s="586"/>
      <c r="B634" s="587"/>
      <c r="C634" s="372" t="s">
        <v>687</v>
      </c>
      <c r="D634" s="373">
        <v>0</v>
      </c>
      <c r="E634" s="373">
        <v>0</v>
      </c>
      <c r="F634" s="373">
        <v>0</v>
      </c>
    </row>
    <row r="635" spans="1:6" ht="18.75" x14ac:dyDescent="0.25">
      <c r="A635" s="564" t="s">
        <v>932</v>
      </c>
      <c r="B635" s="579" t="s">
        <v>933</v>
      </c>
      <c r="C635" s="372" t="s">
        <v>42</v>
      </c>
      <c r="D635" s="373">
        <f t="shared" ref="D635:F635" si="160">D637</f>
        <v>0</v>
      </c>
      <c r="E635" s="373">
        <f t="shared" si="160"/>
        <v>0</v>
      </c>
      <c r="F635" s="373">
        <f t="shared" si="160"/>
        <v>0</v>
      </c>
    </row>
    <row r="636" spans="1:6" ht="18.75" x14ac:dyDescent="0.25">
      <c r="A636" s="565"/>
      <c r="B636" s="580"/>
      <c r="C636" s="372" t="s">
        <v>686</v>
      </c>
      <c r="D636" s="373"/>
      <c r="E636" s="373"/>
      <c r="F636" s="373"/>
    </row>
    <row r="637" spans="1:6" ht="18.75" x14ac:dyDescent="0.25">
      <c r="A637" s="565"/>
      <c r="B637" s="580"/>
      <c r="C637" s="372" t="s">
        <v>533</v>
      </c>
      <c r="D637" s="373">
        <v>0</v>
      </c>
      <c r="E637" s="373">
        <v>0</v>
      </c>
      <c r="F637" s="373">
        <v>0</v>
      </c>
    </row>
    <row r="638" spans="1:6" ht="37.5" x14ac:dyDescent="0.25">
      <c r="A638" s="565"/>
      <c r="B638" s="580"/>
      <c r="C638" s="372" t="s">
        <v>44</v>
      </c>
      <c r="D638" s="373">
        <f t="shared" ref="D638:F638" si="161">D639+D640</f>
        <v>0</v>
      </c>
      <c r="E638" s="373">
        <f t="shared" si="161"/>
        <v>0</v>
      </c>
      <c r="F638" s="373">
        <f t="shared" si="161"/>
        <v>0</v>
      </c>
    </row>
    <row r="639" spans="1:6" ht="18.75" x14ac:dyDescent="0.25">
      <c r="A639" s="565"/>
      <c r="B639" s="580"/>
      <c r="C639" s="372" t="s">
        <v>802</v>
      </c>
      <c r="D639" s="373">
        <v>0</v>
      </c>
      <c r="E639" s="373">
        <v>0</v>
      </c>
      <c r="F639" s="373">
        <v>0</v>
      </c>
    </row>
    <row r="640" spans="1:6" ht="18.75" x14ac:dyDescent="0.25">
      <c r="A640" s="588"/>
      <c r="B640" s="581"/>
      <c r="C640" s="372" t="s">
        <v>687</v>
      </c>
      <c r="D640" s="373">
        <v>0</v>
      </c>
      <c r="E640" s="373">
        <v>0</v>
      </c>
      <c r="F640" s="373">
        <v>0</v>
      </c>
    </row>
    <row r="641" spans="1:6" ht="18.75" x14ac:dyDescent="0.25">
      <c r="A641" s="559" t="s">
        <v>750</v>
      </c>
      <c r="B641" s="562" t="s">
        <v>751</v>
      </c>
      <c r="C641" s="372" t="s">
        <v>42</v>
      </c>
      <c r="D641" s="373">
        <f t="shared" ref="D641:F641" si="162">D643</f>
        <v>0</v>
      </c>
      <c r="E641" s="373">
        <f t="shared" si="162"/>
        <v>0</v>
      </c>
      <c r="F641" s="373">
        <f t="shared" si="162"/>
        <v>0</v>
      </c>
    </row>
    <row r="642" spans="1:6" ht="18.75" x14ac:dyDescent="0.25">
      <c r="A642" s="560"/>
      <c r="B642" s="563"/>
      <c r="C642" s="372" t="s">
        <v>686</v>
      </c>
      <c r="D642" s="373"/>
      <c r="E642" s="373"/>
      <c r="F642" s="373"/>
    </row>
    <row r="643" spans="1:6" ht="18.75" x14ac:dyDescent="0.25">
      <c r="A643" s="560"/>
      <c r="B643" s="563"/>
      <c r="C643" s="372" t="s">
        <v>533</v>
      </c>
      <c r="D643" s="373">
        <v>0</v>
      </c>
      <c r="E643" s="373">
        <v>0</v>
      </c>
      <c r="F643" s="373">
        <v>0</v>
      </c>
    </row>
    <row r="644" spans="1:6" ht="37.5" x14ac:dyDescent="0.25">
      <c r="A644" s="560"/>
      <c r="B644" s="563"/>
      <c r="C644" s="372" t="s">
        <v>44</v>
      </c>
      <c r="D644" s="373">
        <f t="shared" ref="D644:F644" si="163">D645+D646</f>
        <v>0</v>
      </c>
      <c r="E644" s="373">
        <f t="shared" si="163"/>
        <v>0</v>
      </c>
      <c r="F644" s="373">
        <f t="shared" si="163"/>
        <v>0</v>
      </c>
    </row>
    <row r="645" spans="1:6" ht="18.75" x14ac:dyDescent="0.25">
      <c r="A645" s="560"/>
      <c r="B645" s="563"/>
      <c r="C645" s="372" t="s">
        <v>802</v>
      </c>
      <c r="D645" s="373">
        <v>0</v>
      </c>
      <c r="E645" s="373">
        <v>0</v>
      </c>
      <c r="F645" s="373">
        <v>0</v>
      </c>
    </row>
    <row r="646" spans="1:6" ht="18.75" x14ac:dyDescent="0.25">
      <c r="A646" s="586"/>
      <c r="B646" s="587"/>
      <c r="C646" s="372" t="s">
        <v>687</v>
      </c>
      <c r="D646" s="373">
        <v>0</v>
      </c>
      <c r="E646" s="373">
        <v>0</v>
      </c>
      <c r="F646" s="373">
        <v>0</v>
      </c>
    </row>
    <row r="647" spans="1:6" ht="15.75" x14ac:dyDescent="0.25">
      <c r="A647" s="310"/>
      <c r="B647" s="311"/>
      <c r="C647" s="310"/>
      <c r="D647" s="310"/>
      <c r="E647" s="310"/>
      <c r="F647" s="310"/>
    </row>
    <row r="648" spans="1:6" ht="15.75" x14ac:dyDescent="0.25">
      <c r="A648" s="310"/>
      <c r="B648" s="311"/>
      <c r="C648" s="310"/>
      <c r="D648" s="310"/>
      <c r="E648" s="310"/>
      <c r="F648" s="310"/>
    </row>
    <row r="649" spans="1:6" ht="15.75" x14ac:dyDescent="0.25">
      <c r="A649" s="310"/>
      <c r="B649" s="311"/>
      <c r="C649" s="310"/>
      <c r="D649" s="310"/>
      <c r="E649" s="310"/>
      <c r="F649" s="310"/>
    </row>
    <row r="650" spans="1:6" ht="15.75" x14ac:dyDescent="0.25">
      <c r="A650" s="310"/>
      <c r="B650" s="311"/>
      <c r="C650" s="310"/>
      <c r="D650" s="310"/>
      <c r="E650" s="310"/>
      <c r="F650" s="310"/>
    </row>
    <row r="651" spans="1:6" ht="15.75" x14ac:dyDescent="0.25">
      <c r="A651" s="310"/>
      <c r="B651" s="311"/>
      <c r="C651" s="310"/>
      <c r="D651" s="310"/>
      <c r="E651" s="310"/>
      <c r="F651" s="310"/>
    </row>
    <row r="652" spans="1:6" ht="15.75" x14ac:dyDescent="0.25">
      <c r="A652" s="310"/>
      <c r="B652" s="311"/>
      <c r="C652" s="310"/>
      <c r="D652" s="310"/>
      <c r="E652" s="310"/>
      <c r="F652" s="310"/>
    </row>
    <row r="653" spans="1:6" ht="15.75" x14ac:dyDescent="0.25">
      <c r="A653" s="310"/>
      <c r="B653" s="311"/>
      <c r="C653" s="310"/>
      <c r="D653" s="310"/>
      <c r="E653" s="310"/>
      <c r="F653" s="310"/>
    </row>
    <row r="654" spans="1:6" ht="15.75" x14ac:dyDescent="0.25">
      <c r="A654" s="310"/>
      <c r="B654" s="311"/>
      <c r="C654" s="310"/>
      <c r="D654" s="310"/>
      <c r="E654" s="310"/>
      <c r="F654" s="310"/>
    </row>
    <row r="655" spans="1:6" ht="15.75" x14ac:dyDescent="0.25">
      <c r="A655" s="310"/>
      <c r="B655" s="311"/>
      <c r="C655" s="310"/>
      <c r="D655" s="310"/>
      <c r="E655" s="310"/>
      <c r="F655" s="310"/>
    </row>
    <row r="656" spans="1:6" ht="15.75" x14ac:dyDescent="0.25">
      <c r="A656" s="310"/>
      <c r="B656" s="311"/>
      <c r="C656" s="310"/>
      <c r="D656" s="310"/>
      <c r="E656" s="310"/>
      <c r="F656" s="310"/>
    </row>
    <row r="657" spans="1:6" ht="15.75" x14ac:dyDescent="0.25">
      <c r="A657" s="310"/>
      <c r="B657" s="311"/>
      <c r="C657" s="310"/>
      <c r="D657" s="310"/>
      <c r="E657" s="310"/>
      <c r="F657" s="310"/>
    </row>
    <row r="658" spans="1:6" ht="15.75" x14ac:dyDescent="0.25">
      <c r="A658" s="310"/>
      <c r="B658" s="311"/>
      <c r="C658" s="310"/>
      <c r="D658" s="310"/>
      <c r="E658" s="310"/>
      <c r="F658" s="310"/>
    </row>
    <row r="659" spans="1:6" ht="15.75" x14ac:dyDescent="0.25">
      <c r="A659" s="310"/>
      <c r="B659" s="311"/>
      <c r="C659" s="310"/>
      <c r="D659" s="310"/>
      <c r="E659" s="310"/>
      <c r="F659" s="310"/>
    </row>
    <row r="660" spans="1:6" ht="15.75" x14ac:dyDescent="0.25">
      <c r="A660" s="310"/>
      <c r="B660" s="311"/>
      <c r="C660" s="310"/>
      <c r="D660" s="310"/>
      <c r="E660" s="310"/>
      <c r="F660" s="310"/>
    </row>
    <row r="661" spans="1:6" ht="15.75" x14ac:dyDescent="0.25">
      <c r="A661" s="310"/>
      <c r="B661" s="311"/>
      <c r="C661" s="310"/>
      <c r="D661" s="310"/>
      <c r="E661" s="310"/>
      <c r="F661" s="310"/>
    </row>
    <row r="662" spans="1:6" ht="15.75" x14ac:dyDescent="0.25">
      <c r="A662" s="310"/>
      <c r="B662" s="311"/>
      <c r="C662" s="310"/>
      <c r="D662" s="310"/>
      <c r="E662" s="310"/>
      <c r="F662" s="310"/>
    </row>
    <row r="663" spans="1:6" ht="15.75" x14ac:dyDescent="0.25">
      <c r="A663" s="310"/>
      <c r="B663" s="311"/>
      <c r="C663" s="310"/>
      <c r="D663" s="310"/>
      <c r="E663" s="310"/>
      <c r="F663" s="310"/>
    </row>
    <row r="664" spans="1:6" ht="15.75" x14ac:dyDescent="0.25">
      <c r="A664" s="310"/>
      <c r="B664" s="311"/>
      <c r="C664" s="310"/>
      <c r="D664" s="310"/>
      <c r="E664" s="310"/>
      <c r="F664" s="310"/>
    </row>
    <row r="665" spans="1:6" ht="15.75" x14ac:dyDescent="0.25">
      <c r="A665" s="310"/>
      <c r="B665" s="311"/>
      <c r="C665" s="310"/>
      <c r="D665" s="310"/>
      <c r="E665" s="310"/>
      <c r="F665" s="310"/>
    </row>
    <row r="666" spans="1:6" ht="15.75" x14ac:dyDescent="0.25">
      <c r="A666" s="310"/>
      <c r="B666" s="311"/>
      <c r="C666" s="310"/>
      <c r="D666" s="310"/>
      <c r="E666" s="310"/>
      <c r="F666" s="310"/>
    </row>
    <row r="667" spans="1:6" ht="15.75" x14ac:dyDescent="0.25">
      <c r="A667" s="310"/>
      <c r="B667" s="311"/>
      <c r="C667" s="310"/>
      <c r="D667" s="310"/>
      <c r="E667" s="310"/>
      <c r="F667" s="310"/>
    </row>
    <row r="668" spans="1:6" ht="15.75" x14ac:dyDescent="0.25">
      <c r="A668" s="310"/>
      <c r="B668" s="311"/>
      <c r="C668" s="310"/>
      <c r="D668" s="310"/>
      <c r="E668" s="310"/>
      <c r="F668" s="310"/>
    </row>
    <row r="669" spans="1:6" ht="15.75" x14ac:dyDescent="0.25">
      <c r="A669" s="310"/>
      <c r="B669" s="311"/>
      <c r="C669" s="310"/>
      <c r="D669" s="310"/>
      <c r="E669" s="310"/>
      <c r="F669" s="310"/>
    </row>
    <row r="670" spans="1:6" ht="15.75" x14ac:dyDescent="0.25">
      <c r="A670" s="310"/>
      <c r="B670" s="311"/>
      <c r="C670" s="310"/>
      <c r="D670" s="310"/>
      <c r="E670" s="310"/>
      <c r="F670" s="310"/>
    </row>
    <row r="671" spans="1:6" ht="15.75" x14ac:dyDescent="0.25">
      <c r="A671" s="310"/>
      <c r="B671" s="311"/>
      <c r="C671" s="310"/>
      <c r="D671" s="310"/>
      <c r="E671" s="310"/>
      <c r="F671" s="310"/>
    </row>
    <row r="672" spans="1:6" ht="15.75" x14ac:dyDescent="0.25">
      <c r="A672" s="310"/>
      <c r="B672" s="311"/>
      <c r="C672" s="310"/>
      <c r="D672" s="310"/>
      <c r="E672" s="310"/>
      <c r="F672" s="310"/>
    </row>
    <row r="673" spans="1:6" ht="15.75" x14ac:dyDescent="0.25">
      <c r="A673" s="310"/>
      <c r="B673" s="311"/>
      <c r="C673" s="310"/>
      <c r="D673" s="310"/>
      <c r="E673" s="310"/>
      <c r="F673" s="310"/>
    </row>
    <row r="674" spans="1:6" ht="15.75" x14ac:dyDescent="0.25">
      <c r="A674" s="310"/>
      <c r="B674" s="311"/>
      <c r="C674" s="310"/>
      <c r="D674" s="310"/>
      <c r="E674" s="310"/>
      <c r="F674" s="310"/>
    </row>
    <row r="675" spans="1:6" ht="15.75" x14ac:dyDescent="0.25">
      <c r="A675" s="310"/>
      <c r="B675" s="311"/>
      <c r="C675" s="310"/>
      <c r="D675" s="310"/>
      <c r="E675" s="310"/>
      <c r="F675" s="310"/>
    </row>
    <row r="676" spans="1:6" ht="15.75" x14ac:dyDescent="0.25">
      <c r="A676" s="310"/>
      <c r="B676" s="311"/>
      <c r="C676" s="310"/>
      <c r="D676" s="310"/>
      <c r="E676" s="310"/>
      <c r="F676" s="310"/>
    </row>
    <row r="677" spans="1:6" ht="15.75" x14ac:dyDescent="0.25">
      <c r="A677" s="310"/>
      <c r="B677" s="311"/>
      <c r="C677" s="310"/>
      <c r="D677" s="310"/>
      <c r="E677" s="310"/>
      <c r="F677" s="310"/>
    </row>
    <row r="678" spans="1:6" ht="15.75" x14ac:dyDescent="0.25">
      <c r="A678" s="310"/>
      <c r="B678" s="311"/>
      <c r="C678" s="310"/>
      <c r="D678" s="310"/>
      <c r="E678" s="310"/>
      <c r="F678" s="310"/>
    </row>
    <row r="679" spans="1:6" ht="15.75" x14ac:dyDescent="0.25">
      <c r="A679" s="310"/>
      <c r="B679" s="311"/>
      <c r="C679" s="310"/>
      <c r="D679" s="310"/>
      <c r="E679" s="310"/>
      <c r="F679" s="310"/>
    </row>
    <row r="680" spans="1:6" ht="15.75" x14ac:dyDescent="0.25">
      <c r="A680" s="310"/>
      <c r="B680" s="311"/>
      <c r="C680" s="310"/>
      <c r="D680" s="310"/>
      <c r="E680" s="310"/>
      <c r="F680" s="310"/>
    </row>
    <row r="681" spans="1:6" ht="15.75" x14ac:dyDescent="0.25">
      <c r="A681" s="310"/>
      <c r="B681" s="311"/>
      <c r="C681" s="310"/>
      <c r="D681" s="310"/>
      <c r="E681" s="310"/>
      <c r="F681" s="310"/>
    </row>
    <row r="682" spans="1:6" ht="15.75" x14ac:dyDescent="0.25">
      <c r="A682" s="310"/>
      <c r="B682" s="311"/>
      <c r="C682" s="310"/>
      <c r="D682" s="310"/>
      <c r="E682" s="310"/>
      <c r="F682" s="310"/>
    </row>
    <row r="683" spans="1:6" ht="15.75" x14ac:dyDescent="0.25">
      <c r="A683" s="310"/>
      <c r="B683" s="311"/>
      <c r="C683" s="310"/>
      <c r="D683" s="310"/>
      <c r="E683" s="310"/>
      <c r="F683" s="310"/>
    </row>
    <row r="684" spans="1:6" ht="15.75" x14ac:dyDescent="0.25">
      <c r="A684" s="310"/>
      <c r="B684" s="311"/>
      <c r="C684" s="310"/>
      <c r="D684" s="310"/>
      <c r="E684" s="310"/>
      <c r="F684" s="310"/>
    </row>
    <row r="685" spans="1:6" ht="15.75" x14ac:dyDescent="0.25">
      <c r="A685" s="310"/>
      <c r="B685" s="311"/>
      <c r="C685" s="310"/>
      <c r="D685" s="310"/>
      <c r="E685" s="310"/>
      <c r="F685" s="310"/>
    </row>
    <row r="686" spans="1:6" ht="15.75" x14ac:dyDescent="0.25">
      <c r="A686" s="310"/>
      <c r="B686" s="311"/>
      <c r="C686" s="310"/>
      <c r="D686" s="310"/>
      <c r="E686" s="310"/>
      <c r="F686" s="310"/>
    </row>
    <row r="687" spans="1:6" ht="15.75" x14ac:dyDescent="0.25">
      <c r="A687" s="310"/>
      <c r="B687" s="311"/>
      <c r="C687" s="310"/>
      <c r="D687" s="310"/>
      <c r="E687" s="310"/>
      <c r="F687" s="310"/>
    </row>
    <row r="688" spans="1:6" ht="15.75" x14ac:dyDescent="0.25">
      <c r="A688" s="310"/>
      <c r="B688" s="311"/>
      <c r="C688" s="310"/>
      <c r="D688" s="310"/>
      <c r="E688" s="310"/>
      <c r="F688" s="310"/>
    </row>
    <row r="689" spans="1:6" ht="15.75" x14ac:dyDescent="0.25">
      <c r="A689" s="310"/>
      <c r="B689" s="311"/>
      <c r="C689" s="310"/>
      <c r="D689" s="310"/>
      <c r="E689" s="310"/>
      <c r="F689" s="310"/>
    </row>
    <row r="690" spans="1:6" ht="15.75" x14ac:dyDescent="0.25">
      <c r="A690" s="310"/>
      <c r="B690" s="311"/>
      <c r="C690" s="310"/>
      <c r="D690" s="310"/>
      <c r="E690" s="310"/>
      <c r="F690" s="310"/>
    </row>
    <row r="691" spans="1:6" ht="15.75" x14ac:dyDescent="0.25">
      <c r="A691" s="310"/>
      <c r="B691" s="311"/>
      <c r="C691" s="310"/>
      <c r="D691" s="310"/>
      <c r="E691" s="310"/>
      <c r="F691" s="310"/>
    </row>
    <row r="692" spans="1:6" ht="15.75" x14ac:dyDescent="0.25">
      <c r="A692" s="310"/>
      <c r="B692" s="311"/>
      <c r="C692" s="310"/>
      <c r="D692" s="310"/>
      <c r="E692" s="310"/>
      <c r="F692" s="310"/>
    </row>
  </sheetData>
  <autoFilter ref="C2:C692"/>
  <mergeCells count="219">
    <mergeCell ref="A641:A646"/>
    <mergeCell ref="B641:B646"/>
    <mergeCell ref="A623:A628"/>
    <mergeCell ref="B623:B628"/>
    <mergeCell ref="A629:A634"/>
    <mergeCell ref="B629:B634"/>
    <mergeCell ref="A635:A640"/>
    <mergeCell ref="B635:B640"/>
    <mergeCell ref="A605:A610"/>
    <mergeCell ref="B605:B610"/>
    <mergeCell ref="A611:A616"/>
    <mergeCell ref="B611:B616"/>
    <mergeCell ref="A617:A622"/>
    <mergeCell ref="B617:B622"/>
    <mergeCell ref="A587:A592"/>
    <mergeCell ref="B587:B592"/>
    <mergeCell ref="A593:A598"/>
    <mergeCell ref="B593:B598"/>
    <mergeCell ref="A599:A604"/>
    <mergeCell ref="B599:B604"/>
    <mergeCell ref="A569:A574"/>
    <mergeCell ref="B569:B574"/>
    <mergeCell ref="A575:A580"/>
    <mergeCell ref="B575:B580"/>
    <mergeCell ref="A581:A586"/>
    <mergeCell ref="B581:B586"/>
    <mergeCell ref="A551:A556"/>
    <mergeCell ref="B551:B556"/>
    <mergeCell ref="A557:A562"/>
    <mergeCell ref="B557:B562"/>
    <mergeCell ref="A563:A568"/>
    <mergeCell ref="B563:B568"/>
    <mergeCell ref="A533:A538"/>
    <mergeCell ref="B533:B538"/>
    <mergeCell ref="A539:A544"/>
    <mergeCell ref="B539:B544"/>
    <mergeCell ref="A545:A550"/>
    <mergeCell ref="B545:B550"/>
    <mergeCell ref="A515:A520"/>
    <mergeCell ref="B515:B520"/>
    <mergeCell ref="A521:A526"/>
    <mergeCell ref="B521:B526"/>
    <mergeCell ref="A527:A532"/>
    <mergeCell ref="B527:B532"/>
    <mergeCell ref="A497:A502"/>
    <mergeCell ref="B497:B502"/>
    <mergeCell ref="A503:A508"/>
    <mergeCell ref="B503:B508"/>
    <mergeCell ref="A509:A514"/>
    <mergeCell ref="B509:B514"/>
    <mergeCell ref="A479:A484"/>
    <mergeCell ref="B479:B484"/>
    <mergeCell ref="A485:A490"/>
    <mergeCell ref="B485:B490"/>
    <mergeCell ref="A491:A496"/>
    <mergeCell ref="B491:B496"/>
    <mergeCell ref="A461:A466"/>
    <mergeCell ref="B461:B466"/>
    <mergeCell ref="A467:A472"/>
    <mergeCell ref="B467:B472"/>
    <mergeCell ref="A473:A478"/>
    <mergeCell ref="B473:B478"/>
    <mergeCell ref="A443:A448"/>
    <mergeCell ref="B443:B448"/>
    <mergeCell ref="A449:A454"/>
    <mergeCell ref="B449:B454"/>
    <mergeCell ref="A455:A460"/>
    <mergeCell ref="B455:B460"/>
    <mergeCell ref="A425:A430"/>
    <mergeCell ref="B425:B430"/>
    <mergeCell ref="A431:A436"/>
    <mergeCell ref="B431:B436"/>
    <mergeCell ref="A437:A442"/>
    <mergeCell ref="B437:B442"/>
    <mergeCell ref="A407:A412"/>
    <mergeCell ref="B407:B412"/>
    <mergeCell ref="A413:A418"/>
    <mergeCell ref="B413:B418"/>
    <mergeCell ref="A419:A424"/>
    <mergeCell ref="B419:B424"/>
    <mergeCell ref="A389:A394"/>
    <mergeCell ref="B389:B394"/>
    <mergeCell ref="A395:A400"/>
    <mergeCell ref="B395:B400"/>
    <mergeCell ref="A401:A406"/>
    <mergeCell ref="B401:B406"/>
    <mergeCell ref="A371:A376"/>
    <mergeCell ref="B371:B376"/>
    <mergeCell ref="A377:A382"/>
    <mergeCell ref="B377:B382"/>
    <mergeCell ref="A383:A388"/>
    <mergeCell ref="B383:B388"/>
    <mergeCell ref="A353:A358"/>
    <mergeCell ref="B353:B358"/>
    <mergeCell ref="A359:A364"/>
    <mergeCell ref="B359:B364"/>
    <mergeCell ref="A365:A370"/>
    <mergeCell ref="B365:B370"/>
    <mergeCell ref="A335:A340"/>
    <mergeCell ref="B335:B340"/>
    <mergeCell ref="A341:A346"/>
    <mergeCell ref="B341:B346"/>
    <mergeCell ref="A347:A352"/>
    <mergeCell ref="B347:B352"/>
    <mergeCell ref="A317:A322"/>
    <mergeCell ref="B317:B322"/>
    <mergeCell ref="A323:A328"/>
    <mergeCell ref="B323:B328"/>
    <mergeCell ref="A329:A334"/>
    <mergeCell ref="B329:B334"/>
    <mergeCell ref="A299:A304"/>
    <mergeCell ref="B299:B304"/>
    <mergeCell ref="A305:A310"/>
    <mergeCell ref="B305:B310"/>
    <mergeCell ref="A311:A316"/>
    <mergeCell ref="B311:B316"/>
    <mergeCell ref="A281:A286"/>
    <mergeCell ref="B281:B286"/>
    <mergeCell ref="A287:A292"/>
    <mergeCell ref="B287:B292"/>
    <mergeCell ref="A293:A298"/>
    <mergeCell ref="B293:B298"/>
    <mergeCell ref="A263:A268"/>
    <mergeCell ref="B263:B268"/>
    <mergeCell ref="A269:A274"/>
    <mergeCell ref="B269:B274"/>
    <mergeCell ref="A275:A280"/>
    <mergeCell ref="B275:B280"/>
    <mergeCell ref="A245:A250"/>
    <mergeCell ref="B245:B250"/>
    <mergeCell ref="A251:A256"/>
    <mergeCell ref="B251:B256"/>
    <mergeCell ref="A257:A262"/>
    <mergeCell ref="B257:B262"/>
    <mergeCell ref="A227:A232"/>
    <mergeCell ref="B227:B232"/>
    <mergeCell ref="A233:A238"/>
    <mergeCell ref="B233:B238"/>
    <mergeCell ref="A239:A244"/>
    <mergeCell ref="B239:B244"/>
    <mergeCell ref="A209:A214"/>
    <mergeCell ref="B209:B214"/>
    <mergeCell ref="A215:A220"/>
    <mergeCell ref="B215:B220"/>
    <mergeCell ref="A221:A226"/>
    <mergeCell ref="B221:B226"/>
    <mergeCell ref="A191:A196"/>
    <mergeCell ref="B191:B196"/>
    <mergeCell ref="A197:A202"/>
    <mergeCell ref="B197:B202"/>
    <mergeCell ref="A203:A208"/>
    <mergeCell ref="B203:B208"/>
    <mergeCell ref="A173:A178"/>
    <mergeCell ref="B173:B178"/>
    <mergeCell ref="A179:A184"/>
    <mergeCell ref="B179:B184"/>
    <mergeCell ref="A185:A190"/>
    <mergeCell ref="B185:B190"/>
    <mergeCell ref="A155:A160"/>
    <mergeCell ref="B155:B160"/>
    <mergeCell ref="A161:A166"/>
    <mergeCell ref="B161:B166"/>
    <mergeCell ref="A167:A172"/>
    <mergeCell ref="B167:B172"/>
    <mergeCell ref="A137:A142"/>
    <mergeCell ref="B137:B142"/>
    <mergeCell ref="A143:A148"/>
    <mergeCell ref="B143:B148"/>
    <mergeCell ref="A149:A154"/>
    <mergeCell ref="B149:B154"/>
    <mergeCell ref="A119:A124"/>
    <mergeCell ref="B119:B124"/>
    <mergeCell ref="A125:A130"/>
    <mergeCell ref="B125:B130"/>
    <mergeCell ref="A131:A136"/>
    <mergeCell ref="B131:B136"/>
    <mergeCell ref="A101:A106"/>
    <mergeCell ref="B101:B106"/>
    <mergeCell ref="A107:A112"/>
    <mergeCell ref="B107:B112"/>
    <mergeCell ref="A113:A118"/>
    <mergeCell ref="B113:B118"/>
    <mergeCell ref="A83:A88"/>
    <mergeCell ref="B83:B88"/>
    <mergeCell ref="A89:A94"/>
    <mergeCell ref="B89:B94"/>
    <mergeCell ref="A95:A100"/>
    <mergeCell ref="B95:B100"/>
    <mergeCell ref="A65:A70"/>
    <mergeCell ref="B65:B70"/>
    <mergeCell ref="A71:A76"/>
    <mergeCell ref="B71:B76"/>
    <mergeCell ref="A77:A82"/>
    <mergeCell ref="B77:B82"/>
    <mergeCell ref="A47:A52"/>
    <mergeCell ref="B47:B52"/>
    <mergeCell ref="A53:A58"/>
    <mergeCell ref="B53:B58"/>
    <mergeCell ref="A59:A64"/>
    <mergeCell ref="B59:B64"/>
    <mergeCell ref="A29:A34"/>
    <mergeCell ref="B29:B34"/>
    <mergeCell ref="A35:A40"/>
    <mergeCell ref="B35:B40"/>
    <mergeCell ref="A41:A46"/>
    <mergeCell ref="B41:B46"/>
    <mergeCell ref="A11:A16"/>
    <mergeCell ref="B11:B16"/>
    <mergeCell ref="A17:A22"/>
    <mergeCell ref="B17:B22"/>
    <mergeCell ref="A23:A28"/>
    <mergeCell ref="B23:B28"/>
    <mergeCell ref="A7:F7"/>
    <mergeCell ref="A9:A10"/>
    <mergeCell ref="B9:B10"/>
    <mergeCell ref="C9:C10"/>
    <mergeCell ref="D9:D10"/>
    <mergeCell ref="E9:E10"/>
    <mergeCell ref="F9:F10"/>
  </mergeCells>
  <pageMargins left="0.7" right="0.7" top="0.75" bottom="0.75" header="0.3" footer="0.3"/>
  <pageSetup paperSize="9" scale="4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9"/>
  <sheetViews>
    <sheetView zoomScale="80" zoomScaleNormal="80" workbookViewId="0">
      <selection activeCell="I14" sqref="I14"/>
    </sheetView>
  </sheetViews>
  <sheetFormatPr defaultRowHeight="15" x14ac:dyDescent="0.25"/>
  <cols>
    <col min="2" max="2" width="24.28515625" customWidth="1"/>
    <col min="3" max="3" width="26.28515625" customWidth="1"/>
    <col min="4" max="4" width="33.5703125" customWidth="1"/>
    <col min="5" max="5" width="22.7109375" customWidth="1"/>
    <col min="6" max="6" width="21.7109375" customWidth="1"/>
    <col min="7" max="7" width="19.140625" customWidth="1"/>
  </cols>
  <sheetData>
    <row r="1" spans="1:7" x14ac:dyDescent="0.25">
      <c r="A1" s="589" t="s">
        <v>767</v>
      </c>
      <c r="B1" s="589"/>
      <c r="C1" s="589"/>
      <c r="D1" s="589"/>
      <c r="E1" s="589"/>
      <c r="F1" s="589"/>
      <c r="G1" s="589"/>
    </row>
    <row r="2" spans="1:7" x14ac:dyDescent="0.25">
      <c r="A2" s="312"/>
    </row>
    <row r="3" spans="1:7" x14ac:dyDescent="0.25">
      <c r="A3" s="312"/>
    </row>
    <row r="4" spans="1:7" x14ac:dyDescent="0.25">
      <c r="A4" s="312"/>
    </row>
    <row r="5" spans="1:7" x14ac:dyDescent="0.25">
      <c r="A5" s="590" t="s">
        <v>768</v>
      </c>
      <c r="B5" s="590"/>
      <c r="C5" s="590"/>
      <c r="D5" s="590"/>
      <c r="E5" s="590"/>
      <c r="F5" s="590"/>
      <c r="G5" s="590"/>
    </row>
    <row r="6" spans="1:7" x14ac:dyDescent="0.25">
      <c r="A6" s="590" t="s">
        <v>769</v>
      </c>
      <c r="B6" s="590"/>
      <c r="C6" s="590"/>
      <c r="D6" s="590"/>
      <c r="E6" s="590"/>
      <c r="F6" s="590"/>
      <c r="G6" s="590"/>
    </row>
    <row r="7" spans="1:7" x14ac:dyDescent="0.25">
      <c r="A7" s="590" t="s">
        <v>770</v>
      </c>
      <c r="B7" s="590"/>
      <c r="C7" s="590"/>
      <c r="D7" s="590"/>
      <c r="E7" s="590"/>
      <c r="F7" s="590"/>
      <c r="G7" s="590"/>
    </row>
    <row r="8" spans="1:7" x14ac:dyDescent="0.25">
      <c r="A8" s="313"/>
    </row>
    <row r="9" spans="1:7" x14ac:dyDescent="0.25">
      <c r="A9" s="313"/>
    </row>
    <row r="10" spans="1:7" ht="58.5" customHeight="1" x14ac:dyDescent="0.25">
      <c r="A10" s="591" t="s">
        <v>0</v>
      </c>
      <c r="B10" s="591" t="s">
        <v>771</v>
      </c>
      <c r="C10" s="591" t="s">
        <v>772</v>
      </c>
      <c r="D10" s="591" t="s">
        <v>773</v>
      </c>
      <c r="E10" s="591" t="s">
        <v>774</v>
      </c>
      <c r="F10" s="591"/>
      <c r="G10" s="591"/>
    </row>
    <row r="11" spans="1:7" ht="29.25" customHeight="1" x14ac:dyDescent="0.25">
      <c r="A11" s="591"/>
      <c r="B11" s="591"/>
      <c r="C11" s="591"/>
      <c r="D11" s="591"/>
      <c r="E11" s="591" t="s">
        <v>775</v>
      </c>
      <c r="F11" s="591" t="s">
        <v>776</v>
      </c>
      <c r="G11" s="591"/>
    </row>
    <row r="12" spans="1:7" x14ac:dyDescent="0.25">
      <c r="A12" s="591"/>
      <c r="B12" s="591"/>
      <c r="C12" s="591"/>
      <c r="D12" s="591"/>
      <c r="E12" s="591"/>
      <c r="F12" s="314" t="s">
        <v>777</v>
      </c>
      <c r="G12" s="314" t="s">
        <v>778</v>
      </c>
    </row>
    <row r="13" spans="1:7" ht="95.25" customHeight="1" x14ac:dyDescent="0.25">
      <c r="A13" s="591">
        <v>1</v>
      </c>
      <c r="B13" s="592" t="s">
        <v>779</v>
      </c>
      <c r="C13" s="592" t="s">
        <v>780</v>
      </c>
      <c r="D13" s="315" t="s">
        <v>781</v>
      </c>
      <c r="E13" s="315" t="s">
        <v>782</v>
      </c>
      <c r="F13" s="314">
        <v>3</v>
      </c>
      <c r="G13" s="314">
        <v>3</v>
      </c>
    </row>
    <row r="14" spans="1:7" ht="69" customHeight="1" x14ac:dyDescent="0.25">
      <c r="A14" s="591"/>
      <c r="B14" s="592"/>
      <c r="C14" s="592"/>
      <c r="D14" s="315" t="s">
        <v>783</v>
      </c>
      <c r="E14" s="315" t="s">
        <v>784</v>
      </c>
      <c r="F14" s="330">
        <v>3</v>
      </c>
      <c r="G14" s="330">
        <v>3</v>
      </c>
    </row>
    <row r="15" spans="1:7" ht="68.25" customHeight="1" x14ac:dyDescent="0.25">
      <c r="A15" s="591"/>
      <c r="B15" s="592"/>
      <c r="C15" s="592"/>
      <c r="D15" s="315" t="s">
        <v>785</v>
      </c>
      <c r="E15" s="315" t="s">
        <v>786</v>
      </c>
      <c r="F15" s="330">
        <v>3</v>
      </c>
      <c r="G15" s="330">
        <v>3</v>
      </c>
    </row>
    <row r="16" spans="1:7" ht="113.25" customHeight="1" x14ac:dyDescent="0.25">
      <c r="A16" s="591"/>
      <c r="B16" s="592"/>
      <c r="C16" s="592"/>
      <c r="D16" s="315" t="s">
        <v>787</v>
      </c>
      <c r="E16" s="315" t="s">
        <v>788</v>
      </c>
      <c r="F16" s="330">
        <v>3</v>
      </c>
      <c r="G16" s="330">
        <v>3</v>
      </c>
    </row>
    <row r="17" spans="1:7" ht="78" customHeight="1" x14ac:dyDescent="0.25">
      <c r="A17" s="314">
        <v>2</v>
      </c>
      <c r="B17" s="315" t="s">
        <v>789</v>
      </c>
      <c r="C17" s="315" t="s">
        <v>790</v>
      </c>
      <c r="D17" s="315" t="s">
        <v>791</v>
      </c>
      <c r="E17" s="315" t="s">
        <v>792</v>
      </c>
      <c r="F17" s="314">
        <v>3</v>
      </c>
      <c r="G17" s="314">
        <v>3</v>
      </c>
    </row>
    <row r="18" spans="1:7" ht="111.75" customHeight="1" x14ac:dyDescent="0.25">
      <c r="A18" s="314">
        <v>3</v>
      </c>
      <c r="B18" s="315" t="s">
        <v>1014</v>
      </c>
      <c r="C18" s="315" t="s">
        <v>793</v>
      </c>
      <c r="D18" s="315" t="s">
        <v>794</v>
      </c>
      <c r="E18" s="315" t="s">
        <v>795</v>
      </c>
      <c r="F18" s="314">
        <v>1</v>
      </c>
      <c r="G18" s="314">
        <v>1</v>
      </c>
    </row>
    <row r="19" spans="1:7" ht="111.75" customHeight="1" x14ac:dyDescent="0.25">
      <c r="A19" s="330">
        <v>4</v>
      </c>
      <c r="B19" s="315" t="s">
        <v>1015</v>
      </c>
      <c r="C19" s="315" t="s">
        <v>1016</v>
      </c>
      <c r="D19" s="315" t="s">
        <v>1017</v>
      </c>
      <c r="E19" s="315" t="s">
        <v>1018</v>
      </c>
      <c r="F19" s="330">
        <v>1</v>
      </c>
      <c r="G19" s="330">
        <v>1</v>
      </c>
    </row>
  </sheetData>
  <mergeCells count="14">
    <mergeCell ref="A1:G1"/>
    <mergeCell ref="A5:G5"/>
    <mergeCell ref="A6:G6"/>
    <mergeCell ref="A7:G7"/>
    <mergeCell ref="A13:A16"/>
    <mergeCell ref="B13:B16"/>
    <mergeCell ref="C13:C16"/>
    <mergeCell ref="A10:A12"/>
    <mergeCell ref="B10:B12"/>
    <mergeCell ref="C10:C12"/>
    <mergeCell ref="D10:D12"/>
    <mergeCell ref="E10:G10"/>
    <mergeCell ref="E11:E12"/>
    <mergeCell ref="F11:G11"/>
  </mergeCells>
  <pageMargins left="0.7" right="0.7" top="0.75" bottom="0.75" header="0.3" footer="0.3"/>
  <pageSetup paperSize="9" scale="55"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8"/>
  <sheetViews>
    <sheetView workbookViewId="0">
      <selection sqref="A1:R778"/>
    </sheetView>
  </sheetViews>
  <sheetFormatPr defaultRowHeight="15" x14ac:dyDescent="0.25"/>
  <sheetData>
    <row r="1" spans="1:18" x14ac:dyDescent="0.25">
      <c r="A1" s="593" t="s">
        <v>1027</v>
      </c>
      <c r="B1" s="594"/>
      <c r="C1" s="594"/>
      <c r="D1" s="594"/>
      <c r="E1" s="594"/>
      <c r="F1" s="594"/>
      <c r="G1" s="594"/>
      <c r="H1" s="594"/>
      <c r="I1" s="594"/>
      <c r="J1" s="594"/>
      <c r="K1" s="594"/>
      <c r="L1" s="594"/>
      <c r="M1" s="594"/>
      <c r="N1" s="594"/>
      <c r="O1" s="594"/>
      <c r="P1" s="594"/>
      <c r="Q1" s="594"/>
      <c r="R1" s="594"/>
    </row>
    <row r="2" spans="1:18" x14ac:dyDescent="0.25">
      <c r="A2" s="594"/>
      <c r="B2" s="594"/>
      <c r="C2" s="594"/>
      <c r="D2" s="594"/>
      <c r="E2" s="594"/>
      <c r="F2" s="594"/>
      <c r="G2" s="594"/>
      <c r="H2" s="594"/>
      <c r="I2" s="594"/>
      <c r="J2" s="594"/>
      <c r="K2" s="594"/>
      <c r="L2" s="594"/>
      <c r="M2" s="594"/>
      <c r="N2" s="594"/>
      <c r="O2" s="594"/>
      <c r="P2" s="594"/>
      <c r="Q2" s="594"/>
      <c r="R2" s="594"/>
    </row>
    <row r="3" spans="1:18" x14ac:dyDescent="0.25">
      <c r="A3" s="594"/>
      <c r="B3" s="594"/>
      <c r="C3" s="594"/>
      <c r="D3" s="594"/>
      <c r="E3" s="594"/>
      <c r="F3" s="594"/>
      <c r="G3" s="594"/>
      <c r="H3" s="594"/>
      <c r="I3" s="594"/>
      <c r="J3" s="594"/>
      <c r="K3" s="594"/>
      <c r="L3" s="594"/>
      <c r="M3" s="594"/>
      <c r="N3" s="594"/>
      <c r="O3" s="594"/>
      <c r="P3" s="594"/>
      <c r="Q3" s="594"/>
      <c r="R3" s="594"/>
    </row>
    <row r="4" spans="1:18" x14ac:dyDescent="0.25">
      <c r="A4" s="594"/>
      <c r="B4" s="594"/>
      <c r="C4" s="594"/>
      <c r="D4" s="594"/>
      <c r="E4" s="594"/>
      <c r="F4" s="594"/>
      <c r="G4" s="594"/>
      <c r="H4" s="594"/>
      <c r="I4" s="594"/>
      <c r="J4" s="594"/>
      <c r="K4" s="594"/>
      <c r="L4" s="594"/>
      <c r="M4" s="594"/>
      <c r="N4" s="594"/>
      <c r="O4" s="594"/>
      <c r="P4" s="594"/>
      <c r="Q4" s="594"/>
      <c r="R4" s="594"/>
    </row>
    <row r="5" spans="1:18" x14ac:dyDescent="0.25">
      <c r="A5" s="594"/>
      <c r="B5" s="594"/>
      <c r="C5" s="594"/>
      <c r="D5" s="594"/>
      <c r="E5" s="594"/>
      <c r="F5" s="594"/>
      <c r="G5" s="594"/>
      <c r="H5" s="594"/>
      <c r="I5" s="594"/>
      <c r="J5" s="594"/>
      <c r="K5" s="594"/>
      <c r="L5" s="594"/>
      <c r="M5" s="594"/>
      <c r="N5" s="594"/>
      <c r="O5" s="594"/>
      <c r="P5" s="594"/>
      <c r="Q5" s="594"/>
      <c r="R5" s="594"/>
    </row>
    <row r="6" spans="1:18" x14ac:dyDescent="0.25">
      <c r="A6" s="594"/>
      <c r="B6" s="594"/>
      <c r="C6" s="594"/>
      <c r="D6" s="594"/>
      <c r="E6" s="594"/>
      <c r="F6" s="594"/>
      <c r="G6" s="594"/>
      <c r="H6" s="594"/>
      <c r="I6" s="594"/>
      <c r="J6" s="594"/>
      <c r="K6" s="594"/>
      <c r="L6" s="594"/>
      <c r="M6" s="594"/>
      <c r="N6" s="594"/>
      <c r="O6" s="594"/>
      <c r="P6" s="594"/>
      <c r="Q6" s="594"/>
      <c r="R6" s="594"/>
    </row>
    <row r="7" spans="1:18" x14ac:dyDescent="0.25">
      <c r="A7" s="594"/>
      <c r="B7" s="594"/>
      <c r="C7" s="594"/>
      <c r="D7" s="594"/>
      <c r="E7" s="594"/>
      <c r="F7" s="594"/>
      <c r="G7" s="594"/>
      <c r="H7" s="594"/>
      <c r="I7" s="594"/>
      <c r="J7" s="594"/>
      <c r="K7" s="594"/>
      <c r="L7" s="594"/>
      <c r="M7" s="594"/>
      <c r="N7" s="594"/>
      <c r="O7" s="594"/>
      <c r="P7" s="594"/>
      <c r="Q7" s="594"/>
      <c r="R7" s="594"/>
    </row>
    <row r="8" spans="1:18" x14ac:dyDescent="0.25">
      <c r="A8" s="594"/>
      <c r="B8" s="594"/>
      <c r="C8" s="594"/>
      <c r="D8" s="594"/>
      <c r="E8" s="594"/>
      <c r="F8" s="594"/>
      <c r="G8" s="594"/>
      <c r="H8" s="594"/>
      <c r="I8" s="594"/>
      <c r="J8" s="594"/>
      <c r="K8" s="594"/>
      <c r="L8" s="594"/>
      <c r="M8" s="594"/>
      <c r="N8" s="594"/>
      <c r="O8" s="594"/>
      <c r="P8" s="594"/>
      <c r="Q8" s="594"/>
      <c r="R8" s="594"/>
    </row>
    <row r="9" spans="1:18" x14ac:dyDescent="0.25">
      <c r="A9" s="594"/>
      <c r="B9" s="594"/>
      <c r="C9" s="594"/>
      <c r="D9" s="594"/>
      <c r="E9" s="594"/>
      <c r="F9" s="594"/>
      <c r="G9" s="594"/>
      <c r="H9" s="594"/>
      <c r="I9" s="594"/>
      <c r="J9" s="594"/>
      <c r="K9" s="594"/>
      <c r="L9" s="594"/>
      <c r="M9" s="594"/>
      <c r="N9" s="594"/>
      <c r="O9" s="594"/>
      <c r="P9" s="594"/>
      <c r="Q9" s="594"/>
      <c r="R9" s="594"/>
    </row>
    <row r="10" spans="1:18" x14ac:dyDescent="0.25">
      <c r="A10" s="594"/>
      <c r="B10" s="594"/>
      <c r="C10" s="594"/>
      <c r="D10" s="594"/>
      <c r="E10" s="594"/>
      <c r="F10" s="594"/>
      <c r="G10" s="594"/>
      <c r="H10" s="594"/>
      <c r="I10" s="594"/>
      <c r="J10" s="594"/>
      <c r="K10" s="594"/>
      <c r="L10" s="594"/>
      <c r="M10" s="594"/>
      <c r="N10" s="594"/>
      <c r="O10" s="594"/>
      <c r="P10" s="594"/>
      <c r="Q10" s="594"/>
      <c r="R10" s="594"/>
    </row>
    <row r="11" spans="1:18" x14ac:dyDescent="0.25">
      <c r="A11" s="594"/>
      <c r="B11" s="594"/>
      <c r="C11" s="594"/>
      <c r="D11" s="594"/>
      <c r="E11" s="594"/>
      <c r="F11" s="594"/>
      <c r="G11" s="594"/>
      <c r="H11" s="594"/>
      <c r="I11" s="594"/>
      <c r="J11" s="594"/>
      <c r="K11" s="594"/>
      <c r="L11" s="594"/>
      <c r="M11" s="594"/>
      <c r="N11" s="594"/>
      <c r="O11" s="594"/>
      <c r="P11" s="594"/>
      <c r="Q11" s="594"/>
      <c r="R11" s="594"/>
    </row>
    <row r="12" spans="1:18" x14ac:dyDescent="0.25">
      <c r="A12" s="594"/>
      <c r="B12" s="594"/>
      <c r="C12" s="594"/>
      <c r="D12" s="594"/>
      <c r="E12" s="594"/>
      <c r="F12" s="594"/>
      <c r="G12" s="594"/>
      <c r="H12" s="594"/>
      <c r="I12" s="594"/>
      <c r="J12" s="594"/>
      <c r="K12" s="594"/>
      <c r="L12" s="594"/>
      <c r="M12" s="594"/>
      <c r="N12" s="594"/>
      <c r="O12" s="594"/>
      <c r="P12" s="594"/>
      <c r="Q12" s="594"/>
      <c r="R12" s="594"/>
    </row>
    <row r="13" spans="1:18" x14ac:dyDescent="0.25">
      <c r="A13" s="594"/>
      <c r="B13" s="594"/>
      <c r="C13" s="594"/>
      <c r="D13" s="594"/>
      <c r="E13" s="594"/>
      <c r="F13" s="594"/>
      <c r="G13" s="594"/>
      <c r="H13" s="594"/>
      <c r="I13" s="594"/>
      <c r="J13" s="594"/>
      <c r="K13" s="594"/>
      <c r="L13" s="594"/>
      <c r="M13" s="594"/>
      <c r="N13" s="594"/>
      <c r="O13" s="594"/>
      <c r="P13" s="594"/>
      <c r="Q13" s="594"/>
      <c r="R13" s="594"/>
    </row>
    <row r="14" spans="1:18" x14ac:dyDescent="0.25">
      <c r="A14" s="594"/>
      <c r="B14" s="594"/>
      <c r="C14" s="594"/>
      <c r="D14" s="594"/>
      <c r="E14" s="594"/>
      <c r="F14" s="594"/>
      <c r="G14" s="594"/>
      <c r="H14" s="594"/>
      <c r="I14" s="594"/>
      <c r="J14" s="594"/>
      <c r="K14" s="594"/>
      <c r="L14" s="594"/>
      <c r="M14" s="594"/>
      <c r="N14" s="594"/>
      <c r="O14" s="594"/>
      <c r="P14" s="594"/>
      <c r="Q14" s="594"/>
      <c r="R14" s="594"/>
    </row>
    <row r="15" spans="1:18" x14ac:dyDescent="0.25">
      <c r="A15" s="594"/>
      <c r="B15" s="594"/>
      <c r="C15" s="594"/>
      <c r="D15" s="594"/>
      <c r="E15" s="594"/>
      <c r="F15" s="594"/>
      <c r="G15" s="594"/>
      <c r="H15" s="594"/>
      <c r="I15" s="594"/>
      <c r="J15" s="594"/>
      <c r="K15" s="594"/>
      <c r="L15" s="594"/>
      <c r="M15" s="594"/>
      <c r="N15" s="594"/>
      <c r="O15" s="594"/>
      <c r="P15" s="594"/>
      <c r="Q15" s="594"/>
      <c r="R15" s="594"/>
    </row>
    <row r="16" spans="1:18" x14ac:dyDescent="0.25">
      <c r="A16" s="594"/>
      <c r="B16" s="594"/>
      <c r="C16" s="594"/>
      <c r="D16" s="594"/>
      <c r="E16" s="594"/>
      <c r="F16" s="594"/>
      <c r="G16" s="594"/>
      <c r="H16" s="594"/>
      <c r="I16" s="594"/>
      <c r="J16" s="594"/>
      <c r="K16" s="594"/>
      <c r="L16" s="594"/>
      <c r="M16" s="594"/>
      <c r="N16" s="594"/>
      <c r="O16" s="594"/>
      <c r="P16" s="594"/>
      <c r="Q16" s="594"/>
      <c r="R16" s="594"/>
    </row>
    <row r="17" spans="1:18" x14ac:dyDescent="0.25">
      <c r="A17" s="594"/>
      <c r="B17" s="594"/>
      <c r="C17" s="594"/>
      <c r="D17" s="594"/>
      <c r="E17" s="594"/>
      <c r="F17" s="594"/>
      <c r="G17" s="594"/>
      <c r="H17" s="594"/>
      <c r="I17" s="594"/>
      <c r="J17" s="594"/>
      <c r="K17" s="594"/>
      <c r="L17" s="594"/>
      <c r="M17" s="594"/>
      <c r="N17" s="594"/>
      <c r="O17" s="594"/>
      <c r="P17" s="594"/>
      <c r="Q17" s="594"/>
      <c r="R17" s="594"/>
    </row>
    <row r="18" spans="1:18" x14ac:dyDescent="0.25">
      <c r="A18" s="594"/>
      <c r="B18" s="594"/>
      <c r="C18" s="594"/>
      <c r="D18" s="594"/>
      <c r="E18" s="594"/>
      <c r="F18" s="594"/>
      <c r="G18" s="594"/>
      <c r="H18" s="594"/>
      <c r="I18" s="594"/>
      <c r="J18" s="594"/>
      <c r="K18" s="594"/>
      <c r="L18" s="594"/>
      <c r="M18" s="594"/>
      <c r="N18" s="594"/>
      <c r="O18" s="594"/>
      <c r="P18" s="594"/>
      <c r="Q18" s="594"/>
      <c r="R18" s="594"/>
    </row>
    <row r="19" spans="1:18" x14ac:dyDescent="0.25">
      <c r="A19" s="594"/>
      <c r="B19" s="594"/>
      <c r="C19" s="594"/>
      <c r="D19" s="594"/>
      <c r="E19" s="594"/>
      <c r="F19" s="594"/>
      <c r="G19" s="594"/>
      <c r="H19" s="594"/>
      <c r="I19" s="594"/>
      <c r="J19" s="594"/>
      <c r="K19" s="594"/>
      <c r="L19" s="594"/>
      <c r="M19" s="594"/>
      <c r="N19" s="594"/>
      <c r="O19" s="594"/>
      <c r="P19" s="594"/>
      <c r="Q19" s="594"/>
      <c r="R19" s="594"/>
    </row>
    <row r="20" spans="1:18" x14ac:dyDescent="0.25">
      <c r="A20" s="594"/>
      <c r="B20" s="594"/>
      <c r="C20" s="594"/>
      <c r="D20" s="594"/>
      <c r="E20" s="594"/>
      <c r="F20" s="594"/>
      <c r="G20" s="594"/>
      <c r="H20" s="594"/>
      <c r="I20" s="594"/>
      <c r="J20" s="594"/>
      <c r="K20" s="594"/>
      <c r="L20" s="594"/>
      <c r="M20" s="594"/>
      <c r="N20" s="594"/>
      <c r="O20" s="594"/>
      <c r="P20" s="594"/>
      <c r="Q20" s="594"/>
      <c r="R20" s="594"/>
    </row>
    <row r="21" spans="1:18" x14ac:dyDescent="0.25">
      <c r="A21" s="594"/>
      <c r="B21" s="594"/>
      <c r="C21" s="594"/>
      <c r="D21" s="594"/>
      <c r="E21" s="594"/>
      <c r="F21" s="594"/>
      <c r="G21" s="594"/>
      <c r="H21" s="594"/>
      <c r="I21" s="594"/>
      <c r="J21" s="594"/>
      <c r="K21" s="594"/>
      <c r="L21" s="594"/>
      <c r="M21" s="594"/>
      <c r="N21" s="594"/>
      <c r="O21" s="594"/>
      <c r="P21" s="594"/>
      <c r="Q21" s="594"/>
      <c r="R21" s="594"/>
    </row>
    <row r="22" spans="1:18" x14ac:dyDescent="0.25">
      <c r="A22" s="594"/>
      <c r="B22" s="594"/>
      <c r="C22" s="594"/>
      <c r="D22" s="594"/>
      <c r="E22" s="594"/>
      <c r="F22" s="594"/>
      <c r="G22" s="594"/>
      <c r="H22" s="594"/>
      <c r="I22" s="594"/>
      <c r="J22" s="594"/>
      <c r="K22" s="594"/>
      <c r="L22" s="594"/>
      <c r="M22" s="594"/>
      <c r="N22" s="594"/>
      <c r="O22" s="594"/>
      <c r="P22" s="594"/>
      <c r="Q22" s="594"/>
      <c r="R22" s="594"/>
    </row>
    <row r="23" spans="1:18" x14ac:dyDescent="0.25">
      <c r="A23" s="594"/>
      <c r="B23" s="594"/>
      <c r="C23" s="594"/>
      <c r="D23" s="594"/>
      <c r="E23" s="594"/>
      <c r="F23" s="594"/>
      <c r="G23" s="594"/>
      <c r="H23" s="594"/>
      <c r="I23" s="594"/>
      <c r="J23" s="594"/>
      <c r="K23" s="594"/>
      <c r="L23" s="594"/>
      <c r="M23" s="594"/>
      <c r="N23" s="594"/>
      <c r="O23" s="594"/>
      <c r="P23" s="594"/>
      <c r="Q23" s="594"/>
      <c r="R23" s="594"/>
    </row>
    <row r="24" spans="1:18" x14ac:dyDescent="0.25">
      <c r="A24" s="594"/>
      <c r="B24" s="594"/>
      <c r="C24" s="594"/>
      <c r="D24" s="594"/>
      <c r="E24" s="594"/>
      <c r="F24" s="594"/>
      <c r="G24" s="594"/>
      <c r="H24" s="594"/>
      <c r="I24" s="594"/>
      <c r="J24" s="594"/>
      <c r="K24" s="594"/>
      <c r="L24" s="594"/>
      <c r="M24" s="594"/>
      <c r="N24" s="594"/>
      <c r="O24" s="594"/>
      <c r="P24" s="594"/>
      <c r="Q24" s="594"/>
      <c r="R24" s="594"/>
    </row>
    <row r="25" spans="1:18" x14ac:dyDescent="0.25">
      <c r="A25" s="594"/>
      <c r="B25" s="594"/>
      <c r="C25" s="594"/>
      <c r="D25" s="594"/>
      <c r="E25" s="594"/>
      <c r="F25" s="594"/>
      <c r="G25" s="594"/>
      <c r="H25" s="594"/>
      <c r="I25" s="594"/>
      <c r="J25" s="594"/>
      <c r="K25" s="594"/>
      <c r="L25" s="594"/>
      <c r="M25" s="594"/>
      <c r="N25" s="594"/>
      <c r="O25" s="594"/>
      <c r="P25" s="594"/>
      <c r="Q25" s="594"/>
      <c r="R25" s="594"/>
    </row>
    <row r="26" spans="1:18" x14ac:dyDescent="0.25">
      <c r="A26" s="594"/>
      <c r="B26" s="594"/>
      <c r="C26" s="594"/>
      <c r="D26" s="594"/>
      <c r="E26" s="594"/>
      <c r="F26" s="594"/>
      <c r="G26" s="594"/>
      <c r="H26" s="594"/>
      <c r="I26" s="594"/>
      <c r="J26" s="594"/>
      <c r="K26" s="594"/>
      <c r="L26" s="594"/>
      <c r="M26" s="594"/>
      <c r="N26" s="594"/>
      <c r="O26" s="594"/>
      <c r="P26" s="594"/>
      <c r="Q26" s="594"/>
      <c r="R26" s="594"/>
    </row>
    <row r="27" spans="1:18" x14ac:dyDescent="0.25">
      <c r="A27" s="594"/>
      <c r="B27" s="594"/>
      <c r="C27" s="594"/>
      <c r="D27" s="594"/>
      <c r="E27" s="594"/>
      <c r="F27" s="594"/>
      <c r="G27" s="594"/>
      <c r="H27" s="594"/>
      <c r="I27" s="594"/>
      <c r="J27" s="594"/>
      <c r="K27" s="594"/>
      <c r="L27" s="594"/>
      <c r="M27" s="594"/>
      <c r="N27" s="594"/>
      <c r="O27" s="594"/>
      <c r="P27" s="594"/>
      <c r="Q27" s="594"/>
      <c r="R27" s="594"/>
    </row>
    <row r="28" spans="1:18" x14ac:dyDescent="0.25">
      <c r="A28" s="594"/>
      <c r="B28" s="594"/>
      <c r="C28" s="594"/>
      <c r="D28" s="594"/>
      <c r="E28" s="594"/>
      <c r="F28" s="594"/>
      <c r="G28" s="594"/>
      <c r="H28" s="594"/>
      <c r="I28" s="594"/>
      <c r="J28" s="594"/>
      <c r="K28" s="594"/>
      <c r="L28" s="594"/>
      <c r="M28" s="594"/>
      <c r="N28" s="594"/>
      <c r="O28" s="594"/>
      <c r="P28" s="594"/>
      <c r="Q28" s="594"/>
      <c r="R28" s="594"/>
    </row>
    <row r="29" spans="1:18" x14ac:dyDescent="0.25">
      <c r="A29" s="594"/>
      <c r="B29" s="594"/>
      <c r="C29" s="594"/>
      <c r="D29" s="594"/>
      <c r="E29" s="594"/>
      <c r="F29" s="594"/>
      <c r="G29" s="594"/>
      <c r="H29" s="594"/>
      <c r="I29" s="594"/>
      <c r="J29" s="594"/>
      <c r="K29" s="594"/>
      <c r="L29" s="594"/>
      <c r="M29" s="594"/>
      <c r="N29" s="594"/>
      <c r="O29" s="594"/>
      <c r="P29" s="594"/>
      <c r="Q29" s="594"/>
      <c r="R29" s="594"/>
    </row>
    <row r="30" spans="1:18" x14ac:dyDescent="0.25">
      <c r="A30" s="594"/>
      <c r="B30" s="594"/>
      <c r="C30" s="594"/>
      <c r="D30" s="594"/>
      <c r="E30" s="594"/>
      <c r="F30" s="594"/>
      <c r="G30" s="594"/>
      <c r="H30" s="594"/>
      <c r="I30" s="594"/>
      <c r="J30" s="594"/>
      <c r="K30" s="594"/>
      <c r="L30" s="594"/>
      <c r="M30" s="594"/>
      <c r="N30" s="594"/>
      <c r="O30" s="594"/>
      <c r="P30" s="594"/>
      <c r="Q30" s="594"/>
      <c r="R30" s="594"/>
    </row>
    <row r="31" spans="1:18" x14ac:dyDescent="0.25">
      <c r="A31" s="594"/>
      <c r="B31" s="594"/>
      <c r="C31" s="594"/>
      <c r="D31" s="594"/>
      <c r="E31" s="594"/>
      <c r="F31" s="594"/>
      <c r="G31" s="594"/>
      <c r="H31" s="594"/>
      <c r="I31" s="594"/>
      <c r="J31" s="594"/>
      <c r="K31" s="594"/>
      <c r="L31" s="594"/>
      <c r="M31" s="594"/>
      <c r="N31" s="594"/>
      <c r="O31" s="594"/>
      <c r="P31" s="594"/>
      <c r="Q31" s="594"/>
      <c r="R31" s="594"/>
    </row>
    <row r="32" spans="1:18" x14ac:dyDescent="0.25">
      <c r="A32" s="594"/>
      <c r="B32" s="594"/>
      <c r="C32" s="594"/>
      <c r="D32" s="594"/>
      <c r="E32" s="594"/>
      <c r="F32" s="594"/>
      <c r="G32" s="594"/>
      <c r="H32" s="594"/>
      <c r="I32" s="594"/>
      <c r="J32" s="594"/>
      <c r="K32" s="594"/>
      <c r="L32" s="594"/>
      <c r="M32" s="594"/>
      <c r="N32" s="594"/>
      <c r="O32" s="594"/>
      <c r="P32" s="594"/>
      <c r="Q32" s="594"/>
      <c r="R32" s="594"/>
    </row>
    <row r="33" spans="1:18" x14ac:dyDescent="0.25">
      <c r="A33" s="594"/>
      <c r="B33" s="594"/>
      <c r="C33" s="594"/>
      <c r="D33" s="594"/>
      <c r="E33" s="594"/>
      <c r="F33" s="594"/>
      <c r="G33" s="594"/>
      <c r="H33" s="594"/>
      <c r="I33" s="594"/>
      <c r="J33" s="594"/>
      <c r="K33" s="594"/>
      <c r="L33" s="594"/>
      <c r="M33" s="594"/>
      <c r="N33" s="594"/>
      <c r="O33" s="594"/>
      <c r="P33" s="594"/>
      <c r="Q33" s="594"/>
      <c r="R33" s="594"/>
    </row>
    <row r="34" spans="1:18" x14ac:dyDescent="0.25">
      <c r="A34" s="594"/>
      <c r="B34" s="594"/>
      <c r="C34" s="594"/>
      <c r="D34" s="594"/>
      <c r="E34" s="594"/>
      <c r="F34" s="594"/>
      <c r="G34" s="594"/>
      <c r="H34" s="594"/>
      <c r="I34" s="594"/>
      <c r="J34" s="594"/>
      <c r="K34" s="594"/>
      <c r="L34" s="594"/>
      <c r="M34" s="594"/>
      <c r="N34" s="594"/>
      <c r="O34" s="594"/>
      <c r="P34" s="594"/>
      <c r="Q34" s="594"/>
      <c r="R34" s="594"/>
    </row>
    <row r="35" spans="1:18" x14ac:dyDescent="0.25">
      <c r="A35" s="594"/>
      <c r="B35" s="594"/>
      <c r="C35" s="594"/>
      <c r="D35" s="594"/>
      <c r="E35" s="594"/>
      <c r="F35" s="594"/>
      <c r="G35" s="594"/>
      <c r="H35" s="594"/>
      <c r="I35" s="594"/>
      <c r="J35" s="594"/>
      <c r="K35" s="594"/>
      <c r="L35" s="594"/>
      <c r="M35" s="594"/>
      <c r="N35" s="594"/>
      <c r="O35" s="594"/>
      <c r="P35" s="594"/>
      <c r="Q35" s="594"/>
      <c r="R35" s="594"/>
    </row>
    <row r="36" spans="1:18" x14ac:dyDescent="0.25">
      <c r="A36" s="594"/>
      <c r="B36" s="594"/>
      <c r="C36" s="594"/>
      <c r="D36" s="594"/>
      <c r="E36" s="594"/>
      <c r="F36" s="594"/>
      <c r="G36" s="594"/>
      <c r="H36" s="594"/>
      <c r="I36" s="594"/>
      <c r="J36" s="594"/>
      <c r="K36" s="594"/>
      <c r="L36" s="594"/>
      <c r="M36" s="594"/>
      <c r="N36" s="594"/>
      <c r="O36" s="594"/>
      <c r="P36" s="594"/>
      <c r="Q36" s="594"/>
      <c r="R36" s="594"/>
    </row>
    <row r="37" spans="1:18" x14ac:dyDescent="0.25">
      <c r="A37" s="594"/>
      <c r="B37" s="594"/>
      <c r="C37" s="594"/>
      <c r="D37" s="594"/>
      <c r="E37" s="594"/>
      <c r="F37" s="594"/>
      <c r="G37" s="594"/>
      <c r="H37" s="594"/>
      <c r="I37" s="594"/>
      <c r="J37" s="594"/>
      <c r="K37" s="594"/>
      <c r="L37" s="594"/>
      <c r="M37" s="594"/>
      <c r="N37" s="594"/>
      <c r="O37" s="594"/>
      <c r="P37" s="594"/>
      <c r="Q37" s="594"/>
      <c r="R37" s="594"/>
    </row>
    <row r="38" spans="1:18" x14ac:dyDescent="0.25">
      <c r="A38" s="594"/>
      <c r="B38" s="594"/>
      <c r="C38" s="594"/>
      <c r="D38" s="594"/>
      <c r="E38" s="594"/>
      <c r="F38" s="594"/>
      <c r="G38" s="594"/>
      <c r="H38" s="594"/>
      <c r="I38" s="594"/>
      <c r="J38" s="594"/>
      <c r="K38" s="594"/>
      <c r="L38" s="594"/>
      <c r="M38" s="594"/>
      <c r="N38" s="594"/>
      <c r="O38" s="594"/>
      <c r="P38" s="594"/>
      <c r="Q38" s="594"/>
      <c r="R38" s="594"/>
    </row>
    <row r="39" spans="1:18" x14ac:dyDescent="0.25">
      <c r="A39" s="594"/>
      <c r="B39" s="594"/>
      <c r="C39" s="594"/>
      <c r="D39" s="594"/>
      <c r="E39" s="594"/>
      <c r="F39" s="594"/>
      <c r="G39" s="594"/>
      <c r="H39" s="594"/>
      <c r="I39" s="594"/>
      <c r="J39" s="594"/>
      <c r="K39" s="594"/>
      <c r="L39" s="594"/>
      <c r="M39" s="594"/>
      <c r="N39" s="594"/>
      <c r="O39" s="594"/>
      <c r="P39" s="594"/>
      <c r="Q39" s="594"/>
      <c r="R39" s="594"/>
    </row>
    <row r="40" spans="1:18" x14ac:dyDescent="0.25">
      <c r="A40" s="594"/>
      <c r="B40" s="594"/>
      <c r="C40" s="594"/>
      <c r="D40" s="594"/>
      <c r="E40" s="594"/>
      <c r="F40" s="594"/>
      <c r="G40" s="594"/>
      <c r="H40" s="594"/>
      <c r="I40" s="594"/>
      <c r="J40" s="594"/>
      <c r="K40" s="594"/>
      <c r="L40" s="594"/>
      <c r="M40" s="594"/>
      <c r="N40" s="594"/>
      <c r="O40" s="594"/>
      <c r="P40" s="594"/>
      <c r="Q40" s="594"/>
      <c r="R40" s="594"/>
    </row>
    <row r="41" spans="1:18" x14ac:dyDescent="0.25">
      <c r="A41" s="594"/>
      <c r="B41" s="594"/>
      <c r="C41" s="594"/>
      <c r="D41" s="594"/>
      <c r="E41" s="594"/>
      <c r="F41" s="594"/>
      <c r="G41" s="594"/>
      <c r="H41" s="594"/>
      <c r="I41" s="594"/>
      <c r="J41" s="594"/>
      <c r="K41" s="594"/>
      <c r="L41" s="594"/>
      <c r="M41" s="594"/>
      <c r="N41" s="594"/>
      <c r="O41" s="594"/>
      <c r="P41" s="594"/>
      <c r="Q41" s="594"/>
      <c r="R41" s="594"/>
    </row>
    <row r="42" spans="1:18" x14ac:dyDescent="0.25">
      <c r="A42" s="594"/>
      <c r="B42" s="594"/>
      <c r="C42" s="594"/>
      <c r="D42" s="594"/>
      <c r="E42" s="594"/>
      <c r="F42" s="594"/>
      <c r="G42" s="594"/>
      <c r="H42" s="594"/>
      <c r="I42" s="594"/>
      <c r="J42" s="594"/>
      <c r="K42" s="594"/>
      <c r="L42" s="594"/>
      <c r="M42" s="594"/>
      <c r="N42" s="594"/>
      <c r="O42" s="594"/>
      <c r="P42" s="594"/>
      <c r="Q42" s="594"/>
      <c r="R42" s="594"/>
    </row>
    <row r="43" spans="1:18" x14ac:dyDescent="0.25">
      <c r="A43" s="594"/>
      <c r="B43" s="594"/>
      <c r="C43" s="594"/>
      <c r="D43" s="594"/>
      <c r="E43" s="594"/>
      <c r="F43" s="594"/>
      <c r="G43" s="594"/>
      <c r="H43" s="594"/>
      <c r="I43" s="594"/>
      <c r="J43" s="594"/>
      <c r="K43" s="594"/>
      <c r="L43" s="594"/>
      <c r="M43" s="594"/>
      <c r="N43" s="594"/>
      <c r="O43" s="594"/>
      <c r="P43" s="594"/>
      <c r="Q43" s="594"/>
      <c r="R43" s="594"/>
    </row>
    <row r="44" spans="1:18" x14ac:dyDescent="0.25">
      <c r="A44" s="594"/>
      <c r="B44" s="594"/>
      <c r="C44" s="594"/>
      <c r="D44" s="594"/>
      <c r="E44" s="594"/>
      <c r="F44" s="594"/>
      <c r="G44" s="594"/>
      <c r="H44" s="594"/>
      <c r="I44" s="594"/>
      <c r="J44" s="594"/>
      <c r="K44" s="594"/>
      <c r="L44" s="594"/>
      <c r="M44" s="594"/>
      <c r="N44" s="594"/>
      <c r="O44" s="594"/>
      <c r="P44" s="594"/>
      <c r="Q44" s="594"/>
      <c r="R44" s="594"/>
    </row>
    <row r="45" spans="1:18" x14ac:dyDescent="0.25">
      <c r="A45" s="594"/>
      <c r="B45" s="594"/>
      <c r="C45" s="594"/>
      <c r="D45" s="594"/>
      <c r="E45" s="594"/>
      <c r="F45" s="594"/>
      <c r="G45" s="594"/>
      <c r="H45" s="594"/>
      <c r="I45" s="594"/>
      <c r="J45" s="594"/>
      <c r="K45" s="594"/>
      <c r="L45" s="594"/>
      <c r="M45" s="594"/>
      <c r="N45" s="594"/>
      <c r="O45" s="594"/>
      <c r="P45" s="594"/>
      <c r="Q45" s="594"/>
      <c r="R45" s="594"/>
    </row>
    <row r="46" spans="1:18" x14ac:dyDescent="0.25">
      <c r="A46" s="594"/>
      <c r="B46" s="594"/>
      <c r="C46" s="594"/>
      <c r="D46" s="594"/>
      <c r="E46" s="594"/>
      <c r="F46" s="594"/>
      <c r="G46" s="594"/>
      <c r="H46" s="594"/>
      <c r="I46" s="594"/>
      <c r="J46" s="594"/>
      <c r="K46" s="594"/>
      <c r="L46" s="594"/>
      <c r="M46" s="594"/>
      <c r="N46" s="594"/>
      <c r="O46" s="594"/>
      <c r="P46" s="594"/>
      <c r="Q46" s="594"/>
      <c r="R46" s="594"/>
    </row>
    <row r="47" spans="1:18" x14ac:dyDescent="0.25">
      <c r="A47" s="594"/>
      <c r="B47" s="594"/>
      <c r="C47" s="594"/>
      <c r="D47" s="594"/>
      <c r="E47" s="594"/>
      <c r="F47" s="594"/>
      <c r="G47" s="594"/>
      <c r="H47" s="594"/>
      <c r="I47" s="594"/>
      <c r="J47" s="594"/>
      <c r="K47" s="594"/>
      <c r="L47" s="594"/>
      <c r="M47" s="594"/>
      <c r="N47" s="594"/>
      <c r="O47" s="594"/>
      <c r="P47" s="594"/>
      <c r="Q47" s="594"/>
      <c r="R47" s="594"/>
    </row>
    <row r="48" spans="1:18" x14ac:dyDescent="0.25">
      <c r="A48" s="594"/>
      <c r="B48" s="594"/>
      <c r="C48" s="594"/>
      <c r="D48" s="594"/>
      <c r="E48" s="594"/>
      <c r="F48" s="594"/>
      <c r="G48" s="594"/>
      <c r="H48" s="594"/>
      <c r="I48" s="594"/>
      <c r="J48" s="594"/>
      <c r="K48" s="594"/>
      <c r="L48" s="594"/>
      <c r="M48" s="594"/>
      <c r="N48" s="594"/>
      <c r="O48" s="594"/>
      <c r="P48" s="594"/>
      <c r="Q48" s="594"/>
      <c r="R48" s="594"/>
    </row>
    <row r="49" spans="1:18" x14ac:dyDescent="0.25">
      <c r="A49" s="594"/>
      <c r="B49" s="594"/>
      <c r="C49" s="594"/>
      <c r="D49" s="594"/>
      <c r="E49" s="594"/>
      <c r="F49" s="594"/>
      <c r="G49" s="594"/>
      <c r="H49" s="594"/>
      <c r="I49" s="594"/>
      <c r="J49" s="594"/>
      <c r="K49" s="594"/>
      <c r="L49" s="594"/>
      <c r="M49" s="594"/>
      <c r="N49" s="594"/>
      <c r="O49" s="594"/>
      <c r="P49" s="594"/>
      <c r="Q49" s="594"/>
      <c r="R49" s="594"/>
    </row>
    <row r="50" spans="1:18" x14ac:dyDescent="0.25">
      <c r="A50" s="594"/>
      <c r="B50" s="594"/>
      <c r="C50" s="594"/>
      <c r="D50" s="594"/>
      <c r="E50" s="594"/>
      <c r="F50" s="594"/>
      <c r="G50" s="594"/>
      <c r="H50" s="594"/>
      <c r="I50" s="594"/>
      <c r="J50" s="594"/>
      <c r="K50" s="594"/>
      <c r="L50" s="594"/>
      <c r="M50" s="594"/>
      <c r="N50" s="594"/>
      <c r="O50" s="594"/>
      <c r="P50" s="594"/>
      <c r="Q50" s="594"/>
      <c r="R50" s="594"/>
    </row>
    <row r="51" spans="1:18" x14ac:dyDescent="0.25">
      <c r="A51" s="594"/>
      <c r="B51" s="594"/>
      <c r="C51" s="594"/>
      <c r="D51" s="594"/>
      <c r="E51" s="594"/>
      <c r="F51" s="594"/>
      <c r="G51" s="594"/>
      <c r="H51" s="594"/>
      <c r="I51" s="594"/>
      <c r="J51" s="594"/>
      <c r="K51" s="594"/>
      <c r="L51" s="594"/>
      <c r="M51" s="594"/>
      <c r="N51" s="594"/>
      <c r="O51" s="594"/>
      <c r="P51" s="594"/>
      <c r="Q51" s="594"/>
      <c r="R51" s="594"/>
    </row>
    <row r="52" spans="1:18" x14ac:dyDescent="0.25">
      <c r="A52" s="594"/>
      <c r="B52" s="594"/>
      <c r="C52" s="594"/>
      <c r="D52" s="594"/>
      <c r="E52" s="594"/>
      <c r="F52" s="594"/>
      <c r="G52" s="594"/>
      <c r="H52" s="594"/>
      <c r="I52" s="594"/>
      <c r="J52" s="594"/>
      <c r="K52" s="594"/>
      <c r="L52" s="594"/>
      <c r="M52" s="594"/>
      <c r="N52" s="594"/>
      <c r="O52" s="594"/>
      <c r="P52" s="594"/>
      <c r="Q52" s="594"/>
      <c r="R52" s="594"/>
    </row>
    <row r="53" spans="1:18" x14ac:dyDescent="0.25">
      <c r="A53" s="594"/>
      <c r="B53" s="594"/>
      <c r="C53" s="594"/>
      <c r="D53" s="594"/>
      <c r="E53" s="594"/>
      <c r="F53" s="594"/>
      <c r="G53" s="594"/>
      <c r="H53" s="594"/>
      <c r="I53" s="594"/>
      <c r="J53" s="594"/>
      <c r="K53" s="594"/>
      <c r="L53" s="594"/>
      <c r="M53" s="594"/>
      <c r="N53" s="594"/>
      <c r="O53" s="594"/>
      <c r="P53" s="594"/>
      <c r="Q53" s="594"/>
      <c r="R53" s="594"/>
    </row>
    <row r="54" spans="1:18" x14ac:dyDescent="0.25">
      <c r="A54" s="594"/>
      <c r="B54" s="594"/>
      <c r="C54" s="594"/>
      <c r="D54" s="594"/>
      <c r="E54" s="594"/>
      <c r="F54" s="594"/>
      <c r="G54" s="594"/>
      <c r="H54" s="594"/>
      <c r="I54" s="594"/>
      <c r="J54" s="594"/>
      <c r="K54" s="594"/>
      <c r="L54" s="594"/>
      <c r="M54" s="594"/>
      <c r="N54" s="594"/>
      <c r="O54" s="594"/>
      <c r="P54" s="594"/>
      <c r="Q54" s="594"/>
      <c r="R54" s="594"/>
    </row>
    <row r="55" spans="1:18" x14ac:dyDescent="0.25">
      <c r="A55" s="594"/>
      <c r="B55" s="594"/>
      <c r="C55" s="594"/>
      <c r="D55" s="594"/>
      <c r="E55" s="594"/>
      <c r="F55" s="594"/>
      <c r="G55" s="594"/>
      <c r="H55" s="594"/>
      <c r="I55" s="594"/>
      <c r="J55" s="594"/>
      <c r="K55" s="594"/>
      <c r="L55" s="594"/>
      <c r="M55" s="594"/>
      <c r="N55" s="594"/>
      <c r="O55" s="594"/>
      <c r="P55" s="594"/>
      <c r="Q55" s="594"/>
      <c r="R55" s="594"/>
    </row>
    <row r="56" spans="1:18" x14ac:dyDescent="0.25">
      <c r="A56" s="594"/>
      <c r="B56" s="594"/>
      <c r="C56" s="594"/>
      <c r="D56" s="594"/>
      <c r="E56" s="594"/>
      <c r="F56" s="594"/>
      <c r="G56" s="594"/>
      <c r="H56" s="594"/>
      <c r="I56" s="594"/>
      <c r="J56" s="594"/>
      <c r="K56" s="594"/>
      <c r="L56" s="594"/>
      <c r="M56" s="594"/>
      <c r="N56" s="594"/>
      <c r="O56" s="594"/>
      <c r="P56" s="594"/>
      <c r="Q56" s="594"/>
      <c r="R56" s="594"/>
    </row>
    <row r="57" spans="1:18" x14ac:dyDescent="0.25">
      <c r="A57" s="594"/>
      <c r="B57" s="594"/>
      <c r="C57" s="594"/>
      <c r="D57" s="594"/>
      <c r="E57" s="594"/>
      <c r="F57" s="594"/>
      <c r="G57" s="594"/>
      <c r="H57" s="594"/>
      <c r="I57" s="594"/>
      <c r="J57" s="594"/>
      <c r="K57" s="594"/>
      <c r="L57" s="594"/>
      <c r="M57" s="594"/>
      <c r="N57" s="594"/>
      <c r="O57" s="594"/>
      <c r="P57" s="594"/>
      <c r="Q57" s="594"/>
      <c r="R57" s="594"/>
    </row>
    <row r="58" spans="1:18" x14ac:dyDescent="0.25">
      <c r="A58" s="594"/>
      <c r="B58" s="594"/>
      <c r="C58" s="594"/>
      <c r="D58" s="594"/>
      <c r="E58" s="594"/>
      <c r="F58" s="594"/>
      <c r="G58" s="594"/>
      <c r="H58" s="594"/>
      <c r="I58" s="594"/>
      <c r="J58" s="594"/>
      <c r="K58" s="594"/>
      <c r="L58" s="594"/>
      <c r="M58" s="594"/>
      <c r="N58" s="594"/>
      <c r="O58" s="594"/>
      <c r="P58" s="594"/>
      <c r="Q58" s="594"/>
      <c r="R58" s="594"/>
    </row>
    <row r="59" spans="1:18" x14ac:dyDescent="0.25">
      <c r="A59" s="594"/>
      <c r="B59" s="594"/>
      <c r="C59" s="594"/>
      <c r="D59" s="594"/>
      <c r="E59" s="594"/>
      <c r="F59" s="594"/>
      <c r="G59" s="594"/>
      <c r="H59" s="594"/>
      <c r="I59" s="594"/>
      <c r="J59" s="594"/>
      <c r="K59" s="594"/>
      <c r="L59" s="594"/>
      <c r="M59" s="594"/>
      <c r="N59" s="594"/>
      <c r="O59" s="594"/>
      <c r="P59" s="594"/>
      <c r="Q59" s="594"/>
      <c r="R59" s="594"/>
    </row>
    <row r="60" spans="1:18" x14ac:dyDescent="0.25">
      <c r="A60" s="594"/>
      <c r="B60" s="594"/>
      <c r="C60" s="594"/>
      <c r="D60" s="594"/>
      <c r="E60" s="594"/>
      <c r="F60" s="594"/>
      <c r="G60" s="594"/>
      <c r="H60" s="594"/>
      <c r="I60" s="594"/>
      <c r="J60" s="594"/>
      <c r="K60" s="594"/>
      <c r="L60" s="594"/>
      <c r="M60" s="594"/>
      <c r="N60" s="594"/>
      <c r="O60" s="594"/>
      <c r="P60" s="594"/>
      <c r="Q60" s="594"/>
      <c r="R60" s="594"/>
    </row>
    <row r="61" spans="1:18" x14ac:dyDescent="0.25">
      <c r="A61" s="594"/>
      <c r="B61" s="594"/>
      <c r="C61" s="594"/>
      <c r="D61" s="594"/>
      <c r="E61" s="594"/>
      <c r="F61" s="594"/>
      <c r="G61" s="594"/>
      <c r="H61" s="594"/>
      <c r="I61" s="594"/>
      <c r="J61" s="594"/>
      <c r="K61" s="594"/>
      <c r="L61" s="594"/>
      <c r="M61" s="594"/>
      <c r="N61" s="594"/>
      <c r="O61" s="594"/>
      <c r="P61" s="594"/>
      <c r="Q61" s="594"/>
      <c r="R61" s="594"/>
    </row>
    <row r="62" spans="1:18" x14ac:dyDescent="0.25">
      <c r="A62" s="594"/>
      <c r="B62" s="594"/>
      <c r="C62" s="594"/>
      <c r="D62" s="594"/>
      <c r="E62" s="594"/>
      <c r="F62" s="594"/>
      <c r="G62" s="594"/>
      <c r="H62" s="594"/>
      <c r="I62" s="594"/>
      <c r="J62" s="594"/>
      <c r="K62" s="594"/>
      <c r="L62" s="594"/>
      <c r="M62" s="594"/>
      <c r="N62" s="594"/>
      <c r="O62" s="594"/>
      <c r="P62" s="594"/>
      <c r="Q62" s="594"/>
      <c r="R62" s="594"/>
    </row>
    <row r="63" spans="1:18" x14ac:dyDescent="0.25">
      <c r="A63" s="594"/>
      <c r="B63" s="594"/>
      <c r="C63" s="594"/>
      <c r="D63" s="594"/>
      <c r="E63" s="594"/>
      <c r="F63" s="594"/>
      <c r="G63" s="594"/>
      <c r="H63" s="594"/>
      <c r="I63" s="594"/>
      <c r="J63" s="594"/>
      <c r="K63" s="594"/>
      <c r="L63" s="594"/>
      <c r="M63" s="594"/>
      <c r="N63" s="594"/>
      <c r="O63" s="594"/>
      <c r="P63" s="594"/>
      <c r="Q63" s="594"/>
      <c r="R63" s="594"/>
    </row>
    <row r="64" spans="1:18" x14ac:dyDescent="0.25">
      <c r="A64" s="594"/>
      <c r="B64" s="594"/>
      <c r="C64" s="594"/>
      <c r="D64" s="594"/>
      <c r="E64" s="594"/>
      <c r="F64" s="594"/>
      <c r="G64" s="594"/>
      <c r="H64" s="594"/>
      <c r="I64" s="594"/>
      <c r="J64" s="594"/>
      <c r="K64" s="594"/>
      <c r="L64" s="594"/>
      <c r="M64" s="594"/>
      <c r="N64" s="594"/>
      <c r="O64" s="594"/>
      <c r="P64" s="594"/>
      <c r="Q64" s="594"/>
      <c r="R64" s="594"/>
    </row>
    <row r="65" spans="1:18" x14ac:dyDescent="0.25">
      <c r="A65" s="594"/>
      <c r="B65" s="594"/>
      <c r="C65" s="594"/>
      <c r="D65" s="594"/>
      <c r="E65" s="594"/>
      <c r="F65" s="594"/>
      <c r="G65" s="594"/>
      <c r="H65" s="594"/>
      <c r="I65" s="594"/>
      <c r="J65" s="594"/>
      <c r="K65" s="594"/>
      <c r="L65" s="594"/>
      <c r="M65" s="594"/>
      <c r="N65" s="594"/>
      <c r="O65" s="594"/>
      <c r="P65" s="594"/>
      <c r="Q65" s="594"/>
      <c r="R65" s="594"/>
    </row>
    <row r="66" spans="1:18" x14ac:dyDescent="0.25">
      <c r="A66" s="594"/>
      <c r="B66" s="594"/>
      <c r="C66" s="594"/>
      <c r="D66" s="594"/>
      <c r="E66" s="594"/>
      <c r="F66" s="594"/>
      <c r="G66" s="594"/>
      <c r="H66" s="594"/>
      <c r="I66" s="594"/>
      <c r="J66" s="594"/>
      <c r="K66" s="594"/>
      <c r="L66" s="594"/>
      <c r="M66" s="594"/>
      <c r="N66" s="594"/>
      <c r="O66" s="594"/>
      <c r="P66" s="594"/>
      <c r="Q66" s="594"/>
      <c r="R66" s="594"/>
    </row>
    <row r="67" spans="1:18" x14ac:dyDescent="0.25">
      <c r="A67" s="594"/>
      <c r="B67" s="594"/>
      <c r="C67" s="594"/>
      <c r="D67" s="594"/>
      <c r="E67" s="594"/>
      <c r="F67" s="594"/>
      <c r="G67" s="594"/>
      <c r="H67" s="594"/>
      <c r="I67" s="594"/>
      <c r="J67" s="594"/>
      <c r="K67" s="594"/>
      <c r="L67" s="594"/>
      <c r="M67" s="594"/>
      <c r="N67" s="594"/>
      <c r="O67" s="594"/>
      <c r="P67" s="594"/>
      <c r="Q67" s="594"/>
      <c r="R67" s="594"/>
    </row>
    <row r="68" spans="1:18" x14ac:dyDescent="0.25">
      <c r="A68" s="594"/>
      <c r="B68" s="594"/>
      <c r="C68" s="594"/>
      <c r="D68" s="594"/>
      <c r="E68" s="594"/>
      <c r="F68" s="594"/>
      <c r="G68" s="594"/>
      <c r="H68" s="594"/>
      <c r="I68" s="594"/>
      <c r="J68" s="594"/>
      <c r="K68" s="594"/>
      <c r="L68" s="594"/>
      <c r="M68" s="594"/>
      <c r="N68" s="594"/>
      <c r="O68" s="594"/>
      <c r="P68" s="594"/>
      <c r="Q68" s="594"/>
      <c r="R68" s="594"/>
    </row>
    <row r="69" spans="1:18" x14ac:dyDescent="0.25">
      <c r="A69" s="594"/>
      <c r="B69" s="594"/>
      <c r="C69" s="594"/>
      <c r="D69" s="594"/>
      <c r="E69" s="594"/>
      <c r="F69" s="594"/>
      <c r="G69" s="594"/>
      <c r="H69" s="594"/>
      <c r="I69" s="594"/>
      <c r="J69" s="594"/>
      <c r="K69" s="594"/>
      <c r="L69" s="594"/>
      <c r="M69" s="594"/>
      <c r="N69" s="594"/>
      <c r="O69" s="594"/>
      <c r="P69" s="594"/>
      <c r="Q69" s="594"/>
      <c r="R69" s="594"/>
    </row>
    <row r="70" spans="1:18" x14ac:dyDescent="0.25">
      <c r="A70" s="594"/>
      <c r="B70" s="594"/>
      <c r="C70" s="594"/>
      <c r="D70" s="594"/>
      <c r="E70" s="594"/>
      <c r="F70" s="594"/>
      <c r="G70" s="594"/>
      <c r="H70" s="594"/>
      <c r="I70" s="594"/>
      <c r="J70" s="594"/>
      <c r="K70" s="594"/>
      <c r="L70" s="594"/>
      <c r="M70" s="594"/>
      <c r="N70" s="594"/>
      <c r="O70" s="594"/>
      <c r="P70" s="594"/>
      <c r="Q70" s="594"/>
      <c r="R70" s="594"/>
    </row>
    <row r="71" spans="1:18" x14ac:dyDescent="0.25">
      <c r="A71" s="594"/>
      <c r="B71" s="594"/>
      <c r="C71" s="594"/>
      <c r="D71" s="594"/>
      <c r="E71" s="594"/>
      <c r="F71" s="594"/>
      <c r="G71" s="594"/>
      <c r="H71" s="594"/>
      <c r="I71" s="594"/>
      <c r="J71" s="594"/>
      <c r="K71" s="594"/>
      <c r="L71" s="594"/>
      <c r="M71" s="594"/>
      <c r="N71" s="594"/>
      <c r="O71" s="594"/>
      <c r="P71" s="594"/>
      <c r="Q71" s="594"/>
      <c r="R71" s="594"/>
    </row>
    <row r="72" spans="1:18" x14ac:dyDescent="0.25">
      <c r="A72" s="594"/>
      <c r="B72" s="594"/>
      <c r="C72" s="594"/>
      <c r="D72" s="594"/>
      <c r="E72" s="594"/>
      <c r="F72" s="594"/>
      <c r="G72" s="594"/>
      <c r="H72" s="594"/>
      <c r="I72" s="594"/>
      <c r="J72" s="594"/>
      <c r="K72" s="594"/>
      <c r="L72" s="594"/>
      <c r="M72" s="594"/>
      <c r="N72" s="594"/>
      <c r="O72" s="594"/>
      <c r="P72" s="594"/>
      <c r="Q72" s="594"/>
      <c r="R72" s="594"/>
    </row>
    <row r="73" spans="1:18" x14ac:dyDescent="0.25">
      <c r="A73" s="594"/>
      <c r="B73" s="594"/>
      <c r="C73" s="594"/>
      <c r="D73" s="594"/>
      <c r="E73" s="594"/>
      <c r="F73" s="594"/>
      <c r="G73" s="594"/>
      <c r="H73" s="594"/>
      <c r="I73" s="594"/>
      <c r="J73" s="594"/>
      <c r="K73" s="594"/>
      <c r="L73" s="594"/>
      <c r="M73" s="594"/>
      <c r="N73" s="594"/>
      <c r="O73" s="594"/>
      <c r="P73" s="594"/>
      <c r="Q73" s="594"/>
      <c r="R73" s="594"/>
    </row>
    <row r="74" spans="1:18" x14ac:dyDescent="0.25">
      <c r="A74" s="594"/>
      <c r="B74" s="594"/>
      <c r="C74" s="594"/>
      <c r="D74" s="594"/>
      <c r="E74" s="594"/>
      <c r="F74" s="594"/>
      <c r="G74" s="594"/>
      <c r="H74" s="594"/>
      <c r="I74" s="594"/>
      <c r="J74" s="594"/>
      <c r="K74" s="594"/>
      <c r="L74" s="594"/>
      <c r="M74" s="594"/>
      <c r="N74" s="594"/>
      <c r="O74" s="594"/>
      <c r="P74" s="594"/>
      <c r="Q74" s="594"/>
      <c r="R74" s="594"/>
    </row>
    <row r="75" spans="1:18" x14ac:dyDescent="0.25">
      <c r="A75" s="594"/>
      <c r="B75" s="594"/>
      <c r="C75" s="594"/>
      <c r="D75" s="594"/>
      <c r="E75" s="594"/>
      <c r="F75" s="594"/>
      <c r="G75" s="594"/>
      <c r="H75" s="594"/>
      <c r="I75" s="594"/>
      <c r="J75" s="594"/>
      <c r="K75" s="594"/>
      <c r="L75" s="594"/>
      <c r="M75" s="594"/>
      <c r="N75" s="594"/>
      <c r="O75" s="594"/>
      <c r="P75" s="594"/>
      <c r="Q75" s="594"/>
      <c r="R75" s="594"/>
    </row>
    <row r="76" spans="1:18" x14ac:dyDescent="0.25">
      <c r="A76" s="594"/>
      <c r="B76" s="594"/>
      <c r="C76" s="594"/>
      <c r="D76" s="594"/>
      <c r="E76" s="594"/>
      <c r="F76" s="594"/>
      <c r="G76" s="594"/>
      <c r="H76" s="594"/>
      <c r="I76" s="594"/>
      <c r="J76" s="594"/>
      <c r="K76" s="594"/>
      <c r="L76" s="594"/>
      <c r="M76" s="594"/>
      <c r="N76" s="594"/>
      <c r="O76" s="594"/>
      <c r="P76" s="594"/>
      <c r="Q76" s="594"/>
      <c r="R76" s="594"/>
    </row>
    <row r="77" spans="1:18" x14ac:dyDescent="0.25">
      <c r="A77" s="594"/>
      <c r="B77" s="594"/>
      <c r="C77" s="594"/>
      <c r="D77" s="594"/>
      <c r="E77" s="594"/>
      <c r="F77" s="594"/>
      <c r="G77" s="594"/>
      <c r="H77" s="594"/>
      <c r="I77" s="594"/>
      <c r="J77" s="594"/>
      <c r="K77" s="594"/>
      <c r="L77" s="594"/>
      <c r="M77" s="594"/>
      <c r="N77" s="594"/>
      <c r="O77" s="594"/>
      <c r="P77" s="594"/>
      <c r="Q77" s="594"/>
      <c r="R77" s="594"/>
    </row>
    <row r="78" spans="1:18" x14ac:dyDescent="0.25">
      <c r="A78" s="594"/>
      <c r="B78" s="594"/>
      <c r="C78" s="594"/>
      <c r="D78" s="594"/>
      <c r="E78" s="594"/>
      <c r="F78" s="594"/>
      <c r="G78" s="594"/>
      <c r="H78" s="594"/>
      <c r="I78" s="594"/>
      <c r="J78" s="594"/>
      <c r="K78" s="594"/>
      <c r="L78" s="594"/>
      <c r="M78" s="594"/>
      <c r="N78" s="594"/>
      <c r="O78" s="594"/>
      <c r="P78" s="594"/>
      <c r="Q78" s="594"/>
      <c r="R78" s="594"/>
    </row>
    <row r="79" spans="1:18" x14ac:dyDescent="0.25">
      <c r="A79" s="594"/>
      <c r="B79" s="594"/>
      <c r="C79" s="594"/>
      <c r="D79" s="594"/>
      <c r="E79" s="594"/>
      <c r="F79" s="594"/>
      <c r="G79" s="594"/>
      <c r="H79" s="594"/>
      <c r="I79" s="594"/>
      <c r="J79" s="594"/>
      <c r="K79" s="594"/>
      <c r="L79" s="594"/>
      <c r="M79" s="594"/>
      <c r="N79" s="594"/>
      <c r="O79" s="594"/>
      <c r="P79" s="594"/>
      <c r="Q79" s="594"/>
      <c r="R79" s="594"/>
    </row>
    <row r="80" spans="1:18" x14ac:dyDescent="0.25">
      <c r="A80" s="594"/>
      <c r="B80" s="594"/>
      <c r="C80" s="594"/>
      <c r="D80" s="594"/>
      <c r="E80" s="594"/>
      <c r="F80" s="594"/>
      <c r="G80" s="594"/>
      <c r="H80" s="594"/>
      <c r="I80" s="594"/>
      <c r="J80" s="594"/>
      <c r="K80" s="594"/>
      <c r="L80" s="594"/>
      <c r="M80" s="594"/>
      <c r="N80" s="594"/>
      <c r="O80" s="594"/>
      <c r="P80" s="594"/>
      <c r="Q80" s="594"/>
      <c r="R80" s="594"/>
    </row>
    <row r="81" spans="1:18" x14ac:dyDescent="0.25">
      <c r="A81" s="594"/>
      <c r="B81" s="594"/>
      <c r="C81" s="594"/>
      <c r="D81" s="594"/>
      <c r="E81" s="594"/>
      <c r="F81" s="594"/>
      <c r="G81" s="594"/>
      <c r="H81" s="594"/>
      <c r="I81" s="594"/>
      <c r="J81" s="594"/>
      <c r="K81" s="594"/>
      <c r="L81" s="594"/>
      <c r="M81" s="594"/>
      <c r="N81" s="594"/>
      <c r="O81" s="594"/>
      <c r="P81" s="594"/>
      <c r="Q81" s="594"/>
      <c r="R81" s="594"/>
    </row>
    <row r="82" spans="1:18" x14ac:dyDescent="0.25">
      <c r="A82" s="594"/>
      <c r="B82" s="594"/>
      <c r="C82" s="594"/>
      <c r="D82" s="594"/>
      <c r="E82" s="594"/>
      <c r="F82" s="594"/>
      <c r="G82" s="594"/>
      <c r="H82" s="594"/>
      <c r="I82" s="594"/>
      <c r="J82" s="594"/>
      <c r="K82" s="594"/>
      <c r="L82" s="594"/>
      <c r="M82" s="594"/>
      <c r="N82" s="594"/>
      <c r="O82" s="594"/>
      <c r="P82" s="594"/>
      <c r="Q82" s="594"/>
      <c r="R82" s="594"/>
    </row>
    <row r="83" spans="1:18" x14ac:dyDescent="0.25">
      <c r="A83" s="594"/>
      <c r="B83" s="594"/>
      <c r="C83" s="594"/>
      <c r="D83" s="594"/>
      <c r="E83" s="594"/>
      <c r="F83" s="594"/>
      <c r="G83" s="594"/>
      <c r="H83" s="594"/>
      <c r="I83" s="594"/>
      <c r="J83" s="594"/>
      <c r="K83" s="594"/>
      <c r="L83" s="594"/>
      <c r="M83" s="594"/>
      <c r="N83" s="594"/>
      <c r="O83" s="594"/>
      <c r="P83" s="594"/>
      <c r="Q83" s="594"/>
      <c r="R83" s="594"/>
    </row>
    <row r="84" spans="1:18" x14ac:dyDescent="0.25">
      <c r="A84" s="594"/>
      <c r="B84" s="594"/>
      <c r="C84" s="594"/>
      <c r="D84" s="594"/>
      <c r="E84" s="594"/>
      <c r="F84" s="594"/>
      <c r="G84" s="594"/>
      <c r="H84" s="594"/>
      <c r="I84" s="594"/>
      <c r="J84" s="594"/>
      <c r="K84" s="594"/>
      <c r="L84" s="594"/>
      <c r="M84" s="594"/>
      <c r="N84" s="594"/>
      <c r="O84" s="594"/>
      <c r="P84" s="594"/>
      <c r="Q84" s="594"/>
      <c r="R84" s="594"/>
    </row>
    <row r="85" spans="1:18" x14ac:dyDescent="0.25">
      <c r="A85" s="594"/>
      <c r="B85" s="594"/>
      <c r="C85" s="594"/>
      <c r="D85" s="594"/>
      <c r="E85" s="594"/>
      <c r="F85" s="594"/>
      <c r="G85" s="594"/>
      <c r="H85" s="594"/>
      <c r="I85" s="594"/>
      <c r="J85" s="594"/>
      <c r="K85" s="594"/>
      <c r="L85" s="594"/>
      <c r="M85" s="594"/>
      <c r="N85" s="594"/>
      <c r="O85" s="594"/>
      <c r="P85" s="594"/>
      <c r="Q85" s="594"/>
      <c r="R85" s="594"/>
    </row>
    <row r="86" spans="1:18" x14ac:dyDescent="0.25">
      <c r="A86" s="594"/>
      <c r="B86" s="594"/>
      <c r="C86" s="594"/>
      <c r="D86" s="594"/>
      <c r="E86" s="594"/>
      <c r="F86" s="594"/>
      <c r="G86" s="594"/>
      <c r="H86" s="594"/>
      <c r="I86" s="594"/>
      <c r="J86" s="594"/>
      <c r="K86" s="594"/>
      <c r="L86" s="594"/>
      <c r="M86" s="594"/>
      <c r="N86" s="594"/>
      <c r="O86" s="594"/>
      <c r="P86" s="594"/>
      <c r="Q86" s="594"/>
      <c r="R86" s="594"/>
    </row>
    <row r="87" spans="1:18" x14ac:dyDescent="0.25">
      <c r="A87" s="594"/>
      <c r="B87" s="594"/>
      <c r="C87" s="594"/>
      <c r="D87" s="594"/>
      <c r="E87" s="594"/>
      <c r="F87" s="594"/>
      <c r="G87" s="594"/>
      <c r="H87" s="594"/>
      <c r="I87" s="594"/>
      <c r="J87" s="594"/>
      <c r="K87" s="594"/>
      <c r="L87" s="594"/>
      <c r="M87" s="594"/>
      <c r="N87" s="594"/>
      <c r="O87" s="594"/>
      <c r="P87" s="594"/>
      <c r="Q87" s="594"/>
      <c r="R87" s="594"/>
    </row>
    <row r="88" spans="1:18" x14ac:dyDescent="0.25">
      <c r="A88" s="594"/>
      <c r="B88" s="594"/>
      <c r="C88" s="594"/>
      <c r="D88" s="594"/>
      <c r="E88" s="594"/>
      <c r="F88" s="594"/>
      <c r="G88" s="594"/>
      <c r="H88" s="594"/>
      <c r="I88" s="594"/>
      <c r="J88" s="594"/>
      <c r="K88" s="594"/>
      <c r="L88" s="594"/>
      <c r="M88" s="594"/>
      <c r="N88" s="594"/>
      <c r="O88" s="594"/>
      <c r="P88" s="594"/>
      <c r="Q88" s="594"/>
      <c r="R88" s="594"/>
    </row>
    <row r="89" spans="1:18" x14ac:dyDescent="0.25">
      <c r="A89" s="594"/>
      <c r="B89" s="594"/>
      <c r="C89" s="594"/>
      <c r="D89" s="594"/>
      <c r="E89" s="594"/>
      <c r="F89" s="594"/>
      <c r="G89" s="594"/>
      <c r="H89" s="594"/>
      <c r="I89" s="594"/>
      <c r="J89" s="594"/>
      <c r="K89" s="594"/>
      <c r="L89" s="594"/>
      <c r="M89" s="594"/>
      <c r="N89" s="594"/>
      <c r="O89" s="594"/>
      <c r="P89" s="594"/>
      <c r="Q89" s="594"/>
      <c r="R89" s="594"/>
    </row>
    <row r="90" spans="1:18" x14ac:dyDescent="0.25">
      <c r="A90" s="594"/>
      <c r="B90" s="594"/>
      <c r="C90" s="594"/>
      <c r="D90" s="594"/>
      <c r="E90" s="594"/>
      <c r="F90" s="594"/>
      <c r="G90" s="594"/>
      <c r="H90" s="594"/>
      <c r="I90" s="594"/>
      <c r="J90" s="594"/>
      <c r="K90" s="594"/>
      <c r="L90" s="594"/>
      <c r="M90" s="594"/>
      <c r="N90" s="594"/>
      <c r="O90" s="594"/>
      <c r="P90" s="594"/>
      <c r="Q90" s="594"/>
      <c r="R90" s="594"/>
    </row>
    <row r="91" spans="1:18" x14ac:dyDescent="0.25">
      <c r="A91" s="594"/>
      <c r="B91" s="594"/>
      <c r="C91" s="594"/>
      <c r="D91" s="594"/>
      <c r="E91" s="594"/>
      <c r="F91" s="594"/>
      <c r="G91" s="594"/>
      <c r="H91" s="594"/>
      <c r="I91" s="594"/>
      <c r="J91" s="594"/>
      <c r="K91" s="594"/>
      <c r="L91" s="594"/>
      <c r="M91" s="594"/>
      <c r="N91" s="594"/>
      <c r="O91" s="594"/>
      <c r="P91" s="594"/>
      <c r="Q91" s="594"/>
      <c r="R91" s="594"/>
    </row>
    <row r="92" spans="1:18" x14ac:dyDescent="0.25">
      <c r="A92" s="594"/>
      <c r="B92" s="594"/>
      <c r="C92" s="594"/>
      <c r="D92" s="594"/>
      <c r="E92" s="594"/>
      <c r="F92" s="594"/>
      <c r="G92" s="594"/>
      <c r="H92" s="594"/>
      <c r="I92" s="594"/>
      <c r="J92" s="594"/>
      <c r="K92" s="594"/>
      <c r="L92" s="594"/>
      <c r="M92" s="594"/>
      <c r="N92" s="594"/>
      <c r="O92" s="594"/>
      <c r="P92" s="594"/>
      <c r="Q92" s="594"/>
      <c r="R92" s="594"/>
    </row>
    <row r="93" spans="1:18" x14ac:dyDescent="0.25">
      <c r="A93" s="594"/>
      <c r="B93" s="594"/>
      <c r="C93" s="594"/>
      <c r="D93" s="594"/>
      <c r="E93" s="594"/>
      <c r="F93" s="594"/>
      <c r="G93" s="594"/>
      <c r="H93" s="594"/>
      <c r="I93" s="594"/>
      <c r="J93" s="594"/>
      <c r="K93" s="594"/>
      <c r="L93" s="594"/>
      <c r="M93" s="594"/>
      <c r="N93" s="594"/>
      <c r="O93" s="594"/>
      <c r="P93" s="594"/>
      <c r="Q93" s="594"/>
      <c r="R93" s="594"/>
    </row>
    <row r="94" spans="1:18" x14ac:dyDescent="0.25">
      <c r="A94" s="594"/>
      <c r="B94" s="594"/>
      <c r="C94" s="594"/>
      <c r="D94" s="594"/>
      <c r="E94" s="594"/>
      <c r="F94" s="594"/>
      <c r="G94" s="594"/>
      <c r="H94" s="594"/>
      <c r="I94" s="594"/>
      <c r="J94" s="594"/>
      <c r="K94" s="594"/>
      <c r="L94" s="594"/>
      <c r="M94" s="594"/>
      <c r="N94" s="594"/>
      <c r="O94" s="594"/>
      <c r="P94" s="594"/>
      <c r="Q94" s="594"/>
      <c r="R94" s="594"/>
    </row>
    <row r="95" spans="1:18" x14ac:dyDescent="0.25">
      <c r="A95" s="594"/>
      <c r="B95" s="594"/>
      <c r="C95" s="594"/>
      <c r="D95" s="594"/>
      <c r="E95" s="594"/>
      <c r="F95" s="594"/>
      <c r="G95" s="594"/>
      <c r="H95" s="594"/>
      <c r="I95" s="594"/>
      <c r="J95" s="594"/>
      <c r="K95" s="594"/>
      <c r="L95" s="594"/>
      <c r="M95" s="594"/>
      <c r="N95" s="594"/>
      <c r="O95" s="594"/>
      <c r="P95" s="594"/>
      <c r="Q95" s="594"/>
      <c r="R95" s="594"/>
    </row>
    <row r="96" spans="1:18" x14ac:dyDescent="0.25">
      <c r="A96" s="594"/>
      <c r="B96" s="594"/>
      <c r="C96" s="594"/>
      <c r="D96" s="594"/>
      <c r="E96" s="594"/>
      <c r="F96" s="594"/>
      <c r="G96" s="594"/>
      <c r="H96" s="594"/>
      <c r="I96" s="594"/>
      <c r="J96" s="594"/>
      <c r="K96" s="594"/>
      <c r="L96" s="594"/>
      <c r="M96" s="594"/>
      <c r="N96" s="594"/>
      <c r="O96" s="594"/>
      <c r="P96" s="594"/>
      <c r="Q96" s="594"/>
      <c r="R96" s="594"/>
    </row>
    <row r="97" spans="1:18" x14ac:dyDescent="0.25">
      <c r="A97" s="594"/>
      <c r="B97" s="594"/>
      <c r="C97" s="594"/>
      <c r="D97" s="594"/>
      <c r="E97" s="594"/>
      <c r="F97" s="594"/>
      <c r="G97" s="594"/>
      <c r="H97" s="594"/>
      <c r="I97" s="594"/>
      <c r="J97" s="594"/>
      <c r="K97" s="594"/>
      <c r="L97" s="594"/>
      <c r="M97" s="594"/>
      <c r="N97" s="594"/>
      <c r="O97" s="594"/>
      <c r="P97" s="594"/>
      <c r="Q97" s="594"/>
      <c r="R97" s="594"/>
    </row>
    <row r="98" spans="1:18" x14ac:dyDescent="0.25">
      <c r="A98" s="594"/>
      <c r="B98" s="594"/>
      <c r="C98" s="594"/>
      <c r="D98" s="594"/>
      <c r="E98" s="594"/>
      <c r="F98" s="594"/>
      <c r="G98" s="594"/>
      <c r="H98" s="594"/>
      <c r="I98" s="594"/>
      <c r="J98" s="594"/>
      <c r="K98" s="594"/>
      <c r="L98" s="594"/>
      <c r="M98" s="594"/>
      <c r="N98" s="594"/>
      <c r="O98" s="594"/>
      <c r="P98" s="594"/>
      <c r="Q98" s="594"/>
      <c r="R98" s="594"/>
    </row>
    <row r="99" spans="1:18" x14ac:dyDescent="0.25">
      <c r="A99" s="594"/>
      <c r="B99" s="594"/>
      <c r="C99" s="594"/>
      <c r="D99" s="594"/>
      <c r="E99" s="594"/>
      <c r="F99" s="594"/>
      <c r="G99" s="594"/>
      <c r="H99" s="594"/>
      <c r="I99" s="594"/>
      <c r="J99" s="594"/>
      <c r="K99" s="594"/>
      <c r="L99" s="594"/>
      <c r="M99" s="594"/>
      <c r="N99" s="594"/>
      <c r="O99" s="594"/>
      <c r="P99" s="594"/>
      <c r="Q99" s="594"/>
      <c r="R99" s="594"/>
    </row>
    <row r="100" spans="1:18" x14ac:dyDescent="0.25">
      <c r="A100" s="594"/>
      <c r="B100" s="594"/>
      <c r="C100" s="594"/>
      <c r="D100" s="594"/>
      <c r="E100" s="594"/>
      <c r="F100" s="594"/>
      <c r="G100" s="594"/>
      <c r="H100" s="594"/>
      <c r="I100" s="594"/>
      <c r="J100" s="594"/>
      <c r="K100" s="594"/>
      <c r="L100" s="594"/>
      <c r="M100" s="594"/>
      <c r="N100" s="594"/>
      <c r="O100" s="594"/>
      <c r="P100" s="594"/>
      <c r="Q100" s="594"/>
      <c r="R100" s="594"/>
    </row>
    <row r="101" spans="1:18" x14ac:dyDescent="0.25">
      <c r="A101" s="594"/>
      <c r="B101" s="594"/>
      <c r="C101" s="594"/>
      <c r="D101" s="594"/>
      <c r="E101" s="594"/>
      <c r="F101" s="594"/>
      <c r="G101" s="594"/>
      <c r="H101" s="594"/>
      <c r="I101" s="594"/>
      <c r="J101" s="594"/>
      <c r="K101" s="594"/>
      <c r="L101" s="594"/>
      <c r="M101" s="594"/>
      <c r="N101" s="594"/>
      <c r="O101" s="594"/>
      <c r="P101" s="594"/>
      <c r="Q101" s="594"/>
      <c r="R101" s="594"/>
    </row>
    <row r="102" spans="1:18" x14ac:dyDescent="0.25">
      <c r="A102" s="594"/>
      <c r="B102" s="594"/>
      <c r="C102" s="594"/>
      <c r="D102" s="594"/>
      <c r="E102" s="594"/>
      <c r="F102" s="594"/>
      <c r="G102" s="594"/>
      <c r="H102" s="594"/>
      <c r="I102" s="594"/>
      <c r="J102" s="594"/>
      <c r="K102" s="594"/>
      <c r="L102" s="594"/>
      <c r="M102" s="594"/>
      <c r="N102" s="594"/>
      <c r="O102" s="594"/>
      <c r="P102" s="594"/>
      <c r="Q102" s="594"/>
      <c r="R102" s="594"/>
    </row>
    <row r="103" spans="1:18" x14ac:dyDescent="0.25">
      <c r="A103" s="594"/>
      <c r="B103" s="594"/>
      <c r="C103" s="594"/>
      <c r="D103" s="594"/>
      <c r="E103" s="594"/>
      <c r="F103" s="594"/>
      <c r="G103" s="594"/>
      <c r="H103" s="594"/>
      <c r="I103" s="594"/>
      <c r="J103" s="594"/>
      <c r="K103" s="594"/>
      <c r="L103" s="594"/>
      <c r="M103" s="594"/>
      <c r="N103" s="594"/>
      <c r="O103" s="594"/>
      <c r="P103" s="594"/>
      <c r="Q103" s="594"/>
      <c r="R103" s="594"/>
    </row>
    <row r="104" spans="1:18" x14ac:dyDescent="0.25">
      <c r="A104" s="594"/>
      <c r="B104" s="594"/>
      <c r="C104" s="594"/>
      <c r="D104" s="594"/>
      <c r="E104" s="594"/>
      <c r="F104" s="594"/>
      <c r="G104" s="594"/>
      <c r="H104" s="594"/>
      <c r="I104" s="594"/>
      <c r="J104" s="594"/>
      <c r="K104" s="594"/>
      <c r="L104" s="594"/>
      <c r="M104" s="594"/>
      <c r="N104" s="594"/>
      <c r="O104" s="594"/>
      <c r="P104" s="594"/>
      <c r="Q104" s="594"/>
      <c r="R104" s="594"/>
    </row>
    <row r="105" spans="1:18" x14ac:dyDescent="0.25">
      <c r="A105" s="594"/>
      <c r="B105" s="594"/>
      <c r="C105" s="594"/>
      <c r="D105" s="594"/>
      <c r="E105" s="594"/>
      <c r="F105" s="594"/>
      <c r="G105" s="594"/>
      <c r="H105" s="594"/>
      <c r="I105" s="594"/>
      <c r="J105" s="594"/>
      <c r="K105" s="594"/>
      <c r="L105" s="594"/>
      <c r="M105" s="594"/>
      <c r="N105" s="594"/>
      <c r="O105" s="594"/>
      <c r="P105" s="594"/>
      <c r="Q105" s="594"/>
      <c r="R105" s="594"/>
    </row>
    <row r="106" spans="1:18" x14ac:dyDescent="0.25">
      <c r="A106" s="594"/>
      <c r="B106" s="594"/>
      <c r="C106" s="594"/>
      <c r="D106" s="594"/>
      <c r="E106" s="594"/>
      <c r="F106" s="594"/>
      <c r="G106" s="594"/>
      <c r="H106" s="594"/>
      <c r="I106" s="594"/>
      <c r="J106" s="594"/>
      <c r="K106" s="594"/>
      <c r="L106" s="594"/>
      <c r="M106" s="594"/>
      <c r="N106" s="594"/>
      <c r="O106" s="594"/>
      <c r="P106" s="594"/>
      <c r="Q106" s="594"/>
      <c r="R106" s="594"/>
    </row>
    <row r="107" spans="1:18" x14ac:dyDescent="0.25">
      <c r="A107" s="594"/>
      <c r="B107" s="594"/>
      <c r="C107" s="594"/>
      <c r="D107" s="594"/>
      <c r="E107" s="594"/>
      <c r="F107" s="594"/>
      <c r="G107" s="594"/>
      <c r="H107" s="594"/>
      <c r="I107" s="594"/>
      <c r="J107" s="594"/>
      <c r="K107" s="594"/>
      <c r="L107" s="594"/>
      <c r="M107" s="594"/>
      <c r="N107" s="594"/>
      <c r="O107" s="594"/>
      <c r="P107" s="594"/>
      <c r="Q107" s="594"/>
      <c r="R107" s="594"/>
    </row>
    <row r="108" spans="1:18" x14ac:dyDescent="0.25">
      <c r="A108" s="594"/>
      <c r="B108" s="594"/>
      <c r="C108" s="594"/>
      <c r="D108" s="594"/>
      <c r="E108" s="594"/>
      <c r="F108" s="594"/>
      <c r="G108" s="594"/>
      <c r="H108" s="594"/>
      <c r="I108" s="594"/>
      <c r="J108" s="594"/>
      <c r="K108" s="594"/>
      <c r="L108" s="594"/>
      <c r="M108" s="594"/>
      <c r="N108" s="594"/>
      <c r="O108" s="594"/>
      <c r="P108" s="594"/>
      <c r="Q108" s="594"/>
      <c r="R108" s="594"/>
    </row>
    <row r="109" spans="1:18" x14ac:dyDescent="0.25">
      <c r="A109" s="594"/>
      <c r="B109" s="594"/>
      <c r="C109" s="594"/>
      <c r="D109" s="594"/>
      <c r="E109" s="594"/>
      <c r="F109" s="594"/>
      <c r="G109" s="594"/>
      <c r="H109" s="594"/>
      <c r="I109" s="594"/>
      <c r="J109" s="594"/>
      <c r="K109" s="594"/>
      <c r="L109" s="594"/>
      <c r="M109" s="594"/>
      <c r="N109" s="594"/>
      <c r="O109" s="594"/>
      <c r="P109" s="594"/>
      <c r="Q109" s="594"/>
      <c r="R109" s="594"/>
    </row>
    <row r="110" spans="1:18" x14ac:dyDescent="0.25">
      <c r="A110" s="594"/>
      <c r="B110" s="594"/>
      <c r="C110" s="594"/>
      <c r="D110" s="594"/>
      <c r="E110" s="594"/>
      <c r="F110" s="594"/>
      <c r="G110" s="594"/>
      <c r="H110" s="594"/>
      <c r="I110" s="594"/>
      <c r="J110" s="594"/>
      <c r="K110" s="594"/>
      <c r="L110" s="594"/>
      <c r="M110" s="594"/>
      <c r="N110" s="594"/>
      <c r="O110" s="594"/>
      <c r="P110" s="594"/>
      <c r="Q110" s="594"/>
      <c r="R110" s="594"/>
    </row>
    <row r="111" spans="1:18" x14ac:dyDescent="0.25">
      <c r="A111" s="594"/>
      <c r="B111" s="594"/>
      <c r="C111" s="594"/>
      <c r="D111" s="594"/>
      <c r="E111" s="594"/>
      <c r="F111" s="594"/>
      <c r="G111" s="594"/>
      <c r="H111" s="594"/>
      <c r="I111" s="594"/>
      <c r="J111" s="594"/>
      <c r="K111" s="594"/>
      <c r="L111" s="594"/>
      <c r="M111" s="594"/>
      <c r="N111" s="594"/>
      <c r="O111" s="594"/>
      <c r="P111" s="594"/>
      <c r="Q111" s="594"/>
      <c r="R111" s="594"/>
    </row>
    <row r="112" spans="1:18" x14ac:dyDescent="0.25">
      <c r="A112" s="594"/>
      <c r="B112" s="594"/>
      <c r="C112" s="594"/>
      <c r="D112" s="594"/>
      <c r="E112" s="594"/>
      <c r="F112" s="594"/>
      <c r="G112" s="594"/>
      <c r="H112" s="594"/>
      <c r="I112" s="594"/>
      <c r="J112" s="594"/>
      <c r="K112" s="594"/>
      <c r="L112" s="594"/>
      <c r="M112" s="594"/>
      <c r="N112" s="594"/>
      <c r="O112" s="594"/>
      <c r="P112" s="594"/>
      <c r="Q112" s="594"/>
      <c r="R112" s="594"/>
    </row>
    <row r="113" spans="1:18" x14ac:dyDescent="0.25">
      <c r="A113" s="594"/>
      <c r="B113" s="594"/>
      <c r="C113" s="594"/>
      <c r="D113" s="594"/>
      <c r="E113" s="594"/>
      <c r="F113" s="594"/>
      <c r="G113" s="594"/>
      <c r="H113" s="594"/>
      <c r="I113" s="594"/>
      <c r="J113" s="594"/>
      <c r="K113" s="594"/>
      <c r="L113" s="594"/>
      <c r="M113" s="594"/>
      <c r="N113" s="594"/>
      <c r="O113" s="594"/>
      <c r="P113" s="594"/>
      <c r="Q113" s="594"/>
      <c r="R113" s="594"/>
    </row>
    <row r="114" spans="1:18" x14ac:dyDescent="0.25">
      <c r="A114" s="594"/>
      <c r="B114" s="594"/>
      <c r="C114" s="594"/>
      <c r="D114" s="594"/>
      <c r="E114" s="594"/>
      <c r="F114" s="594"/>
      <c r="G114" s="594"/>
      <c r="H114" s="594"/>
      <c r="I114" s="594"/>
      <c r="J114" s="594"/>
      <c r="K114" s="594"/>
      <c r="L114" s="594"/>
      <c r="M114" s="594"/>
      <c r="N114" s="594"/>
      <c r="O114" s="594"/>
      <c r="P114" s="594"/>
      <c r="Q114" s="594"/>
      <c r="R114" s="594"/>
    </row>
    <row r="115" spans="1:18" x14ac:dyDescent="0.25">
      <c r="A115" s="594"/>
      <c r="B115" s="594"/>
      <c r="C115" s="594"/>
      <c r="D115" s="594"/>
      <c r="E115" s="594"/>
      <c r="F115" s="594"/>
      <c r="G115" s="594"/>
      <c r="H115" s="594"/>
      <c r="I115" s="594"/>
      <c r="J115" s="594"/>
      <c r="K115" s="594"/>
      <c r="L115" s="594"/>
      <c r="M115" s="594"/>
      <c r="N115" s="594"/>
      <c r="O115" s="594"/>
      <c r="P115" s="594"/>
      <c r="Q115" s="594"/>
      <c r="R115" s="594"/>
    </row>
    <row r="116" spans="1:18" x14ac:dyDescent="0.25">
      <c r="A116" s="594"/>
      <c r="B116" s="594"/>
      <c r="C116" s="594"/>
      <c r="D116" s="594"/>
      <c r="E116" s="594"/>
      <c r="F116" s="594"/>
      <c r="G116" s="594"/>
      <c r="H116" s="594"/>
      <c r="I116" s="594"/>
      <c r="J116" s="594"/>
      <c r="K116" s="594"/>
      <c r="L116" s="594"/>
      <c r="M116" s="594"/>
      <c r="N116" s="594"/>
      <c r="O116" s="594"/>
      <c r="P116" s="594"/>
      <c r="Q116" s="594"/>
      <c r="R116" s="594"/>
    </row>
    <row r="117" spans="1:18" x14ac:dyDescent="0.25">
      <c r="A117" s="594"/>
      <c r="B117" s="594"/>
      <c r="C117" s="594"/>
      <c r="D117" s="594"/>
      <c r="E117" s="594"/>
      <c r="F117" s="594"/>
      <c r="G117" s="594"/>
      <c r="H117" s="594"/>
      <c r="I117" s="594"/>
      <c r="J117" s="594"/>
      <c r="K117" s="594"/>
      <c r="L117" s="594"/>
      <c r="M117" s="594"/>
      <c r="N117" s="594"/>
      <c r="O117" s="594"/>
      <c r="P117" s="594"/>
      <c r="Q117" s="594"/>
      <c r="R117" s="594"/>
    </row>
    <row r="118" spans="1:18" x14ac:dyDescent="0.25">
      <c r="A118" s="594"/>
      <c r="B118" s="594"/>
      <c r="C118" s="594"/>
      <c r="D118" s="594"/>
      <c r="E118" s="594"/>
      <c r="F118" s="594"/>
      <c r="G118" s="594"/>
      <c r="H118" s="594"/>
      <c r="I118" s="594"/>
      <c r="J118" s="594"/>
      <c r="K118" s="594"/>
      <c r="L118" s="594"/>
      <c r="M118" s="594"/>
      <c r="N118" s="594"/>
      <c r="O118" s="594"/>
      <c r="P118" s="594"/>
      <c r="Q118" s="594"/>
      <c r="R118" s="594"/>
    </row>
    <row r="119" spans="1:18" x14ac:dyDescent="0.25">
      <c r="A119" s="594"/>
      <c r="B119" s="594"/>
      <c r="C119" s="594"/>
      <c r="D119" s="594"/>
      <c r="E119" s="594"/>
      <c r="F119" s="594"/>
      <c r="G119" s="594"/>
      <c r="H119" s="594"/>
      <c r="I119" s="594"/>
      <c r="J119" s="594"/>
      <c r="K119" s="594"/>
      <c r="L119" s="594"/>
      <c r="M119" s="594"/>
      <c r="N119" s="594"/>
      <c r="O119" s="594"/>
      <c r="P119" s="594"/>
      <c r="Q119" s="594"/>
      <c r="R119" s="594"/>
    </row>
    <row r="120" spans="1:18" x14ac:dyDescent="0.25">
      <c r="A120" s="594"/>
      <c r="B120" s="594"/>
      <c r="C120" s="594"/>
      <c r="D120" s="594"/>
      <c r="E120" s="594"/>
      <c r="F120" s="594"/>
      <c r="G120" s="594"/>
      <c r="H120" s="594"/>
      <c r="I120" s="594"/>
      <c r="J120" s="594"/>
      <c r="K120" s="594"/>
      <c r="L120" s="594"/>
      <c r="M120" s="594"/>
      <c r="N120" s="594"/>
      <c r="O120" s="594"/>
      <c r="P120" s="594"/>
      <c r="Q120" s="594"/>
      <c r="R120" s="594"/>
    </row>
    <row r="121" spans="1:18" x14ac:dyDescent="0.25">
      <c r="A121" s="594"/>
      <c r="B121" s="594"/>
      <c r="C121" s="594"/>
      <c r="D121" s="594"/>
      <c r="E121" s="594"/>
      <c r="F121" s="594"/>
      <c r="G121" s="594"/>
      <c r="H121" s="594"/>
      <c r="I121" s="594"/>
      <c r="J121" s="594"/>
      <c r="K121" s="594"/>
      <c r="L121" s="594"/>
      <c r="M121" s="594"/>
      <c r="N121" s="594"/>
      <c r="O121" s="594"/>
      <c r="P121" s="594"/>
      <c r="Q121" s="594"/>
      <c r="R121" s="594"/>
    </row>
    <row r="122" spans="1:18" x14ac:dyDescent="0.25">
      <c r="A122" s="594"/>
      <c r="B122" s="594"/>
      <c r="C122" s="594"/>
      <c r="D122" s="594"/>
      <c r="E122" s="594"/>
      <c r="F122" s="594"/>
      <c r="G122" s="594"/>
      <c r="H122" s="594"/>
      <c r="I122" s="594"/>
      <c r="J122" s="594"/>
      <c r="K122" s="594"/>
      <c r="L122" s="594"/>
      <c r="M122" s="594"/>
      <c r="N122" s="594"/>
      <c r="O122" s="594"/>
      <c r="P122" s="594"/>
      <c r="Q122" s="594"/>
      <c r="R122" s="594"/>
    </row>
    <row r="123" spans="1:18" x14ac:dyDescent="0.25">
      <c r="A123" s="594"/>
      <c r="B123" s="594"/>
      <c r="C123" s="594"/>
      <c r="D123" s="594"/>
      <c r="E123" s="594"/>
      <c r="F123" s="594"/>
      <c r="G123" s="594"/>
      <c r="H123" s="594"/>
      <c r="I123" s="594"/>
      <c r="J123" s="594"/>
      <c r="K123" s="594"/>
      <c r="L123" s="594"/>
      <c r="M123" s="594"/>
      <c r="N123" s="594"/>
      <c r="O123" s="594"/>
      <c r="P123" s="594"/>
      <c r="Q123" s="594"/>
      <c r="R123" s="594"/>
    </row>
    <row r="124" spans="1:18" x14ac:dyDescent="0.25">
      <c r="A124" s="594"/>
      <c r="B124" s="594"/>
      <c r="C124" s="594"/>
      <c r="D124" s="594"/>
      <c r="E124" s="594"/>
      <c r="F124" s="594"/>
      <c r="G124" s="594"/>
      <c r="H124" s="594"/>
      <c r="I124" s="594"/>
      <c r="J124" s="594"/>
      <c r="K124" s="594"/>
      <c r="L124" s="594"/>
      <c r="M124" s="594"/>
      <c r="N124" s="594"/>
      <c r="O124" s="594"/>
      <c r="P124" s="594"/>
      <c r="Q124" s="594"/>
      <c r="R124" s="594"/>
    </row>
    <row r="125" spans="1:18" x14ac:dyDescent="0.25">
      <c r="A125" s="594"/>
      <c r="B125" s="594"/>
      <c r="C125" s="594"/>
      <c r="D125" s="594"/>
      <c r="E125" s="594"/>
      <c r="F125" s="594"/>
      <c r="G125" s="594"/>
      <c r="H125" s="594"/>
      <c r="I125" s="594"/>
      <c r="J125" s="594"/>
      <c r="K125" s="594"/>
      <c r="L125" s="594"/>
      <c r="M125" s="594"/>
      <c r="N125" s="594"/>
      <c r="O125" s="594"/>
      <c r="P125" s="594"/>
      <c r="Q125" s="594"/>
      <c r="R125" s="594"/>
    </row>
    <row r="126" spans="1:18" x14ac:dyDescent="0.25">
      <c r="A126" s="594"/>
      <c r="B126" s="594"/>
      <c r="C126" s="594"/>
      <c r="D126" s="594"/>
      <c r="E126" s="594"/>
      <c r="F126" s="594"/>
      <c r="G126" s="594"/>
      <c r="H126" s="594"/>
      <c r="I126" s="594"/>
      <c r="J126" s="594"/>
      <c r="K126" s="594"/>
      <c r="L126" s="594"/>
      <c r="M126" s="594"/>
      <c r="N126" s="594"/>
      <c r="O126" s="594"/>
      <c r="P126" s="594"/>
      <c r="Q126" s="594"/>
      <c r="R126" s="594"/>
    </row>
    <row r="127" spans="1:18" x14ac:dyDescent="0.25">
      <c r="A127" s="594"/>
      <c r="B127" s="594"/>
      <c r="C127" s="594"/>
      <c r="D127" s="594"/>
      <c r="E127" s="594"/>
      <c r="F127" s="594"/>
      <c r="G127" s="594"/>
      <c r="H127" s="594"/>
      <c r="I127" s="594"/>
      <c r="J127" s="594"/>
      <c r="K127" s="594"/>
      <c r="L127" s="594"/>
      <c r="M127" s="594"/>
      <c r="N127" s="594"/>
      <c r="O127" s="594"/>
      <c r="P127" s="594"/>
      <c r="Q127" s="594"/>
      <c r="R127" s="594"/>
    </row>
    <row r="128" spans="1:18" x14ac:dyDescent="0.25">
      <c r="A128" s="594"/>
      <c r="B128" s="594"/>
      <c r="C128" s="594"/>
      <c r="D128" s="594"/>
      <c r="E128" s="594"/>
      <c r="F128" s="594"/>
      <c r="G128" s="594"/>
      <c r="H128" s="594"/>
      <c r="I128" s="594"/>
      <c r="J128" s="594"/>
      <c r="K128" s="594"/>
      <c r="L128" s="594"/>
      <c r="M128" s="594"/>
      <c r="N128" s="594"/>
      <c r="O128" s="594"/>
      <c r="P128" s="594"/>
      <c r="Q128" s="594"/>
      <c r="R128" s="594"/>
    </row>
    <row r="129" spans="1:18" x14ac:dyDescent="0.25">
      <c r="A129" s="594"/>
      <c r="B129" s="594"/>
      <c r="C129" s="594"/>
      <c r="D129" s="594"/>
      <c r="E129" s="594"/>
      <c r="F129" s="594"/>
      <c r="G129" s="594"/>
      <c r="H129" s="594"/>
      <c r="I129" s="594"/>
      <c r="J129" s="594"/>
      <c r="K129" s="594"/>
      <c r="L129" s="594"/>
      <c r="M129" s="594"/>
      <c r="N129" s="594"/>
      <c r="O129" s="594"/>
      <c r="P129" s="594"/>
      <c r="Q129" s="594"/>
      <c r="R129" s="594"/>
    </row>
    <row r="130" spans="1:18" x14ac:dyDescent="0.25">
      <c r="A130" s="594"/>
      <c r="B130" s="594"/>
      <c r="C130" s="594"/>
      <c r="D130" s="594"/>
      <c r="E130" s="594"/>
      <c r="F130" s="594"/>
      <c r="G130" s="594"/>
      <c r="H130" s="594"/>
      <c r="I130" s="594"/>
      <c r="J130" s="594"/>
      <c r="K130" s="594"/>
      <c r="L130" s="594"/>
      <c r="M130" s="594"/>
      <c r="N130" s="594"/>
      <c r="O130" s="594"/>
      <c r="P130" s="594"/>
      <c r="Q130" s="594"/>
      <c r="R130" s="594"/>
    </row>
    <row r="131" spans="1:18" x14ac:dyDescent="0.25">
      <c r="A131" s="594"/>
      <c r="B131" s="594"/>
      <c r="C131" s="594"/>
      <c r="D131" s="594"/>
      <c r="E131" s="594"/>
      <c r="F131" s="594"/>
      <c r="G131" s="594"/>
      <c r="H131" s="594"/>
      <c r="I131" s="594"/>
      <c r="J131" s="594"/>
      <c r="K131" s="594"/>
      <c r="L131" s="594"/>
      <c r="M131" s="594"/>
      <c r="N131" s="594"/>
      <c r="O131" s="594"/>
      <c r="P131" s="594"/>
      <c r="Q131" s="594"/>
      <c r="R131" s="594"/>
    </row>
    <row r="132" spans="1:18" x14ac:dyDescent="0.25">
      <c r="A132" s="594"/>
      <c r="B132" s="594"/>
      <c r="C132" s="594"/>
      <c r="D132" s="594"/>
      <c r="E132" s="594"/>
      <c r="F132" s="594"/>
      <c r="G132" s="594"/>
      <c r="H132" s="594"/>
      <c r="I132" s="594"/>
      <c r="J132" s="594"/>
      <c r="K132" s="594"/>
      <c r="L132" s="594"/>
      <c r="M132" s="594"/>
      <c r="N132" s="594"/>
      <c r="O132" s="594"/>
      <c r="P132" s="594"/>
      <c r="Q132" s="594"/>
      <c r="R132" s="594"/>
    </row>
    <row r="133" spans="1:18" x14ac:dyDescent="0.25">
      <c r="A133" s="594"/>
      <c r="B133" s="594"/>
      <c r="C133" s="594"/>
      <c r="D133" s="594"/>
      <c r="E133" s="594"/>
      <c r="F133" s="594"/>
      <c r="G133" s="594"/>
      <c r="H133" s="594"/>
      <c r="I133" s="594"/>
      <c r="J133" s="594"/>
      <c r="K133" s="594"/>
      <c r="L133" s="594"/>
      <c r="M133" s="594"/>
      <c r="N133" s="594"/>
      <c r="O133" s="594"/>
      <c r="P133" s="594"/>
      <c r="Q133" s="594"/>
      <c r="R133" s="594"/>
    </row>
    <row r="134" spans="1:18" x14ac:dyDescent="0.25">
      <c r="A134" s="594"/>
      <c r="B134" s="594"/>
      <c r="C134" s="594"/>
      <c r="D134" s="594"/>
      <c r="E134" s="594"/>
      <c r="F134" s="594"/>
      <c r="G134" s="594"/>
      <c r="H134" s="594"/>
      <c r="I134" s="594"/>
      <c r="J134" s="594"/>
      <c r="K134" s="594"/>
      <c r="L134" s="594"/>
      <c r="M134" s="594"/>
      <c r="N134" s="594"/>
      <c r="O134" s="594"/>
      <c r="P134" s="594"/>
      <c r="Q134" s="594"/>
      <c r="R134" s="594"/>
    </row>
    <row r="135" spans="1:18" x14ac:dyDescent="0.25">
      <c r="A135" s="594"/>
      <c r="B135" s="594"/>
      <c r="C135" s="594"/>
      <c r="D135" s="594"/>
      <c r="E135" s="594"/>
      <c r="F135" s="594"/>
      <c r="G135" s="594"/>
      <c r="H135" s="594"/>
      <c r="I135" s="594"/>
      <c r="J135" s="594"/>
      <c r="K135" s="594"/>
      <c r="L135" s="594"/>
      <c r="M135" s="594"/>
      <c r="N135" s="594"/>
      <c r="O135" s="594"/>
      <c r="P135" s="594"/>
      <c r="Q135" s="594"/>
      <c r="R135" s="594"/>
    </row>
    <row r="136" spans="1:18" x14ac:dyDescent="0.25">
      <c r="A136" s="594"/>
      <c r="B136" s="594"/>
      <c r="C136" s="594"/>
      <c r="D136" s="594"/>
      <c r="E136" s="594"/>
      <c r="F136" s="594"/>
      <c r="G136" s="594"/>
      <c r="H136" s="594"/>
      <c r="I136" s="594"/>
      <c r="J136" s="594"/>
      <c r="K136" s="594"/>
      <c r="L136" s="594"/>
      <c r="M136" s="594"/>
      <c r="N136" s="594"/>
      <c r="O136" s="594"/>
      <c r="P136" s="594"/>
      <c r="Q136" s="594"/>
      <c r="R136" s="594"/>
    </row>
    <row r="137" spans="1:18" x14ac:dyDescent="0.25">
      <c r="A137" s="594"/>
      <c r="B137" s="594"/>
      <c r="C137" s="594"/>
      <c r="D137" s="594"/>
      <c r="E137" s="594"/>
      <c r="F137" s="594"/>
      <c r="G137" s="594"/>
      <c r="H137" s="594"/>
      <c r="I137" s="594"/>
      <c r="J137" s="594"/>
      <c r="K137" s="594"/>
      <c r="L137" s="594"/>
      <c r="M137" s="594"/>
      <c r="N137" s="594"/>
      <c r="O137" s="594"/>
      <c r="P137" s="594"/>
      <c r="Q137" s="594"/>
      <c r="R137" s="594"/>
    </row>
    <row r="138" spans="1:18" x14ac:dyDescent="0.25">
      <c r="A138" s="594"/>
      <c r="B138" s="594"/>
      <c r="C138" s="594"/>
      <c r="D138" s="594"/>
      <c r="E138" s="594"/>
      <c r="F138" s="594"/>
      <c r="G138" s="594"/>
      <c r="H138" s="594"/>
      <c r="I138" s="594"/>
      <c r="J138" s="594"/>
      <c r="K138" s="594"/>
      <c r="L138" s="594"/>
      <c r="M138" s="594"/>
      <c r="N138" s="594"/>
      <c r="O138" s="594"/>
      <c r="P138" s="594"/>
      <c r="Q138" s="594"/>
      <c r="R138" s="594"/>
    </row>
    <row r="139" spans="1:18" x14ac:dyDescent="0.25">
      <c r="A139" s="594"/>
      <c r="B139" s="594"/>
      <c r="C139" s="594"/>
      <c r="D139" s="594"/>
      <c r="E139" s="594"/>
      <c r="F139" s="594"/>
      <c r="G139" s="594"/>
      <c r="H139" s="594"/>
      <c r="I139" s="594"/>
      <c r="J139" s="594"/>
      <c r="K139" s="594"/>
      <c r="L139" s="594"/>
      <c r="M139" s="594"/>
      <c r="N139" s="594"/>
      <c r="O139" s="594"/>
      <c r="P139" s="594"/>
      <c r="Q139" s="594"/>
      <c r="R139" s="594"/>
    </row>
    <row r="140" spans="1:18" x14ac:dyDescent="0.25">
      <c r="A140" s="594"/>
      <c r="B140" s="594"/>
      <c r="C140" s="594"/>
      <c r="D140" s="594"/>
      <c r="E140" s="594"/>
      <c r="F140" s="594"/>
      <c r="G140" s="594"/>
      <c r="H140" s="594"/>
      <c r="I140" s="594"/>
      <c r="J140" s="594"/>
      <c r="K140" s="594"/>
      <c r="L140" s="594"/>
      <c r="M140" s="594"/>
      <c r="N140" s="594"/>
      <c r="O140" s="594"/>
      <c r="P140" s="594"/>
      <c r="Q140" s="594"/>
      <c r="R140" s="594"/>
    </row>
    <row r="141" spans="1:18" x14ac:dyDescent="0.25">
      <c r="A141" s="594"/>
      <c r="B141" s="594"/>
      <c r="C141" s="594"/>
      <c r="D141" s="594"/>
      <c r="E141" s="594"/>
      <c r="F141" s="594"/>
      <c r="G141" s="594"/>
      <c r="H141" s="594"/>
      <c r="I141" s="594"/>
      <c r="J141" s="594"/>
      <c r="K141" s="594"/>
      <c r="L141" s="594"/>
      <c r="M141" s="594"/>
      <c r="N141" s="594"/>
      <c r="O141" s="594"/>
      <c r="P141" s="594"/>
      <c r="Q141" s="594"/>
      <c r="R141" s="594"/>
    </row>
    <row r="142" spans="1:18" x14ac:dyDescent="0.25">
      <c r="A142" s="594"/>
      <c r="B142" s="594"/>
      <c r="C142" s="594"/>
      <c r="D142" s="594"/>
      <c r="E142" s="594"/>
      <c r="F142" s="594"/>
      <c r="G142" s="594"/>
      <c r="H142" s="594"/>
      <c r="I142" s="594"/>
      <c r="J142" s="594"/>
      <c r="K142" s="594"/>
      <c r="L142" s="594"/>
      <c r="M142" s="594"/>
      <c r="N142" s="594"/>
      <c r="O142" s="594"/>
      <c r="P142" s="594"/>
      <c r="Q142" s="594"/>
      <c r="R142" s="594"/>
    </row>
    <row r="143" spans="1:18" x14ac:dyDescent="0.25">
      <c r="A143" s="594"/>
      <c r="B143" s="594"/>
      <c r="C143" s="594"/>
      <c r="D143" s="594"/>
      <c r="E143" s="594"/>
      <c r="F143" s="594"/>
      <c r="G143" s="594"/>
      <c r="H143" s="594"/>
      <c r="I143" s="594"/>
      <c r="J143" s="594"/>
      <c r="K143" s="594"/>
      <c r="L143" s="594"/>
      <c r="M143" s="594"/>
      <c r="N143" s="594"/>
      <c r="O143" s="594"/>
      <c r="P143" s="594"/>
      <c r="Q143" s="594"/>
      <c r="R143" s="594"/>
    </row>
    <row r="144" spans="1:18" x14ac:dyDescent="0.25">
      <c r="A144" s="594"/>
      <c r="B144" s="594"/>
      <c r="C144" s="594"/>
      <c r="D144" s="594"/>
      <c r="E144" s="594"/>
      <c r="F144" s="594"/>
      <c r="G144" s="594"/>
      <c r="H144" s="594"/>
      <c r="I144" s="594"/>
      <c r="J144" s="594"/>
      <c r="K144" s="594"/>
      <c r="L144" s="594"/>
      <c r="M144" s="594"/>
      <c r="N144" s="594"/>
      <c r="O144" s="594"/>
      <c r="P144" s="594"/>
      <c r="Q144" s="594"/>
      <c r="R144" s="594"/>
    </row>
    <row r="145" spans="1:18" x14ac:dyDescent="0.25">
      <c r="A145" s="594"/>
      <c r="B145" s="594"/>
      <c r="C145" s="594"/>
      <c r="D145" s="594"/>
      <c r="E145" s="594"/>
      <c r="F145" s="594"/>
      <c r="G145" s="594"/>
      <c r="H145" s="594"/>
      <c r="I145" s="594"/>
      <c r="J145" s="594"/>
      <c r="K145" s="594"/>
      <c r="L145" s="594"/>
      <c r="M145" s="594"/>
      <c r="N145" s="594"/>
      <c r="O145" s="594"/>
      <c r="P145" s="594"/>
      <c r="Q145" s="594"/>
      <c r="R145" s="594"/>
    </row>
    <row r="146" spans="1:18" x14ac:dyDescent="0.25">
      <c r="A146" s="594"/>
      <c r="B146" s="594"/>
      <c r="C146" s="594"/>
      <c r="D146" s="594"/>
      <c r="E146" s="594"/>
      <c r="F146" s="594"/>
      <c r="G146" s="594"/>
      <c r="H146" s="594"/>
      <c r="I146" s="594"/>
      <c r="J146" s="594"/>
      <c r="K146" s="594"/>
      <c r="L146" s="594"/>
      <c r="M146" s="594"/>
      <c r="N146" s="594"/>
      <c r="O146" s="594"/>
      <c r="P146" s="594"/>
      <c r="Q146" s="594"/>
      <c r="R146" s="594"/>
    </row>
    <row r="147" spans="1:18" x14ac:dyDescent="0.25">
      <c r="A147" s="594"/>
      <c r="B147" s="594"/>
      <c r="C147" s="594"/>
      <c r="D147" s="594"/>
      <c r="E147" s="594"/>
      <c r="F147" s="594"/>
      <c r="G147" s="594"/>
      <c r="H147" s="594"/>
      <c r="I147" s="594"/>
      <c r="J147" s="594"/>
      <c r="K147" s="594"/>
      <c r="L147" s="594"/>
      <c r="M147" s="594"/>
      <c r="N147" s="594"/>
      <c r="O147" s="594"/>
      <c r="P147" s="594"/>
      <c r="Q147" s="594"/>
      <c r="R147" s="594"/>
    </row>
    <row r="148" spans="1:18" x14ac:dyDescent="0.25">
      <c r="A148" s="594"/>
      <c r="B148" s="594"/>
      <c r="C148" s="594"/>
      <c r="D148" s="594"/>
      <c r="E148" s="594"/>
      <c r="F148" s="594"/>
      <c r="G148" s="594"/>
      <c r="H148" s="594"/>
      <c r="I148" s="594"/>
      <c r="J148" s="594"/>
      <c r="K148" s="594"/>
      <c r="L148" s="594"/>
      <c r="M148" s="594"/>
      <c r="N148" s="594"/>
      <c r="O148" s="594"/>
      <c r="P148" s="594"/>
      <c r="Q148" s="594"/>
      <c r="R148" s="594"/>
    </row>
    <row r="149" spans="1:18" x14ac:dyDescent="0.25">
      <c r="A149" s="594"/>
      <c r="B149" s="594"/>
      <c r="C149" s="594"/>
      <c r="D149" s="594"/>
      <c r="E149" s="594"/>
      <c r="F149" s="594"/>
      <c r="G149" s="594"/>
      <c r="H149" s="594"/>
      <c r="I149" s="594"/>
      <c r="J149" s="594"/>
      <c r="K149" s="594"/>
      <c r="L149" s="594"/>
      <c r="M149" s="594"/>
      <c r="N149" s="594"/>
      <c r="O149" s="594"/>
      <c r="P149" s="594"/>
      <c r="Q149" s="594"/>
      <c r="R149" s="594"/>
    </row>
    <row r="150" spans="1:18" x14ac:dyDescent="0.25">
      <c r="A150" s="594"/>
      <c r="B150" s="594"/>
      <c r="C150" s="594"/>
      <c r="D150" s="594"/>
      <c r="E150" s="594"/>
      <c r="F150" s="594"/>
      <c r="G150" s="594"/>
      <c r="H150" s="594"/>
      <c r="I150" s="594"/>
      <c r="J150" s="594"/>
      <c r="K150" s="594"/>
      <c r="L150" s="594"/>
      <c r="M150" s="594"/>
      <c r="N150" s="594"/>
      <c r="O150" s="594"/>
      <c r="P150" s="594"/>
      <c r="Q150" s="594"/>
      <c r="R150" s="594"/>
    </row>
    <row r="151" spans="1:18" x14ac:dyDescent="0.25">
      <c r="A151" s="594"/>
      <c r="B151" s="594"/>
      <c r="C151" s="594"/>
      <c r="D151" s="594"/>
      <c r="E151" s="594"/>
      <c r="F151" s="594"/>
      <c r="G151" s="594"/>
      <c r="H151" s="594"/>
      <c r="I151" s="594"/>
      <c r="J151" s="594"/>
      <c r="K151" s="594"/>
      <c r="L151" s="594"/>
      <c r="M151" s="594"/>
      <c r="N151" s="594"/>
      <c r="O151" s="594"/>
      <c r="P151" s="594"/>
      <c r="Q151" s="594"/>
      <c r="R151" s="594"/>
    </row>
    <row r="152" spans="1:18" x14ac:dyDescent="0.25">
      <c r="A152" s="594"/>
      <c r="B152" s="594"/>
      <c r="C152" s="594"/>
      <c r="D152" s="594"/>
      <c r="E152" s="594"/>
      <c r="F152" s="594"/>
      <c r="G152" s="594"/>
      <c r="H152" s="594"/>
      <c r="I152" s="594"/>
      <c r="J152" s="594"/>
      <c r="K152" s="594"/>
      <c r="L152" s="594"/>
      <c r="M152" s="594"/>
      <c r="N152" s="594"/>
      <c r="O152" s="594"/>
      <c r="P152" s="594"/>
      <c r="Q152" s="594"/>
      <c r="R152" s="594"/>
    </row>
    <row r="153" spans="1:18" x14ac:dyDescent="0.25">
      <c r="A153" s="594"/>
      <c r="B153" s="594"/>
      <c r="C153" s="594"/>
      <c r="D153" s="594"/>
      <c r="E153" s="594"/>
      <c r="F153" s="594"/>
      <c r="G153" s="594"/>
      <c r="H153" s="594"/>
      <c r="I153" s="594"/>
      <c r="J153" s="594"/>
      <c r="K153" s="594"/>
      <c r="L153" s="594"/>
      <c r="M153" s="594"/>
      <c r="N153" s="594"/>
      <c r="O153" s="594"/>
      <c r="P153" s="594"/>
      <c r="Q153" s="594"/>
      <c r="R153" s="594"/>
    </row>
    <row r="154" spans="1:18" x14ac:dyDescent="0.25">
      <c r="A154" s="594"/>
      <c r="B154" s="594"/>
      <c r="C154" s="594"/>
      <c r="D154" s="594"/>
      <c r="E154" s="594"/>
      <c r="F154" s="594"/>
      <c r="G154" s="594"/>
      <c r="H154" s="594"/>
      <c r="I154" s="594"/>
      <c r="J154" s="594"/>
      <c r="K154" s="594"/>
      <c r="L154" s="594"/>
      <c r="M154" s="594"/>
      <c r="N154" s="594"/>
      <c r="O154" s="594"/>
      <c r="P154" s="594"/>
      <c r="Q154" s="594"/>
      <c r="R154" s="594"/>
    </row>
    <row r="155" spans="1:18" x14ac:dyDescent="0.25">
      <c r="A155" s="594"/>
      <c r="B155" s="594"/>
      <c r="C155" s="594"/>
      <c r="D155" s="594"/>
      <c r="E155" s="594"/>
      <c r="F155" s="594"/>
      <c r="G155" s="594"/>
      <c r="H155" s="594"/>
      <c r="I155" s="594"/>
      <c r="J155" s="594"/>
      <c r="K155" s="594"/>
      <c r="L155" s="594"/>
      <c r="M155" s="594"/>
      <c r="N155" s="594"/>
      <c r="O155" s="594"/>
      <c r="P155" s="594"/>
      <c r="Q155" s="594"/>
      <c r="R155" s="594"/>
    </row>
    <row r="156" spans="1:18" x14ac:dyDescent="0.25">
      <c r="A156" s="594"/>
      <c r="B156" s="594"/>
      <c r="C156" s="594"/>
      <c r="D156" s="594"/>
      <c r="E156" s="594"/>
      <c r="F156" s="594"/>
      <c r="G156" s="594"/>
      <c r="H156" s="594"/>
      <c r="I156" s="594"/>
      <c r="J156" s="594"/>
      <c r="K156" s="594"/>
      <c r="L156" s="594"/>
      <c r="M156" s="594"/>
      <c r="N156" s="594"/>
      <c r="O156" s="594"/>
      <c r="P156" s="594"/>
      <c r="Q156" s="594"/>
      <c r="R156" s="594"/>
    </row>
    <row r="157" spans="1:18" x14ac:dyDescent="0.25">
      <c r="A157" s="594"/>
      <c r="B157" s="594"/>
      <c r="C157" s="594"/>
      <c r="D157" s="594"/>
      <c r="E157" s="594"/>
      <c r="F157" s="594"/>
      <c r="G157" s="594"/>
      <c r="H157" s="594"/>
      <c r="I157" s="594"/>
      <c r="J157" s="594"/>
      <c r="K157" s="594"/>
      <c r="L157" s="594"/>
      <c r="M157" s="594"/>
      <c r="N157" s="594"/>
      <c r="O157" s="594"/>
      <c r="P157" s="594"/>
      <c r="Q157" s="594"/>
      <c r="R157" s="594"/>
    </row>
    <row r="158" spans="1:18" x14ac:dyDescent="0.25">
      <c r="A158" s="594"/>
      <c r="B158" s="594"/>
      <c r="C158" s="594"/>
      <c r="D158" s="594"/>
      <c r="E158" s="594"/>
      <c r="F158" s="594"/>
      <c r="G158" s="594"/>
      <c r="H158" s="594"/>
      <c r="I158" s="594"/>
      <c r="J158" s="594"/>
      <c r="K158" s="594"/>
      <c r="L158" s="594"/>
      <c r="M158" s="594"/>
      <c r="N158" s="594"/>
      <c r="O158" s="594"/>
      <c r="P158" s="594"/>
      <c r="Q158" s="594"/>
      <c r="R158" s="594"/>
    </row>
    <row r="159" spans="1:18" x14ac:dyDescent="0.25">
      <c r="A159" s="594"/>
      <c r="B159" s="594"/>
      <c r="C159" s="594"/>
      <c r="D159" s="594"/>
      <c r="E159" s="594"/>
      <c r="F159" s="594"/>
      <c r="G159" s="594"/>
      <c r="H159" s="594"/>
      <c r="I159" s="594"/>
      <c r="J159" s="594"/>
      <c r="K159" s="594"/>
      <c r="L159" s="594"/>
      <c r="M159" s="594"/>
      <c r="N159" s="594"/>
      <c r="O159" s="594"/>
      <c r="P159" s="594"/>
      <c r="Q159" s="594"/>
      <c r="R159" s="594"/>
    </row>
    <row r="160" spans="1:18" x14ac:dyDescent="0.25">
      <c r="A160" s="594"/>
      <c r="B160" s="594"/>
      <c r="C160" s="594"/>
      <c r="D160" s="594"/>
      <c r="E160" s="594"/>
      <c r="F160" s="594"/>
      <c r="G160" s="594"/>
      <c r="H160" s="594"/>
      <c r="I160" s="594"/>
      <c r="J160" s="594"/>
      <c r="K160" s="594"/>
      <c r="L160" s="594"/>
      <c r="M160" s="594"/>
      <c r="N160" s="594"/>
      <c r="O160" s="594"/>
      <c r="P160" s="594"/>
      <c r="Q160" s="594"/>
      <c r="R160" s="594"/>
    </row>
    <row r="161" spans="1:18" x14ac:dyDescent="0.25">
      <c r="A161" s="594"/>
      <c r="B161" s="594"/>
      <c r="C161" s="594"/>
      <c r="D161" s="594"/>
      <c r="E161" s="594"/>
      <c r="F161" s="594"/>
      <c r="G161" s="594"/>
      <c r="H161" s="594"/>
      <c r="I161" s="594"/>
      <c r="J161" s="594"/>
      <c r="K161" s="594"/>
      <c r="L161" s="594"/>
      <c r="M161" s="594"/>
      <c r="N161" s="594"/>
      <c r="O161" s="594"/>
      <c r="P161" s="594"/>
      <c r="Q161" s="594"/>
      <c r="R161" s="594"/>
    </row>
    <row r="162" spans="1:18" x14ac:dyDescent="0.25">
      <c r="A162" s="594"/>
      <c r="B162" s="594"/>
      <c r="C162" s="594"/>
      <c r="D162" s="594"/>
      <c r="E162" s="594"/>
      <c r="F162" s="594"/>
      <c r="G162" s="594"/>
      <c r="H162" s="594"/>
      <c r="I162" s="594"/>
      <c r="J162" s="594"/>
      <c r="K162" s="594"/>
      <c r="L162" s="594"/>
      <c r="M162" s="594"/>
      <c r="N162" s="594"/>
      <c r="O162" s="594"/>
      <c r="P162" s="594"/>
      <c r="Q162" s="594"/>
      <c r="R162" s="594"/>
    </row>
    <row r="163" spans="1:18" x14ac:dyDescent="0.25">
      <c r="A163" s="594"/>
      <c r="B163" s="594"/>
      <c r="C163" s="594"/>
      <c r="D163" s="594"/>
      <c r="E163" s="594"/>
      <c r="F163" s="594"/>
      <c r="G163" s="594"/>
      <c r="H163" s="594"/>
      <c r="I163" s="594"/>
      <c r="J163" s="594"/>
      <c r="K163" s="594"/>
      <c r="L163" s="594"/>
      <c r="M163" s="594"/>
      <c r="N163" s="594"/>
      <c r="O163" s="594"/>
      <c r="P163" s="594"/>
      <c r="Q163" s="594"/>
      <c r="R163" s="594"/>
    </row>
    <row r="164" spans="1:18" x14ac:dyDescent="0.25">
      <c r="A164" s="594"/>
      <c r="B164" s="594"/>
      <c r="C164" s="594"/>
      <c r="D164" s="594"/>
      <c r="E164" s="594"/>
      <c r="F164" s="594"/>
      <c r="G164" s="594"/>
      <c r="H164" s="594"/>
      <c r="I164" s="594"/>
      <c r="J164" s="594"/>
      <c r="K164" s="594"/>
      <c r="L164" s="594"/>
      <c r="M164" s="594"/>
      <c r="N164" s="594"/>
      <c r="O164" s="594"/>
      <c r="P164" s="594"/>
      <c r="Q164" s="594"/>
      <c r="R164" s="594"/>
    </row>
    <row r="165" spans="1:18" x14ac:dyDescent="0.25">
      <c r="A165" s="594"/>
      <c r="B165" s="594"/>
      <c r="C165" s="594"/>
      <c r="D165" s="594"/>
      <c r="E165" s="594"/>
      <c r="F165" s="594"/>
      <c r="G165" s="594"/>
      <c r="H165" s="594"/>
      <c r="I165" s="594"/>
      <c r="J165" s="594"/>
      <c r="K165" s="594"/>
      <c r="L165" s="594"/>
      <c r="M165" s="594"/>
      <c r="N165" s="594"/>
      <c r="O165" s="594"/>
      <c r="P165" s="594"/>
      <c r="Q165" s="594"/>
      <c r="R165" s="594"/>
    </row>
    <row r="166" spans="1:18" x14ac:dyDescent="0.25">
      <c r="A166" s="594"/>
      <c r="B166" s="594"/>
      <c r="C166" s="594"/>
      <c r="D166" s="594"/>
      <c r="E166" s="594"/>
      <c r="F166" s="594"/>
      <c r="G166" s="594"/>
      <c r="H166" s="594"/>
      <c r="I166" s="594"/>
      <c r="J166" s="594"/>
      <c r="K166" s="594"/>
      <c r="L166" s="594"/>
      <c r="M166" s="594"/>
      <c r="N166" s="594"/>
      <c r="O166" s="594"/>
      <c r="P166" s="594"/>
      <c r="Q166" s="594"/>
      <c r="R166" s="594"/>
    </row>
    <row r="167" spans="1:18" x14ac:dyDescent="0.25">
      <c r="A167" s="594"/>
      <c r="B167" s="594"/>
      <c r="C167" s="594"/>
      <c r="D167" s="594"/>
      <c r="E167" s="594"/>
      <c r="F167" s="594"/>
      <c r="G167" s="594"/>
      <c r="H167" s="594"/>
      <c r="I167" s="594"/>
      <c r="J167" s="594"/>
      <c r="K167" s="594"/>
      <c r="L167" s="594"/>
      <c r="M167" s="594"/>
      <c r="N167" s="594"/>
      <c r="O167" s="594"/>
      <c r="P167" s="594"/>
      <c r="Q167" s="594"/>
      <c r="R167" s="594"/>
    </row>
    <row r="168" spans="1:18" x14ac:dyDescent="0.25">
      <c r="A168" s="594"/>
      <c r="B168" s="594"/>
      <c r="C168" s="594"/>
      <c r="D168" s="594"/>
      <c r="E168" s="594"/>
      <c r="F168" s="594"/>
      <c r="G168" s="594"/>
      <c r="H168" s="594"/>
      <c r="I168" s="594"/>
      <c r="J168" s="594"/>
      <c r="K168" s="594"/>
      <c r="L168" s="594"/>
      <c r="M168" s="594"/>
      <c r="N168" s="594"/>
      <c r="O168" s="594"/>
      <c r="P168" s="594"/>
      <c r="Q168" s="594"/>
      <c r="R168" s="594"/>
    </row>
    <row r="169" spans="1:18" x14ac:dyDescent="0.25">
      <c r="A169" s="594"/>
      <c r="B169" s="594"/>
      <c r="C169" s="594"/>
      <c r="D169" s="594"/>
      <c r="E169" s="594"/>
      <c r="F169" s="594"/>
      <c r="G169" s="594"/>
      <c r="H169" s="594"/>
      <c r="I169" s="594"/>
      <c r="J169" s="594"/>
      <c r="K169" s="594"/>
      <c r="L169" s="594"/>
      <c r="M169" s="594"/>
      <c r="N169" s="594"/>
      <c r="O169" s="594"/>
      <c r="P169" s="594"/>
      <c r="Q169" s="594"/>
      <c r="R169" s="594"/>
    </row>
    <row r="170" spans="1:18" x14ac:dyDescent="0.25">
      <c r="A170" s="594"/>
      <c r="B170" s="594"/>
      <c r="C170" s="594"/>
      <c r="D170" s="594"/>
      <c r="E170" s="594"/>
      <c r="F170" s="594"/>
      <c r="G170" s="594"/>
      <c r="H170" s="594"/>
      <c r="I170" s="594"/>
      <c r="J170" s="594"/>
      <c r="K170" s="594"/>
      <c r="L170" s="594"/>
      <c r="M170" s="594"/>
      <c r="N170" s="594"/>
      <c r="O170" s="594"/>
      <c r="P170" s="594"/>
      <c r="Q170" s="594"/>
      <c r="R170" s="594"/>
    </row>
    <row r="171" spans="1:18" x14ac:dyDescent="0.25">
      <c r="A171" s="594"/>
      <c r="B171" s="594"/>
      <c r="C171" s="594"/>
      <c r="D171" s="594"/>
      <c r="E171" s="594"/>
      <c r="F171" s="594"/>
      <c r="G171" s="594"/>
      <c r="H171" s="594"/>
      <c r="I171" s="594"/>
      <c r="J171" s="594"/>
      <c r="K171" s="594"/>
      <c r="L171" s="594"/>
      <c r="M171" s="594"/>
      <c r="N171" s="594"/>
      <c r="O171" s="594"/>
      <c r="P171" s="594"/>
      <c r="Q171" s="594"/>
      <c r="R171" s="594"/>
    </row>
    <row r="172" spans="1:18" x14ac:dyDescent="0.25">
      <c r="A172" s="594"/>
      <c r="B172" s="594"/>
      <c r="C172" s="594"/>
      <c r="D172" s="594"/>
      <c r="E172" s="594"/>
      <c r="F172" s="594"/>
      <c r="G172" s="594"/>
      <c r="H172" s="594"/>
      <c r="I172" s="594"/>
      <c r="J172" s="594"/>
      <c r="K172" s="594"/>
      <c r="L172" s="594"/>
      <c r="M172" s="594"/>
      <c r="N172" s="594"/>
      <c r="O172" s="594"/>
      <c r="P172" s="594"/>
      <c r="Q172" s="594"/>
      <c r="R172" s="594"/>
    </row>
    <row r="173" spans="1:18" x14ac:dyDescent="0.25">
      <c r="A173" s="594"/>
      <c r="B173" s="594"/>
      <c r="C173" s="594"/>
      <c r="D173" s="594"/>
      <c r="E173" s="594"/>
      <c r="F173" s="594"/>
      <c r="G173" s="594"/>
      <c r="H173" s="594"/>
      <c r="I173" s="594"/>
      <c r="J173" s="594"/>
      <c r="K173" s="594"/>
      <c r="L173" s="594"/>
      <c r="M173" s="594"/>
      <c r="N173" s="594"/>
      <c r="O173" s="594"/>
      <c r="P173" s="594"/>
      <c r="Q173" s="594"/>
      <c r="R173" s="594"/>
    </row>
    <row r="174" spans="1:18" x14ac:dyDescent="0.25">
      <c r="A174" s="594"/>
      <c r="B174" s="594"/>
      <c r="C174" s="594"/>
      <c r="D174" s="594"/>
      <c r="E174" s="594"/>
      <c r="F174" s="594"/>
      <c r="G174" s="594"/>
      <c r="H174" s="594"/>
      <c r="I174" s="594"/>
      <c r="J174" s="594"/>
      <c r="K174" s="594"/>
      <c r="L174" s="594"/>
      <c r="M174" s="594"/>
      <c r="N174" s="594"/>
      <c r="O174" s="594"/>
      <c r="P174" s="594"/>
      <c r="Q174" s="594"/>
      <c r="R174" s="594"/>
    </row>
    <row r="175" spans="1:18" x14ac:dyDescent="0.25">
      <c r="A175" s="594"/>
      <c r="B175" s="594"/>
      <c r="C175" s="594"/>
      <c r="D175" s="594"/>
      <c r="E175" s="594"/>
      <c r="F175" s="594"/>
      <c r="G175" s="594"/>
      <c r="H175" s="594"/>
      <c r="I175" s="594"/>
      <c r="J175" s="594"/>
      <c r="K175" s="594"/>
      <c r="L175" s="594"/>
      <c r="M175" s="594"/>
      <c r="N175" s="594"/>
      <c r="O175" s="594"/>
      <c r="P175" s="594"/>
      <c r="Q175" s="594"/>
      <c r="R175" s="594"/>
    </row>
    <row r="176" spans="1:18" x14ac:dyDescent="0.25">
      <c r="A176" s="594"/>
      <c r="B176" s="594"/>
      <c r="C176" s="594"/>
      <c r="D176" s="594"/>
      <c r="E176" s="594"/>
      <c r="F176" s="594"/>
      <c r="G176" s="594"/>
      <c r="H176" s="594"/>
      <c r="I176" s="594"/>
      <c r="J176" s="594"/>
      <c r="K176" s="594"/>
      <c r="L176" s="594"/>
      <c r="M176" s="594"/>
      <c r="N176" s="594"/>
      <c r="O176" s="594"/>
      <c r="P176" s="594"/>
      <c r="Q176" s="594"/>
      <c r="R176" s="594"/>
    </row>
    <row r="177" spans="1:18" x14ac:dyDescent="0.25">
      <c r="A177" s="594"/>
      <c r="B177" s="594"/>
      <c r="C177" s="594"/>
      <c r="D177" s="594"/>
      <c r="E177" s="594"/>
      <c r="F177" s="594"/>
      <c r="G177" s="594"/>
      <c r="H177" s="594"/>
      <c r="I177" s="594"/>
      <c r="J177" s="594"/>
      <c r="K177" s="594"/>
      <c r="L177" s="594"/>
      <c r="M177" s="594"/>
      <c r="N177" s="594"/>
      <c r="O177" s="594"/>
      <c r="P177" s="594"/>
      <c r="Q177" s="594"/>
      <c r="R177" s="594"/>
    </row>
    <row r="178" spans="1:18" x14ac:dyDescent="0.25">
      <c r="A178" s="594"/>
      <c r="B178" s="594"/>
      <c r="C178" s="594"/>
      <c r="D178" s="594"/>
      <c r="E178" s="594"/>
      <c r="F178" s="594"/>
      <c r="G178" s="594"/>
      <c r="H178" s="594"/>
      <c r="I178" s="594"/>
      <c r="J178" s="594"/>
      <c r="K178" s="594"/>
      <c r="L178" s="594"/>
      <c r="M178" s="594"/>
      <c r="N178" s="594"/>
      <c r="O178" s="594"/>
      <c r="P178" s="594"/>
      <c r="Q178" s="594"/>
      <c r="R178" s="594"/>
    </row>
    <row r="179" spans="1:18" x14ac:dyDescent="0.25">
      <c r="A179" s="594"/>
      <c r="B179" s="594"/>
      <c r="C179" s="594"/>
      <c r="D179" s="594"/>
      <c r="E179" s="594"/>
      <c r="F179" s="594"/>
      <c r="G179" s="594"/>
      <c r="H179" s="594"/>
      <c r="I179" s="594"/>
      <c r="J179" s="594"/>
      <c r="K179" s="594"/>
      <c r="L179" s="594"/>
      <c r="M179" s="594"/>
      <c r="N179" s="594"/>
      <c r="O179" s="594"/>
      <c r="P179" s="594"/>
      <c r="Q179" s="594"/>
      <c r="R179" s="594"/>
    </row>
    <row r="180" spans="1:18" x14ac:dyDescent="0.25">
      <c r="A180" s="594"/>
      <c r="B180" s="594"/>
      <c r="C180" s="594"/>
      <c r="D180" s="594"/>
      <c r="E180" s="594"/>
      <c r="F180" s="594"/>
      <c r="G180" s="594"/>
      <c r="H180" s="594"/>
      <c r="I180" s="594"/>
      <c r="J180" s="594"/>
      <c r="K180" s="594"/>
      <c r="L180" s="594"/>
      <c r="M180" s="594"/>
      <c r="N180" s="594"/>
      <c r="O180" s="594"/>
      <c r="P180" s="594"/>
      <c r="Q180" s="594"/>
      <c r="R180" s="594"/>
    </row>
    <row r="181" spans="1:18" x14ac:dyDescent="0.25">
      <c r="A181" s="594"/>
      <c r="B181" s="594"/>
      <c r="C181" s="594"/>
      <c r="D181" s="594"/>
      <c r="E181" s="594"/>
      <c r="F181" s="594"/>
      <c r="G181" s="594"/>
      <c r="H181" s="594"/>
      <c r="I181" s="594"/>
      <c r="J181" s="594"/>
      <c r="K181" s="594"/>
      <c r="L181" s="594"/>
      <c r="M181" s="594"/>
      <c r="N181" s="594"/>
      <c r="O181" s="594"/>
      <c r="P181" s="594"/>
      <c r="Q181" s="594"/>
      <c r="R181" s="594"/>
    </row>
    <row r="182" spans="1:18" x14ac:dyDescent="0.25">
      <c r="A182" s="594"/>
      <c r="B182" s="594"/>
      <c r="C182" s="594"/>
      <c r="D182" s="594"/>
      <c r="E182" s="594"/>
      <c r="F182" s="594"/>
      <c r="G182" s="594"/>
      <c r="H182" s="594"/>
      <c r="I182" s="594"/>
      <c r="J182" s="594"/>
      <c r="K182" s="594"/>
      <c r="L182" s="594"/>
      <c r="M182" s="594"/>
      <c r="N182" s="594"/>
      <c r="O182" s="594"/>
      <c r="P182" s="594"/>
      <c r="Q182" s="594"/>
      <c r="R182" s="594"/>
    </row>
    <row r="183" spans="1:18" x14ac:dyDescent="0.25">
      <c r="A183" s="594"/>
      <c r="B183" s="594"/>
      <c r="C183" s="594"/>
      <c r="D183" s="594"/>
      <c r="E183" s="594"/>
      <c r="F183" s="594"/>
      <c r="G183" s="594"/>
      <c r="H183" s="594"/>
      <c r="I183" s="594"/>
      <c r="J183" s="594"/>
      <c r="K183" s="594"/>
      <c r="L183" s="594"/>
      <c r="M183" s="594"/>
      <c r="N183" s="594"/>
      <c r="O183" s="594"/>
      <c r="P183" s="594"/>
      <c r="Q183" s="594"/>
      <c r="R183" s="594"/>
    </row>
    <row r="184" spans="1:18" x14ac:dyDescent="0.25">
      <c r="A184" s="594"/>
      <c r="B184" s="594"/>
      <c r="C184" s="594"/>
      <c r="D184" s="594"/>
      <c r="E184" s="594"/>
      <c r="F184" s="594"/>
      <c r="G184" s="594"/>
      <c r="H184" s="594"/>
      <c r="I184" s="594"/>
      <c r="J184" s="594"/>
      <c r="K184" s="594"/>
      <c r="L184" s="594"/>
      <c r="M184" s="594"/>
      <c r="N184" s="594"/>
      <c r="O184" s="594"/>
      <c r="P184" s="594"/>
      <c r="Q184" s="594"/>
      <c r="R184" s="594"/>
    </row>
    <row r="185" spans="1:18" x14ac:dyDescent="0.25">
      <c r="A185" s="594"/>
      <c r="B185" s="594"/>
      <c r="C185" s="594"/>
      <c r="D185" s="594"/>
      <c r="E185" s="594"/>
      <c r="F185" s="594"/>
      <c r="G185" s="594"/>
      <c r="H185" s="594"/>
      <c r="I185" s="594"/>
      <c r="J185" s="594"/>
      <c r="K185" s="594"/>
      <c r="L185" s="594"/>
      <c r="M185" s="594"/>
      <c r="N185" s="594"/>
      <c r="O185" s="594"/>
      <c r="P185" s="594"/>
      <c r="Q185" s="594"/>
      <c r="R185" s="594"/>
    </row>
    <row r="186" spans="1:18" x14ac:dyDescent="0.25">
      <c r="A186" s="594"/>
      <c r="B186" s="594"/>
      <c r="C186" s="594"/>
      <c r="D186" s="594"/>
      <c r="E186" s="594"/>
      <c r="F186" s="594"/>
      <c r="G186" s="594"/>
      <c r="H186" s="594"/>
      <c r="I186" s="594"/>
      <c r="J186" s="594"/>
      <c r="K186" s="594"/>
      <c r="L186" s="594"/>
      <c r="M186" s="594"/>
      <c r="N186" s="594"/>
      <c r="O186" s="594"/>
      <c r="P186" s="594"/>
      <c r="Q186" s="594"/>
      <c r="R186" s="594"/>
    </row>
    <row r="187" spans="1:18" x14ac:dyDescent="0.25">
      <c r="A187" s="594"/>
      <c r="B187" s="594"/>
      <c r="C187" s="594"/>
      <c r="D187" s="594"/>
      <c r="E187" s="594"/>
      <c r="F187" s="594"/>
      <c r="G187" s="594"/>
      <c r="H187" s="594"/>
      <c r="I187" s="594"/>
      <c r="J187" s="594"/>
      <c r="K187" s="594"/>
      <c r="L187" s="594"/>
      <c r="M187" s="594"/>
      <c r="N187" s="594"/>
      <c r="O187" s="594"/>
      <c r="P187" s="594"/>
      <c r="Q187" s="594"/>
      <c r="R187" s="594"/>
    </row>
    <row r="188" spans="1:18" x14ac:dyDescent="0.25">
      <c r="A188" s="594"/>
      <c r="B188" s="594"/>
      <c r="C188" s="594"/>
      <c r="D188" s="594"/>
      <c r="E188" s="594"/>
      <c r="F188" s="594"/>
      <c r="G188" s="594"/>
      <c r="H188" s="594"/>
      <c r="I188" s="594"/>
      <c r="J188" s="594"/>
      <c r="K188" s="594"/>
      <c r="L188" s="594"/>
      <c r="M188" s="594"/>
      <c r="N188" s="594"/>
      <c r="O188" s="594"/>
      <c r="P188" s="594"/>
      <c r="Q188" s="594"/>
      <c r="R188" s="594"/>
    </row>
    <row r="189" spans="1:18" x14ac:dyDescent="0.25">
      <c r="A189" s="594"/>
      <c r="B189" s="594"/>
      <c r="C189" s="594"/>
      <c r="D189" s="594"/>
      <c r="E189" s="594"/>
      <c r="F189" s="594"/>
      <c r="G189" s="594"/>
      <c r="H189" s="594"/>
      <c r="I189" s="594"/>
      <c r="J189" s="594"/>
      <c r="K189" s="594"/>
      <c r="L189" s="594"/>
      <c r="M189" s="594"/>
      <c r="N189" s="594"/>
      <c r="O189" s="594"/>
      <c r="P189" s="594"/>
      <c r="Q189" s="594"/>
      <c r="R189" s="594"/>
    </row>
    <row r="190" spans="1:18" x14ac:dyDescent="0.25">
      <c r="A190" s="594"/>
      <c r="B190" s="594"/>
      <c r="C190" s="594"/>
      <c r="D190" s="594"/>
      <c r="E190" s="594"/>
      <c r="F190" s="594"/>
      <c r="G190" s="594"/>
      <c r="H190" s="594"/>
      <c r="I190" s="594"/>
      <c r="J190" s="594"/>
      <c r="K190" s="594"/>
      <c r="L190" s="594"/>
      <c r="M190" s="594"/>
      <c r="N190" s="594"/>
      <c r="O190" s="594"/>
      <c r="P190" s="594"/>
      <c r="Q190" s="594"/>
      <c r="R190" s="594"/>
    </row>
    <row r="191" spans="1:18" x14ac:dyDescent="0.25">
      <c r="A191" s="594"/>
      <c r="B191" s="594"/>
      <c r="C191" s="594"/>
      <c r="D191" s="594"/>
      <c r="E191" s="594"/>
      <c r="F191" s="594"/>
      <c r="G191" s="594"/>
      <c r="H191" s="594"/>
      <c r="I191" s="594"/>
      <c r="J191" s="594"/>
      <c r="K191" s="594"/>
      <c r="L191" s="594"/>
      <c r="M191" s="594"/>
      <c r="N191" s="594"/>
      <c r="O191" s="594"/>
      <c r="P191" s="594"/>
      <c r="Q191" s="594"/>
      <c r="R191" s="594"/>
    </row>
    <row r="192" spans="1:18" x14ac:dyDescent="0.25">
      <c r="A192" s="594"/>
      <c r="B192" s="594"/>
      <c r="C192" s="594"/>
      <c r="D192" s="594"/>
      <c r="E192" s="594"/>
      <c r="F192" s="594"/>
      <c r="G192" s="594"/>
      <c r="H192" s="594"/>
      <c r="I192" s="594"/>
      <c r="J192" s="594"/>
      <c r="K192" s="594"/>
      <c r="L192" s="594"/>
      <c r="M192" s="594"/>
      <c r="N192" s="594"/>
      <c r="O192" s="594"/>
      <c r="P192" s="594"/>
      <c r="Q192" s="594"/>
      <c r="R192" s="594"/>
    </row>
    <row r="193" spans="1:18" x14ac:dyDescent="0.25">
      <c r="A193" s="594"/>
      <c r="B193" s="594"/>
      <c r="C193" s="594"/>
      <c r="D193" s="594"/>
      <c r="E193" s="594"/>
      <c r="F193" s="594"/>
      <c r="G193" s="594"/>
      <c r="H193" s="594"/>
      <c r="I193" s="594"/>
      <c r="J193" s="594"/>
      <c r="K193" s="594"/>
      <c r="L193" s="594"/>
      <c r="M193" s="594"/>
      <c r="N193" s="594"/>
      <c r="O193" s="594"/>
      <c r="P193" s="594"/>
      <c r="Q193" s="594"/>
      <c r="R193" s="594"/>
    </row>
    <row r="194" spans="1:18" x14ac:dyDescent="0.25">
      <c r="A194" s="594"/>
      <c r="B194" s="594"/>
      <c r="C194" s="594"/>
      <c r="D194" s="594"/>
      <c r="E194" s="594"/>
      <c r="F194" s="594"/>
      <c r="G194" s="594"/>
      <c r="H194" s="594"/>
      <c r="I194" s="594"/>
      <c r="J194" s="594"/>
      <c r="K194" s="594"/>
      <c r="L194" s="594"/>
      <c r="M194" s="594"/>
      <c r="N194" s="594"/>
      <c r="O194" s="594"/>
      <c r="P194" s="594"/>
      <c r="Q194" s="594"/>
      <c r="R194" s="594"/>
    </row>
    <row r="195" spans="1:18" x14ac:dyDescent="0.25">
      <c r="A195" s="594"/>
      <c r="B195" s="594"/>
      <c r="C195" s="594"/>
      <c r="D195" s="594"/>
      <c r="E195" s="594"/>
      <c r="F195" s="594"/>
      <c r="G195" s="594"/>
      <c r="H195" s="594"/>
      <c r="I195" s="594"/>
      <c r="J195" s="594"/>
      <c r="K195" s="594"/>
      <c r="L195" s="594"/>
      <c r="M195" s="594"/>
      <c r="N195" s="594"/>
      <c r="O195" s="594"/>
      <c r="P195" s="594"/>
      <c r="Q195" s="594"/>
      <c r="R195" s="594"/>
    </row>
    <row r="196" spans="1:18" x14ac:dyDescent="0.25">
      <c r="A196" s="594"/>
      <c r="B196" s="594"/>
      <c r="C196" s="594"/>
      <c r="D196" s="594"/>
      <c r="E196" s="594"/>
      <c r="F196" s="594"/>
      <c r="G196" s="594"/>
      <c r="H196" s="594"/>
      <c r="I196" s="594"/>
      <c r="J196" s="594"/>
      <c r="K196" s="594"/>
      <c r="L196" s="594"/>
      <c r="M196" s="594"/>
      <c r="N196" s="594"/>
      <c r="O196" s="594"/>
      <c r="P196" s="594"/>
      <c r="Q196" s="594"/>
      <c r="R196" s="594"/>
    </row>
    <row r="197" spans="1:18" x14ac:dyDescent="0.25">
      <c r="A197" s="594"/>
      <c r="B197" s="594"/>
      <c r="C197" s="594"/>
      <c r="D197" s="594"/>
      <c r="E197" s="594"/>
      <c r="F197" s="594"/>
      <c r="G197" s="594"/>
      <c r="H197" s="594"/>
      <c r="I197" s="594"/>
      <c r="J197" s="594"/>
      <c r="K197" s="594"/>
      <c r="L197" s="594"/>
      <c r="M197" s="594"/>
      <c r="N197" s="594"/>
      <c r="O197" s="594"/>
      <c r="P197" s="594"/>
      <c r="Q197" s="594"/>
      <c r="R197" s="594"/>
    </row>
    <row r="198" spans="1:18" x14ac:dyDescent="0.25">
      <c r="A198" s="594"/>
      <c r="B198" s="594"/>
      <c r="C198" s="594"/>
      <c r="D198" s="594"/>
      <c r="E198" s="594"/>
      <c r="F198" s="594"/>
      <c r="G198" s="594"/>
      <c r="H198" s="594"/>
      <c r="I198" s="594"/>
      <c r="J198" s="594"/>
      <c r="K198" s="594"/>
      <c r="L198" s="594"/>
      <c r="M198" s="594"/>
      <c r="N198" s="594"/>
      <c r="O198" s="594"/>
      <c r="P198" s="594"/>
      <c r="Q198" s="594"/>
      <c r="R198" s="594"/>
    </row>
    <row r="199" spans="1:18" x14ac:dyDescent="0.25">
      <c r="A199" s="594"/>
      <c r="B199" s="594"/>
      <c r="C199" s="594"/>
      <c r="D199" s="594"/>
      <c r="E199" s="594"/>
      <c r="F199" s="594"/>
      <c r="G199" s="594"/>
      <c r="H199" s="594"/>
      <c r="I199" s="594"/>
      <c r="J199" s="594"/>
      <c r="K199" s="594"/>
      <c r="L199" s="594"/>
      <c r="M199" s="594"/>
      <c r="N199" s="594"/>
      <c r="O199" s="594"/>
      <c r="P199" s="594"/>
      <c r="Q199" s="594"/>
      <c r="R199" s="594"/>
    </row>
    <row r="200" spans="1:18" x14ac:dyDescent="0.25">
      <c r="A200" s="594"/>
      <c r="B200" s="594"/>
      <c r="C200" s="594"/>
      <c r="D200" s="594"/>
      <c r="E200" s="594"/>
      <c r="F200" s="594"/>
      <c r="G200" s="594"/>
      <c r="H200" s="594"/>
      <c r="I200" s="594"/>
      <c r="J200" s="594"/>
      <c r="K200" s="594"/>
      <c r="L200" s="594"/>
      <c r="M200" s="594"/>
      <c r="N200" s="594"/>
      <c r="O200" s="594"/>
      <c r="P200" s="594"/>
      <c r="Q200" s="594"/>
      <c r="R200" s="594"/>
    </row>
    <row r="201" spans="1:18" x14ac:dyDescent="0.25">
      <c r="A201" s="594"/>
      <c r="B201" s="594"/>
      <c r="C201" s="594"/>
      <c r="D201" s="594"/>
      <c r="E201" s="594"/>
      <c r="F201" s="594"/>
      <c r="G201" s="594"/>
      <c r="H201" s="594"/>
      <c r="I201" s="594"/>
      <c r="J201" s="594"/>
      <c r="K201" s="594"/>
      <c r="L201" s="594"/>
      <c r="M201" s="594"/>
      <c r="N201" s="594"/>
      <c r="O201" s="594"/>
      <c r="P201" s="594"/>
      <c r="Q201" s="594"/>
      <c r="R201" s="594"/>
    </row>
    <row r="202" spans="1:18" x14ac:dyDescent="0.25">
      <c r="A202" s="594"/>
      <c r="B202" s="594"/>
      <c r="C202" s="594"/>
      <c r="D202" s="594"/>
      <c r="E202" s="594"/>
      <c r="F202" s="594"/>
      <c r="G202" s="594"/>
      <c r="H202" s="594"/>
      <c r="I202" s="594"/>
      <c r="J202" s="594"/>
      <c r="K202" s="594"/>
      <c r="L202" s="594"/>
      <c r="M202" s="594"/>
      <c r="N202" s="594"/>
      <c r="O202" s="594"/>
      <c r="P202" s="594"/>
      <c r="Q202" s="594"/>
      <c r="R202" s="594"/>
    </row>
    <row r="203" spans="1:18" x14ac:dyDescent="0.25">
      <c r="A203" s="594"/>
      <c r="B203" s="594"/>
      <c r="C203" s="594"/>
      <c r="D203" s="594"/>
      <c r="E203" s="594"/>
      <c r="F203" s="594"/>
      <c r="G203" s="594"/>
      <c r="H203" s="594"/>
      <c r="I203" s="594"/>
      <c r="J203" s="594"/>
      <c r="K203" s="594"/>
      <c r="L203" s="594"/>
      <c r="M203" s="594"/>
      <c r="N203" s="594"/>
      <c r="O203" s="594"/>
      <c r="P203" s="594"/>
      <c r="Q203" s="594"/>
      <c r="R203" s="594"/>
    </row>
    <row r="204" spans="1:18" x14ac:dyDescent="0.25">
      <c r="A204" s="594"/>
      <c r="B204" s="594"/>
      <c r="C204" s="594"/>
      <c r="D204" s="594"/>
      <c r="E204" s="594"/>
      <c r="F204" s="594"/>
      <c r="G204" s="594"/>
      <c r="H204" s="594"/>
      <c r="I204" s="594"/>
      <c r="J204" s="594"/>
      <c r="K204" s="594"/>
      <c r="L204" s="594"/>
      <c r="M204" s="594"/>
      <c r="N204" s="594"/>
      <c r="O204" s="594"/>
      <c r="P204" s="594"/>
      <c r="Q204" s="594"/>
      <c r="R204" s="594"/>
    </row>
    <row r="205" spans="1:18" x14ac:dyDescent="0.25">
      <c r="A205" s="594"/>
      <c r="B205" s="594"/>
      <c r="C205" s="594"/>
      <c r="D205" s="594"/>
      <c r="E205" s="594"/>
      <c r="F205" s="594"/>
      <c r="G205" s="594"/>
      <c r="H205" s="594"/>
      <c r="I205" s="594"/>
      <c r="J205" s="594"/>
      <c r="K205" s="594"/>
      <c r="L205" s="594"/>
      <c r="M205" s="594"/>
      <c r="N205" s="594"/>
      <c r="O205" s="594"/>
      <c r="P205" s="594"/>
      <c r="Q205" s="594"/>
      <c r="R205" s="594"/>
    </row>
    <row r="206" spans="1:18" x14ac:dyDescent="0.25">
      <c r="A206" s="594"/>
      <c r="B206" s="594"/>
      <c r="C206" s="594"/>
      <c r="D206" s="594"/>
      <c r="E206" s="594"/>
      <c r="F206" s="594"/>
      <c r="G206" s="594"/>
      <c r="H206" s="594"/>
      <c r="I206" s="594"/>
      <c r="J206" s="594"/>
      <c r="K206" s="594"/>
      <c r="L206" s="594"/>
      <c r="M206" s="594"/>
      <c r="N206" s="594"/>
      <c r="O206" s="594"/>
      <c r="P206" s="594"/>
      <c r="Q206" s="594"/>
      <c r="R206" s="594"/>
    </row>
    <row r="207" spans="1:18" x14ac:dyDescent="0.25">
      <c r="A207" s="594"/>
      <c r="B207" s="594"/>
      <c r="C207" s="594"/>
      <c r="D207" s="594"/>
      <c r="E207" s="594"/>
      <c r="F207" s="594"/>
      <c r="G207" s="594"/>
      <c r="H207" s="594"/>
      <c r="I207" s="594"/>
      <c r="J207" s="594"/>
      <c r="K207" s="594"/>
      <c r="L207" s="594"/>
      <c r="M207" s="594"/>
      <c r="N207" s="594"/>
      <c r="O207" s="594"/>
      <c r="P207" s="594"/>
      <c r="Q207" s="594"/>
      <c r="R207" s="594"/>
    </row>
    <row r="208" spans="1:18" x14ac:dyDescent="0.25">
      <c r="A208" s="594"/>
      <c r="B208" s="594"/>
      <c r="C208" s="594"/>
      <c r="D208" s="594"/>
      <c r="E208" s="594"/>
      <c r="F208" s="594"/>
      <c r="G208" s="594"/>
      <c r="H208" s="594"/>
      <c r="I208" s="594"/>
      <c r="J208" s="594"/>
      <c r="K208" s="594"/>
      <c r="L208" s="594"/>
      <c r="M208" s="594"/>
      <c r="N208" s="594"/>
      <c r="O208" s="594"/>
      <c r="P208" s="594"/>
      <c r="Q208" s="594"/>
      <c r="R208" s="594"/>
    </row>
    <row r="209" spans="1:18" x14ac:dyDescent="0.25">
      <c r="A209" s="594"/>
      <c r="B209" s="594"/>
      <c r="C209" s="594"/>
      <c r="D209" s="594"/>
      <c r="E209" s="594"/>
      <c r="F209" s="594"/>
      <c r="G209" s="594"/>
      <c r="H209" s="594"/>
      <c r="I209" s="594"/>
      <c r="J209" s="594"/>
      <c r="K209" s="594"/>
      <c r="L209" s="594"/>
      <c r="M209" s="594"/>
      <c r="N209" s="594"/>
      <c r="O209" s="594"/>
      <c r="P209" s="594"/>
      <c r="Q209" s="594"/>
      <c r="R209" s="594"/>
    </row>
    <row r="210" spans="1:18" x14ac:dyDescent="0.25">
      <c r="A210" s="594"/>
      <c r="B210" s="594"/>
      <c r="C210" s="594"/>
      <c r="D210" s="594"/>
      <c r="E210" s="594"/>
      <c r="F210" s="594"/>
      <c r="G210" s="594"/>
      <c r="H210" s="594"/>
      <c r="I210" s="594"/>
      <c r="J210" s="594"/>
      <c r="K210" s="594"/>
      <c r="L210" s="594"/>
      <c r="M210" s="594"/>
      <c r="N210" s="594"/>
      <c r="O210" s="594"/>
      <c r="P210" s="594"/>
      <c r="Q210" s="594"/>
      <c r="R210" s="594"/>
    </row>
    <row r="211" spans="1:18" x14ac:dyDescent="0.25">
      <c r="A211" s="594"/>
      <c r="B211" s="594"/>
      <c r="C211" s="594"/>
      <c r="D211" s="594"/>
      <c r="E211" s="594"/>
      <c r="F211" s="594"/>
      <c r="G211" s="594"/>
      <c r="H211" s="594"/>
      <c r="I211" s="594"/>
      <c r="J211" s="594"/>
      <c r="K211" s="594"/>
      <c r="L211" s="594"/>
      <c r="M211" s="594"/>
      <c r="N211" s="594"/>
      <c r="O211" s="594"/>
      <c r="P211" s="594"/>
      <c r="Q211" s="594"/>
      <c r="R211" s="594"/>
    </row>
    <row r="212" spans="1:18" x14ac:dyDescent="0.25">
      <c r="A212" s="594"/>
      <c r="B212" s="594"/>
      <c r="C212" s="594"/>
      <c r="D212" s="594"/>
      <c r="E212" s="594"/>
      <c r="F212" s="594"/>
      <c r="G212" s="594"/>
      <c r="H212" s="594"/>
      <c r="I212" s="594"/>
      <c r="J212" s="594"/>
      <c r="K212" s="594"/>
      <c r="L212" s="594"/>
      <c r="M212" s="594"/>
      <c r="N212" s="594"/>
      <c r="O212" s="594"/>
      <c r="P212" s="594"/>
      <c r="Q212" s="594"/>
      <c r="R212" s="594"/>
    </row>
    <row r="213" spans="1:18" x14ac:dyDescent="0.25">
      <c r="A213" s="594"/>
      <c r="B213" s="594"/>
      <c r="C213" s="594"/>
      <c r="D213" s="594"/>
      <c r="E213" s="594"/>
      <c r="F213" s="594"/>
      <c r="G213" s="594"/>
      <c r="H213" s="594"/>
      <c r="I213" s="594"/>
      <c r="J213" s="594"/>
      <c r="K213" s="594"/>
      <c r="L213" s="594"/>
      <c r="M213" s="594"/>
      <c r="N213" s="594"/>
      <c r="O213" s="594"/>
      <c r="P213" s="594"/>
      <c r="Q213" s="594"/>
      <c r="R213" s="594"/>
    </row>
    <row r="214" spans="1:18" x14ac:dyDescent="0.25">
      <c r="A214" s="594"/>
      <c r="B214" s="594"/>
      <c r="C214" s="594"/>
      <c r="D214" s="594"/>
      <c r="E214" s="594"/>
      <c r="F214" s="594"/>
      <c r="G214" s="594"/>
      <c r="H214" s="594"/>
      <c r="I214" s="594"/>
      <c r="J214" s="594"/>
      <c r="K214" s="594"/>
      <c r="L214" s="594"/>
      <c r="M214" s="594"/>
      <c r="N214" s="594"/>
      <c r="O214" s="594"/>
      <c r="P214" s="594"/>
      <c r="Q214" s="594"/>
      <c r="R214" s="594"/>
    </row>
    <row r="215" spans="1:18" x14ac:dyDescent="0.25">
      <c r="A215" s="594"/>
      <c r="B215" s="594"/>
      <c r="C215" s="594"/>
      <c r="D215" s="594"/>
      <c r="E215" s="594"/>
      <c r="F215" s="594"/>
      <c r="G215" s="594"/>
      <c r="H215" s="594"/>
      <c r="I215" s="594"/>
      <c r="J215" s="594"/>
      <c r="K215" s="594"/>
      <c r="L215" s="594"/>
      <c r="M215" s="594"/>
      <c r="N215" s="594"/>
      <c r="O215" s="594"/>
      <c r="P215" s="594"/>
      <c r="Q215" s="594"/>
      <c r="R215" s="594"/>
    </row>
    <row r="216" spans="1:18" x14ac:dyDescent="0.25">
      <c r="A216" s="594"/>
      <c r="B216" s="594"/>
      <c r="C216" s="594"/>
      <c r="D216" s="594"/>
      <c r="E216" s="594"/>
      <c r="F216" s="594"/>
      <c r="G216" s="594"/>
      <c r="H216" s="594"/>
      <c r="I216" s="594"/>
      <c r="J216" s="594"/>
      <c r="K216" s="594"/>
      <c r="L216" s="594"/>
      <c r="M216" s="594"/>
      <c r="N216" s="594"/>
      <c r="O216" s="594"/>
      <c r="P216" s="594"/>
      <c r="Q216" s="594"/>
      <c r="R216" s="594"/>
    </row>
    <row r="217" spans="1:18" x14ac:dyDescent="0.25">
      <c r="A217" s="594"/>
      <c r="B217" s="594"/>
      <c r="C217" s="594"/>
      <c r="D217" s="594"/>
      <c r="E217" s="594"/>
      <c r="F217" s="594"/>
      <c r="G217" s="594"/>
      <c r="H217" s="594"/>
      <c r="I217" s="594"/>
      <c r="J217" s="594"/>
      <c r="K217" s="594"/>
      <c r="L217" s="594"/>
      <c r="M217" s="594"/>
      <c r="N217" s="594"/>
      <c r="O217" s="594"/>
      <c r="P217" s="594"/>
      <c r="Q217" s="594"/>
      <c r="R217" s="594"/>
    </row>
    <row r="218" spans="1:18" x14ac:dyDescent="0.25">
      <c r="A218" s="594"/>
      <c r="B218" s="594"/>
      <c r="C218" s="594"/>
      <c r="D218" s="594"/>
      <c r="E218" s="594"/>
      <c r="F218" s="594"/>
      <c r="G218" s="594"/>
      <c r="H218" s="594"/>
      <c r="I218" s="594"/>
      <c r="J218" s="594"/>
      <c r="K218" s="594"/>
      <c r="L218" s="594"/>
      <c r="M218" s="594"/>
      <c r="N218" s="594"/>
      <c r="O218" s="594"/>
      <c r="P218" s="594"/>
      <c r="Q218" s="594"/>
      <c r="R218" s="594"/>
    </row>
    <row r="219" spans="1:18" x14ac:dyDescent="0.25">
      <c r="A219" s="594"/>
      <c r="B219" s="594"/>
      <c r="C219" s="594"/>
      <c r="D219" s="594"/>
      <c r="E219" s="594"/>
      <c r="F219" s="594"/>
      <c r="G219" s="594"/>
      <c r="H219" s="594"/>
      <c r="I219" s="594"/>
      <c r="J219" s="594"/>
      <c r="K219" s="594"/>
      <c r="L219" s="594"/>
      <c r="M219" s="594"/>
      <c r="N219" s="594"/>
      <c r="O219" s="594"/>
      <c r="P219" s="594"/>
      <c r="Q219" s="594"/>
      <c r="R219" s="594"/>
    </row>
    <row r="220" spans="1:18" x14ac:dyDescent="0.25">
      <c r="A220" s="594"/>
      <c r="B220" s="594"/>
      <c r="C220" s="594"/>
      <c r="D220" s="594"/>
      <c r="E220" s="594"/>
      <c r="F220" s="594"/>
      <c r="G220" s="594"/>
      <c r="H220" s="594"/>
      <c r="I220" s="594"/>
      <c r="J220" s="594"/>
      <c r="K220" s="594"/>
      <c r="L220" s="594"/>
      <c r="M220" s="594"/>
      <c r="N220" s="594"/>
      <c r="O220" s="594"/>
      <c r="P220" s="594"/>
      <c r="Q220" s="594"/>
      <c r="R220" s="594"/>
    </row>
    <row r="221" spans="1:18" x14ac:dyDescent="0.25">
      <c r="A221" s="594"/>
      <c r="B221" s="594"/>
      <c r="C221" s="594"/>
      <c r="D221" s="594"/>
      <c r="E221" s="594"/>
      <c r="F221" s="594"/>
      <c r="G221" s="594"/>
      <c r="H221" s="594"/>
      <c r="I221" s="594"/>
      <c r="J221" s="594"/>
      <c r="K221" s="594"/>
      <c r="L221" s="594"/>
      <c r="M221" s="594"/>
      <c r="N221" s="594"/>
      <c r="O221" s="594"/>
      <c r="P221" s="594"/>
      <c r="Q221" s="594"/>
      <c r="R221" s="594"/>
    </row>
    <row r="222" spans="1:18" x14ac:dyDescent="0.25">
      <c r="A222" s="594"/>
      <c r="B222" s="594"/>
      <c r="C222" s="594"/>
      <c r="D222" s="594"/>
      <c r="E222" s="594"/>
      <c r="F222" s="594"/>
      <c r="G222" s="594"/>
      <c r="H222" s="594"/>
      <c r="I222" s="594"/>
      <c r="J222" s="594"/>
      <c r="K222" s="594"/>
      <c r="L222" s="594"/>
      <c r="M222" s="594"/>
      <c r="N222" s="594"/>
      <c r="O222" s="594"/>
      <c r="P222" s="594"/>
      <c r="Q222" s="594"/>
      <c r="R222" s="594"/>
    </row>
    <row r="223" spans="1:18" x14ac:dyDescent="0.25">
      <c r="A223" s="594"/>
      <c r="B223" s="594"/>
      <c r="C223" s="594"/>
      <c r="D223" s="594"/>
      <c r="E223" s="594"/>
      <c r="F223" s="594"/>
      <c r="G223" s="594"/>
      <c r="H223" s="594"/>
      <c r="I223" s="594"/>
      <c r="J223" s="594"/>
      <c r="K223" s="594"/>
      <c r="L223" s="594"/>
      <c r="M223" s="594"/>
      <c r="N223" s="594"/>
      <c r="O223" s="594"/>
      <c r="P223" s="594"/>
      <c r="Q223" s="594"/>
      <c r="R223" s="594"/>
    </row>
    <row r="224" spans="1:18" x14ac:dyDescent="0.25">
      <c r="A224" s="594"/>
      <c r="B224" s="594"/>
      <c r="C224" s="594"/>
      <c r="D224" s="594"/>
      <c r="E224" s="594"/>
      <c r="F224" s="594"/>
      <c r="G224" s="594"/>
      <c r="H224" s="594"/>
      <c r="I224" s="594"/>
      <c r="J224" s="594"/>
      <c r="K224" s="594"/>
      <c r="L224" s="594"/>
      <c r="M224" s="594"/>
      <c r="N224" s="594"/>
      <c r="O224" s="594"/>
      <c r="P224" s="594"/>
      <c r="Q224" s="594"/>
      <c r="R224" s="594"/>
    </row>
    <row r="225" spans="1:18" x14ac:dyDescent="0.25">
      <c r="A225" s="594"/>
      <c r="B225" s="594"/>
      <c r="C225" s="594"/>
      <c r="D225" s="594"/>
      <c r="E225" s="594"/>
      <c r="F225" s="594"/>
      <c r="G225" s="594"/>
      <c r="H225" s="594"/>
      <c r="I225" s="594"/>
      <c r="J225" s="594"/>
      <c r="K225" s="594"/>
      <c r="L225" s="594"/>
      <c r="M225" s="594"/>
      <c r="N225" s="594"/>
      <c r="O225" s="594"/>
      <c r="P225" s="594"/>
      <c r="Q225" s="594"/>
      <c r="R225" s="594"/>
    </row>
    <row r="226" spans="1:18" x14ac:dyDescent="0.25">
      <c r="A226" s="594"/>
      <c r="B226" s="594"/>
      <c r="C226" s="594"/>
      <c r="D226" s="594"/>
      <c r="E226" s="594"/>
      <c r="F226" s="594"/>
      <c r="G226" s="594"/>
      <c r="H226" s="594"/>
      <c r="I226" s="594"/>
      <c r="J226" s="594"/>
      <c r="K226" s="594"/>
      <c r="L226" s="594"/>
      <c r="M226" s="594"/>
      <c r="N226" s="594"/>
      <c r="O226" s="594"/>
      <c r="P226" s="594"/>
      <c r="Q226" s="594"/>
      <c r="R226" s="594"/>
    </row>
    <row r="227" spans="1:18" x14ac:dyDescent="0.25">
      <c r="A227" s="594"/>
      <c r="B227" s="594"/>
      <c r="C227" s="594"/>
      <c r="D227" s="594"/>
      <c r="E227" s="594"/>
      <c r="F227" s="594"/>
      <c r="G227" s="594"/>
      <c r="H227" s="594"/>
      <c r="I227" s="594"/>
      <c r="J227" s="594"/>
      <c r="K227" s="594"/>
      <c r="L227" s="594"/>
      <c r="M227" s="594"/>
      <c r="N227" s="594"/>
      <c r="O227" s="594"/>
      <c r="P227" s="594"/>
      <c r="Q227" s="594"/>
      <c r="R227" s="594"/>
    </row>
    <row r="228" spans="1:18" x14ac:dyDescent="0.25">
      <c r="A228" s="594"/>
      <c r="B228" s="594"/>
      <c r="C228" s="594"/>
      <c r="D228" s="594"/>
      <c r="E228" s="594"/>
      <c r="F228" s="594"/>
      <c r="G228" s="594"/>
      <c r="H228" s="594"/>
      <c r="I228" s="594"/>
      <c r="J228" s="594"/>
      <c r="K228" s="594"/>
      <c r="L228" s="594"/>
      <c r="M228" s="594"/>
      <c r="N228" s="594"/>
      <c r="O228" s="594"/>
      <c r="P228" s="594"/>
      <c r="Q228" s="594"/>
      <c r="R228" s="594"/>
    </row>
    <row r="229" spans="1:18" x14ac:dyDescent="0.25">
      <c r="A229" s="594"/>
      <c r="B229" s="594"/>
      <c r="C229" s="594"/>
      <c r="D229" s="594"/>
      <c r="E229" s="594"/>
      <c r="F229" s="594"/>
      <c r="G229" s="594"/>
      <c r="H229" s="594"/>
      <c r="I229" s="594"/>
      <c r="J229" s="594"/>
      <c r="K229" s="594"/>
      <c r="L229" s="594"/>
      <c r="M229" s="594"/>
      <c r="N229" s="594"/>
      <c r="O229" s="594"/>
      <c r="P229" s="594"/>
      <c r="Q229" s="594"/>
      <c r="R229" s="594"/>
    </row>
    <row r="230" spans="1:18" x14ac:dyDescent="0.25">
      <c r="A230" s="594"/>
      <c r="B230" s="594"/>
      <c r="C230" s="594"/>
      <c r="D230" s="594"/>
      <c r="E230" s="594"/>
      <c r="F230" s="594"/>
      <c r="G230" s="594"/>
      <c r="H230" s="594"/>
      <c r="I230" s="594"/>
      <c r="J230" s="594"/>
      <c r="K230" s="594"/>
      <c r="L230" s="594"/>
      <c r="M230" s="594"/>
      <c r="N230" s="594"/>
      <c r="O230" s="594"/>
      <c r="P230" s="594"/>
      <c r="Q230" s="594"/>
      <c r="R230" s="594"/>
    </row>
    <row r="231" spans="1:18" x14ac:dyDescent="0.25">
      <c r="A231" s="594"/>
      <c r="B231" s="594"/>
      <c r="C231" s="594"/>
      <c r="D231" s="594"/>
      <c r="E231" s="594"/>
      <c r="F231" s="594"/>
      <c r="G231" s="594"/>
      <c r="H231" s="594"/>
      <c r="I231" s="594"/>
      <c r="J231" s="594"/>
      <c r="K231" s="594"/>
      <c r="L231" s="594"/>
      <c r="M231" s="594"/>
      <c r="N231" s="594"/>
      <c r="O231" s="594"/>
      <c r="P231" s="594"/>
      <c r="Q231" s="594"/>
      <c r="R231" s="594"/>
    </row>
    <row r="232" spans="1:18" x14ac:dyDescent="0.25">
      <c r="A232" s="594"/>
      <c r="B232" s="594"/>
      <c r="C232" s="594"/>
      <c r="D232" s="594"/>
      <c r="E232" s="594"/>
      <c r="F232" s="594"/>
      <c r="G232" s="594"/>
      <c r="H232" s="594"/>
      <c r="I232" s="594"/>
      <c r="J232" s="594"/>
      <c r="K232" s="594"/>
      <c r="L232" s="594"/>
      <c r="M232" s="594"/>
      <c r="N232" s="594"/>
      <c r="O232" s="594"/>
      <c r="P232" s="594"/>
      <c r="Q232" s="594"/>
      <c r="R232" s="594"/>
    </row>
    <row r="233" spans="1:18" x14ac:dyDescent="0.25">
      <c r="A233" s="594"/>
      <c r="B233" s="594"/>
      <c r="C233" s="594"/>
      <c r="D233" s="594"/>
      <c r="E233" s="594"/>
      <c r="F233" s="594"/>
      <c r="G233" s="594"/>
      <c r="H233" s="594"/>
      <c r="I233" s="594"/>
      <c r="J233" s="594"/>
      <c r="K233" s="594"/>
      <c r="L233" s="594"/>
      <c r="M233" s="594"/>
      <c r="N233" s="594"/>
      <c r="O233" s="594"/>
      <c r="P233" s="594"/>
      <c r="Q233" s="594"/>
      <c r="R233" s="594"/>
    </row>
    <row r="234" spans="1:18" x14ac:dyDescent="0.25">
      <c r="A234" s="594"/>
      <c r="B234" s="594"/>
      <c r="C234" s="594"/>
      <c r="D234" s="594"/>
      <c r="E234" s="594"/>
      <c r="F234" s="594"/>
      <c r="G234" s="594"/>
      <c r="H234" s="594"/>
      <c r="I234" s="594"/>
      <c r="J234" s="594"/>
      <c r="K234" s="594"/>
      <c r="L234" s="594"/>
      <c r="M234" s="594"/>
      <c r="N234" s="594"/>
      <c r="O234" s="594"/>
      <c r="P234" s="594"/>
      <c r="Q234" s="594"/>
      <c r="R234" s="594"/>
    </row>
    <row r="235" spans="1:18" x14ac:dyDescent="0.25">
      <c r="A235" s="594"/>
      <c r="B235" s="594"/>
      <c r="C235" s="594"/>
      <c r="D235" s="594"/>
      <c r="E235" s="594"/>
      <c r="F235" s="594"/>
      <c r="G235" s="594"/>
      <c r="H235" s="594"/>
      <c r="I235" s="594"/>
      <c r="J235" s="594"/>
      <c r="K235" s="594"/>
      <c r="L235" s="594"/>
      <c r="M235" s="594"/>
      <c r="N235" s="594"/>
      <c r="O235" s="594"/>
      <c r="P235" s="594"/>
      <c r="Q235" s="594"/>
      <c r="R235" s="594"/>
    </row>
    <row r="236" spans="1:18" x14ac:dyDescent="0.25">
      <c r="A236" s="594"/>
      <c r="B236" s="594"/>
      <c r="C236" s="594"/>
      <c r="D236" s="594"/>
      <c r="E236" s="594"/>
      <c r="F236" s="594"/>
      <c r="G236" s="594"/>
      <c r="H236" s="594"/>
      <c r="I236" s="594"/>
      <c r="J236" s="594"/>
      <c r="K236" s="594"/>
      <c r="L236" s="594"/>
      <c r="M236" s="594"/>
      <c r="N236" s="594"/>
      <c r="O236" s="594"/>
      <c r="P236" s="594"/>
      <c r="Q236" s="594"/>
      <c r="R236" s="594"/>
    </row>
    <row r="237" spans="1:18" x14ac:dyDescent="0.25">
      <c r="A237" s="594"/>
      <c r="B237" s="594"/>
      <c r="C237" s="594"/>
      <c r="D237" s="594"/>
      <c r="E237" s="594"/>
      <c r="F237" s="594"/>
      <c r="G237" s="594"/>
      <c r="H237" s="594"/>
      <c r="I237" s="594"/>
      <c r="J237" s="594"/>
      <c r="K237" s="594"/>
      <c r="L237" s="594"/>
      <c r="M237" s="594"/>
      <c r="N237" s="594"/>
      <c r="O237" s="594"/>
      <c r="P237" s="594"/>
      <c r="Q237" s="594"/>
      <c r="R237" s="594"/>
    </row>
    <row r="238" spans="1:18" x14ac:dyDescent="0.25">
      <c r="A238" s="594"/>
      <c r="B238" s="594"/>
      <c r="C238" s="594"/>
      <c r="D238" s="594"/>
      <c r="E238" s="594"/>
      <c r="F238" s="594"/>
      <c r="G238" s="594"/>
      <c r="H238" s="594"/>
      <c r="I238" s="594"/>
      <c r="J238" s="594"/>
      <c r="K238" s="594"/>
      <c r="L238" s="594"/>
      <c r="M238" s="594"/>
      <c r="N238" s="594"/>
      <c r="O238" s="594"/>
      <c r="P238" s="594"/>
      <c r="Q238" s="594"/>
      <c r="R238" s="594"/>
    </row>
    <row r="239" spans="1:18" x14ac:dyDescent="0.25">
      <c r="A239" s="594"/>
      <c r="B239" s="594"/>
      <c r="C239" s="594"/>
      <c r="D239" s="594"/>
      <c r="E239" s="594"/>
      <c r="F239" s="594"/>
      <c r="G239" s="594"/>
      <c r="H239" s="594"/>
      <c r="I239" s="594"/>
      <c r="J239" s="594"/>
      <c r="K239" s="594"/>
      <c r="L239" s="594"/>
      <c r="M239" s="594"/>
      <c r="N239" s="594"/>
      <c r="O239" s="594"/>
      <c r="P239" s="594"/>
      <c r="Q239" s="594"/>
      <c r="R239" s="594"/>
    </row>
    <row r="240" spans="1:18" x14ac:dyDescent="0.25">
      <c r="A240" s="594"/>
      <c r="B240" s="594"/>
      <c r="C240" s="594"/>
      <c r="D240" s="594"/>
      <c r="E240" s="594"/>
      <c r="F240" s="594"/>
      <c r="G240" s="594"/>
      <c r="H240" s="594"/>
      <c r="I240" s="594"/>
      <c r="J240" s="594"/>
      <c r="K240" s="594"/>
      <c r="L240" s="594"/>
      <c r="M240" s="594"/>
      <c r="N240" s="594"/>
      <c r="O240" s="594"/>
      <c r="P240" s="594"/>
      <c r="Q240" s="594"/>
      <c r="R240" s="594"/>
    </row>
    <row r="241" spans="1:18" x14ac:dyDescent="0.25">
      <c r="A241" s="594"/>
      <c r="B241" s="594"/>
      <c r="C241" s="594"/>
      <c r="D241" s="594"/>
      <c r="E241" s="594"/>
      <c r="F241" s="594"/>
      <c r="G241" s="594"/>
      <c r="H241" s="594"/>
      <c r="I241" s="594"/>
      <c r="J241" s="594"/>
      <c r="K241" s="594"/>
      <c r="L241" s="594"/>
      <c r="M241" s="594"/>
      <c r="N241" s="594"/>
      <c r="O241" s="594"/>
      <c r="P241" s="594"/>
      <c r="Q241" s="594"/>
      <c r="R241" s="594"/>
    </row>
    <row r="242" spans="1:18" x14ac:dyDescent="0.25">
      <c r="A242" s="594"/>
      <c r="B242" s="594"/>
      <c r="C242" s="594"/>
      <c r="D242" s="594"/>
      <c r="E242" s="594"/>
      <c r="F242" s="594"/>
      <c r="G242" s="594"/>
      <c r="H242" s="594"/>
      <c r="I242" s="594"/>
      <c r="J242" s="594"/>
      <c r="K242" s="594"/>
      <c r="L242" s="594"/>
      <c r="M242" s="594"/>
      <c r="N242" s="594"/>
      <c r="O242" s="594"/>
      <c r="P242" s="594"/>
      <c r="Q242" s="594"/>
      <c r="R242" s="594"/>
    </row>
    <row r="243" spans="1:18" x14ac:dyDescent="0.25">
      <c r="A243" s="594"/>
      <c r="B243" s="594"/>
      <c r="C243" s="594"/>
      <c r="D243" s="594"/>
      <c r="E243" s="594"/>
      <c r="F243" s="594"/>
      <c r="G243" s="594"/>
      <c r="H243" s="594"/>
      <c r="I243" s="594"/>
      <c r="J243" s="594"/>
      <c r="K243" s="594"/>
      <c r="L243" s="594"/>
      <c r="M243" s="594"/>
      <c r="N243" s="594"/>
      <c r="O243" s="594"/>
      <c r="P243" s="594"/>
      <c r="Q243" s="594"/>
      <c r="R243" s="594"/>
    </row>
    <row r="244" spans="1:18" x14ac:dyDescent="0.25">
      <c r="A244" s="594"/>
      <c r="B244" s="594"/>
      <c r="C244" s="594"/>
      <c r="D244" s="594"/>
      <c r="E244" s="594"/>
      <c r="F244" s="594"/>
      <c r="G244" s="594"/>
      <c r="H244" s="594"/>
      <c r="I244" s="594"/>
      <c r="J244" s="594"/>
      <c r="K244" s="594"/>
      <c r="L244" s="594"/>
      <c r="M244" s="594"/>
      <c r="N244" s="594"/>
      <c r="O244" s="594"/>
      <c r="P244" s="594"/>
      <c r="Q244" s="594"/>
      <c r="R244" s="594"/>
    </row>
    <row r="245" spans="1:18" x14ac:dyDescent="0.25">
      <c r="A245" s="594"/>
      <c r="B245" s="594"/>
      <c r="C245" s="594"/>
      <c r="D245" s="594"/>
      <c r="E245" s="594"/>
      <c r="F245" s="594"/>
      <c r="G245" s="594"/>
      <c r="H245" s="594"/>
      <c r="I245" s="594"/>
      <c r="J245" s="594"/>
      <c r="K245" s="594"/>
      <c r="L245" s="594"/>
      <c r="M245" s="594"/>
      <c r="N245" s="594"/>
      <c r="O245" s="594"/>
      <c r="P245" s="594"/>
      <c r="Q245" s="594"/>
      <c r="R245" s="594"/>
    </row>
    <row r="246" spans="1:18" x14ac:dyDescent="0.25">
      <c r="A246" s="594"/>
      <c r="B246" s="594"/>
      <c r="C246" s="594"/>
      <c r="D246" s="594"/>
      <c r="E246" s="594"/>
      <c r="F246" s="594"/>
      <c r="G246" s="594"/>
      <c r="H246" s="594"/>
      <c r="I246" s="594"/>
      <c r="J246" s="594"/>
      <c r="K246" s="594"/>
      <c r="L246" s="594"/>
      <c r="M246" s="594"/>
      <c r="N246" s="594"/>
      <c r="O246" s="594"/>
      <c r="P246" s="594"/>
      <c r="Q246" s="594"/>
      <c r="R246" s="594"/>
    </row>
    <row r="247" spans="1:18" x14ac:dyDescent="0.25">
      <c r="A247" s="594"/>
      <c r="B247" s="594"/>
      <c r="C247" s="594"/>
      <c r="D247" s="594"/>
      <c r="E247" s="594"/>
      <c r="F247" s="594"/>
      <c r="G247" s="594"/>
      <c r="H247" s="594"/>
      <c r="I247" s="594"/>
      <c r="J247" s="594"/>
      <c r="K247" s="594"/>
      <c r="L247" s="594"/>
      <c r="M247" s="594"/>
      <c r="N247" s="594"/>
      <c r="O247" s="594"/>
      <c r="P247" s="594"/>
      <c r="Q247" s="594"/>
      <c r="R247" s="594"/>
    </row>
    <row r="248" spans="1:18" x14ac:dyDescent="0.25">
      <c r="A248" s="594"/>
      <c r="B248" s="594"/>
      <c r="C248" s="594"/>
      <c r="D248" s="594"/>
      <c r="E248" s="594"/>
      <c r="F248" s="594"/>
      <c r="G248" s="594"/>
      <c r="H248" s="594"/>
      <c r="I248" s="594"/>
      <c r="J248" s="594"/>
      <c r="K248" s="594"/>
      <c r="L248" s="594"/>
      <c r="M248" s="594"/>
      <c r="N248" s="594"/>
      <c r="O248" s="594"/>
      <c r="P248" s="594"/>
      <c r="Q248" s="594"/>
      <c r="R248" s="594"/>
    </row>
    <row r="249" spans="1:18" x14ac:dyDescent="0.25">
      <c r="A249" s="594"/>
      <c r="B249" s="594"/>
      <c r="C249" s="594"/>
      <c r="D249" s="594"/>
      <c r="E249" s="594"/>
      <c r="F249" s="594"/>
      <c r="G249" s="594"/>
      <c r="H249" s="594"/>
      <c r="I249" s="594"/>
      <c r="J249" s="594"/>
      <c r="K249" s="594"/>
      <c r="L249" s="594"/>
      <c r="M249" s="594"/>
      <c r="N249" s="594"/>
      <c r="O249" s="594"/>
      <c r="P249" s="594"/>
      <c r="Q249" s="594"/>
      <c r="R249" s="594"/>
    </row>
    <row r="250" spans="1:18" x14ac:dyDescent="0.25">
      <c r="A250" s="594"/>
      <c r="B250" s="594"/>
      <c r="C250" s="594"/>
      <c r="D250" s="594"/>
      <c r="E250" s="594"/>
      <c r="F250" s="594"/>
      <c r="G250" s="594"/>
      <c r="H250" s="594"/>
      <c r="I250" s="594"/>
      <c r="J250" s="594"/>
      <c r="K250" s="594"/>
      <c r="L250" s="594"/>
      <c r="M250" s="594"/>
      <c r="N250" s="594"/>
      <c r="O250" s="594"/>
      <c r="P250" s="594"/>
      <c r="Q250" s="594"/>
      <c r="R250" s="594"/>
    </row>
    <row r="251" spans="1:18" x14ac:dyDescent="0.25">
      <c r="A251" s="594"/>
      <c r="B251" s="594"/>
      <c r="C251" s="594"/>
      <c r="D251" s="594"/>
      <c r="E251" s="594"/>
      <c r="F251" s="594"/>
      <c r="G251" s="594"/>
      <c r="H251" s="594"/>
      <c r="I251" s="594"/>
      <c r="J251" s="594"/>
      <c r="K251" s="594"/>
      <c r="L251" s="594"/>
      <c r="M251" s="594"/>
      <c r="N251" s="594"/>
      <c r="O251" s="594"/>
      <c r="P251" s="594"/>
      <c r="Q251" s="594"/>
      <c r="R251" s="594"/>
    </row>
    <row r="252" spans="1:18" x14ac:dyDescent="0.25">
      <c r="A252" s="594"/>
      <c r="B252" s="594"/>
      <c r="C252" s="594"/>
      <c r="D252" s="594"/>
      <c r="E252" s="594"/>
      <c r="F252" s="594"/>
      <c r="G252" s="594"/>
      <c r="H252" s="594"/>
      <c r="I252" s="594"/>
      <c r="J252" s="594"/>
      <c r="K252" s="594"/>
      <c r="L252" s="594"/>
      <c r="M252" s="594"/>
      <c r="N252" s="594"/>
      <c r="O252" s="594"/>
      <c r="P252" s="594"/>
      <c r="Q252" s="594"/>
      <c r="R252" s="594"/>
    </row>
    <row r="253" spans="1:18" x14ac:dyDescent="0.25">
      <c r="A253" s="594"/>
      <c r="B253" s="594"/>
      <c r="C253" s="594"/>
      <c r="D253" s="594"/>
      <c r="E253" s="594"/>
      <c r="F253" s="594"/>
      <c r="G253" s="594"/>
      <c r="H253" s="594"/>
      <c r="I253" s="594"/>
      <c r="J253" s="594"/>
      <c r="K253" s="594"/>
      <c r="L253" s="594"/>
      <c r="M253" s="594"/>
      <c r="N253" s="594"/>
      <c r="O253" s="594"/>
      <c r="P253" s="594"/>
      <c r="Q253" s="594"/>
      <c r="R253" s="594"/>
    </row>
    <row r="254" spans="1:18" x14ac:dyDescent="0.25">
      <c r="A254" s="594"/>
      <c r="B254" s="594"/>
      <c r="C254" s="594"/>
      <c r="D254" s="594"/>
      <c r="E254" s="594"/>
      <c r="F254" s="594"/>
      <c r="G254" s="594"/>
      <c r="H254" s="594"/>
      <c r="I254" s="594"/>
      <c r="J254" s="594"/>
      <c r="K254" s="594"/>
      <c r="L254" s="594"/>
      <c r="M254" s="594"/>
      <c r="N254" s="594"/>
      <c r="O254" s="594"/>
      <c r="P254" s="594"/>
      <c r="Q254" s="594"/>
      <c r="R254" s="594"/>
    </row>
    <row r="255" spans="1:18" x14ac:dyDescent="0.25">
      <c r="A255" s="594"/>
      <c r="B255" s="594"/>
      <c r="C255" s="594"/>
      <c r="D255" s="594"/>
      <c r="E255" s="594"/>
      <c r="F255" s="594"/>
      <c r="G255" s="594"/>
      <c r="H255" s="594"/>
      <c r="I255" s="594"/>
      <c r="J255" s="594"/>
      <c r="K255" s="594"/>
      <c r="L255" s="594"/>
      <c r="M255" s="594"/>
      <c r="N255" s="594"/>
      <c r="O255" s="594"/>
      <c r="P255" s="594"/>
      <c r="Q255" s="594"/>
      <c r="R255" s="594"/>
    </row>
    <row r="256" spans="1:18" x14ac:dyDescent="0.25">
      <c r="A256" s="594"/>
      <c r="B256" s="594"/>
      <c r="C256" s="594"/>
      <c r="D256" s="594"/>
      <c r="E256" s="594"/>
      <c r="F256" s="594"/>
      <c r="G256" s="594"/>
      <c r="H256" s="594"/>
      <c r="I256" s="594"/>
      <c r="J256" s="594"/>
      <c r="K256" s="594"/>
      <c r="L256" s="594"/>
      <c r="M256" s="594"/>
      <c r="N256" s="594"/>
      <c r="O256" s="594"/>
      <c r="P256" s="594"/>
      <c r="Q256" s="594"/>
      <c r="R256" s="594"/>
    </row>
    <row r="257" spans="1:18" x14ac:dyDescent="0.25">
      <c r="A257" s="594"/>
      <c r="B257" s="594"/>
      <c r="C257" s="594"/>
      <c r="D257" s="594"/>
      <c r="E257" s="594"/>
      <c r="F257" s="594"/>
      <c r="G257" s="594"/>
      <c r="H257" s="594"/>
      <c r="I257" s="594"/>
      <c r="J257" s="594"/>
      <c r="K257" s="594"/>
      <c r="L257" s="594"/>
      <c r="M257" s="594"/>
      <c r="N257" s="594"/>
      <c r="O257" s="594"/>
      <c r="P257" s="594"/>
      <c r="Q257" s="594"/>
      <c r="R257" s="594"/>
    </row>
    <row r="258" spans="1:18" x14ac:dyDescent="0.25">
      <c r="A258" s="594"/>
      <c r="B258" s="594"/>
      <c r="C258" s="594"/>
      <c r="D258" s="594"/>
      <c r="E258" s="594"/>
      <c r="F258" s="594"/>
      <c r="G258" s="594"/>
      <c r="H258" s="594"/>
      <c r="I258" s="594"/>
      <c r="J258" s="594"/>
      <c r="K258" s="594"/>
      <c r="L258" s="594"/>
      <c r="M258" s="594"/>
      <c r="N258" s="594"/>
      <c r="O258" s="594"/>
      <c r="P258" s="594"/>
      <c r="Q258" s="594"/>
      <c r="R258" s="594"/>
    </row>
    <row r="259" spans="1:18" x14ac:dyDescent="0.25">
      <c r="A259" s="594"/>
      <c r="B259" s="594"/>
      <c r="C259" s="594"/>
      <c r="D259" s="594"/>
      <c r="E259" s="594"/>
      <c r="F259" s="594"/>
      <c r="G259" s="594"/>
      <c r="H259" s="594"/>
      <c r="I259" s="594"/>
      <c r="J259" s="594"/>
      <c r="K259" s="594"/>
      <c r="L259" s="594"/>
      <c r="M259" s="594"/>
      <c r="N259" s="594"/>
      <c r="O259" s="594"/>
      <c r="P259" s="594"/>
      <c r="Q259" s="594"/>
      <c r="R259" s="594"/>
    </row>
    <row r="260" spans="1:18" x14ac:dyDescent="0.25">
      <c r="A260" s="594"/>
      <c r="B260" s="594"/>
      <c r="C260" s="594"/>
      <c r="D260" s="594"/>
      <c r="E260" s="594"/>
      <c r="F260" s="594"/>
      <c r="G260" s="594"/>
      <c r="H260" s="594"/>
      <c r="I260" s="594"/>
      <c r="J260" s="594"/>
      <c r="K260" s="594"/>
      <c r="L260" s="594"/>
      <c r="M260" s="594"/>
      <c r="N260" s="594"/>
      <c r="O260" s="594"/>
      <c r="P260" s="594"/>
      <c r="Q260" s="594"/>
      <c r="R260" s="594"/>
    </row>
    <row r="261" spans="1:18" x14ac:dyDescent="0.25">
      <c r="A261" s="594"/>
      <c r="B261" s="594"/>
      <c r="C261" s="594"/>
      <c r="D261" s="594"/>
      <c r="E261" s="594"/>
      <c r="F261" s="594"/>
      <c r="G261" s="594"/>
      <c r="H261" s="594"/>
      <c r="I261" s="594"/>
      <c r="J261" s="594"/>
      <c r="K261" s="594"/>
      <c r="L261" s="594"/>
      <c r="M261" s="594"/>
      <c r="N261" s="594"/>
      <c r="O261" s="594"/>
      <c r="P261" s="594"/>
      <c r="Q261" s="594"/>
      <c r="R261" s="594"/>
    </row>
    <row r="262" spans="1:18" x14ac:dyDescent="0.25">
      <c r="A262" s="594"/>
      <c r="B262" s="594"/>
      <c r="C262" s="594"/>
      <c r="D262" s="594"/>
      <c r="E262" s="594"/>
      <c r="F262" s="594"/>
      <c r="G262" s="594"/>
      <c r="H262" s="594"/>
      <c r="I262" s="594"/>
      <c r="J262" s="594"/>
      <c r="K262" s="594"/>
      <c r="L262" s="594"/>
      <c r="M262" s="594"/>
      <c r="N262" s="594"/>
      <c r="O262" s="594"/>
      <c r="P262" s="594"/>
      <c r="Q262" s="594"/>
      <c r="R262" s="594"/>
    </row>
    <row r="263" spans="1:18" x14ac:dyDescent="0.25">
      <c r="A263" s="594"/>
      <c r="B263" s="594"/>
      <c r="C263" s="594"/>
      <c r="D263" s="594"/>
      <c r="E263" s="594"/>
      <c r="F263" s="594"/>
      <c r="G263" s="594"/>
      <c r="H263" s="594"/>
      <c r="I263" s="594"/>
      <c r="J263" s="594"/>
      <c r="K263" s="594"/>
      <c r="L263" s="594"/>
      <c r="M263" s="594"/>
      <c r="N263" s="594"/>
      <c r="O263" s="594"/>
      <c r="P263" s="594"/>
      <c r="Q263" s="594"/>
      <c r="R263" s="594"/>
    </row>
    <row r="264" spans="1:18" x14ac:dyDescent="0.25">
      <c r="A264" s="594"/>
      <c r="B264" s="594"/>
      <c r="C264" s="594"/>
      <c r="D264" s="594"/>
      <c r="E264" s="594"/>
      <c r="F264" s="594"/>
      <c r="G264" s="594"/>
      <c r="H264" s="594"/>
      <c r="I264" s="594"/>
      <c r="J264" s="594"/>
      <c r="K264" s="594"/>
      <c r="L264" s="594"/>
      <c r="M264" s="594"/>
      <c r="N264" s="594"/>
      <c r="O264" s="594"/>
      <c r="P264" s="594"/>
      <c r="Q264" s="594"/>
      <c r="R264" s="594"/>
    </row>
    <row r="265" spans="1:18" x14ac:dyDescent="0.25">
      <c r="A265" s="594"/>
      <c r="B265" s="594"/>
      <c r="C265" s="594"/>
      <c r="D265" s="594"/>
      <c r="E265" s="594"/>
      <c r="F265" s="594"/>
      <c r="G265" s="594"/>
      <c r="H265" s="594"/>
      <c r="I265" s="594"/>
      <c r="J265" s="594"/>
      <c r="K265" s="594"/>
      <c r="L265" s="594"/>
      <c r="M265" s="594"/>
      <c r="N265" s="594"/>
      <c r="O265" s="594"/>
      <c r="P265" s="594"/>
      <c r="Q265" s="594"/>
      <c r="R265" s="594"/>
    </row>
    <row r="266" spans="1:18" x14ac:dyDescent="0.25">
      <c r="A266" s="594"/>
      <c r="B266" s="594"/>
      <c r="C266" s="594"/>
      <c r="D266" s="594"/>
      <c r="E266" s="594"/>
      <c r="F266" s="594"/>
      <c r="G266" s="594"/>
      <c r="H266" s="594"/>
      <c r="I266" s="594"/>
      <c r="J266" s="594"/>
      <c r="K266" s="594"/>
      <c r="L266" s="594"/>
      <c r="M266" s="594"/>
      <c r="N266" s="594"/>
      <c r="O266" s="594"/>
      <c r="P266" s="594"/>
      <c r="Q266" s="594"/>
      <c r="R266" s="594"/>
    </row>
    <row r="267" spans="1:18" x14ac:dyDescent="0.25">
      <c r="A267" s="594"/>
      <c r="B267" s="594"/>
      <c r="C267" s="594"/>
      <c r="D267" s="594"/>
      <c r="E267" s="594"/>
      <c r="F267" s="594"/>
      <c r="G267" s="594"/>
      <c r="H267" s="594"/>
      <c r="I267" s="594"/>
      <c r="J267" s="594"/>
      <c r="K267" s="594"/>
      <c r="L267" s="594"/>
      <c r="M267" s="594"/>
      <c r="N267" s="594"/>
      <c r="O267" s="594"/>
      <c r="P267" s="594"/>
      <c r="Q267" s="594"/>
      <c r="R267" s="594"/>
    </row>
    <row r="268" spans="1:18" x14ac:dyDescent="0.25">
      <c r="A268" s="594"/>
      <c r="B268" s="594"/>
      <c r="C268" s="594"/>
      <c r="D268" s="594"/>
      <c r="E268" s="594"/>
      <c r="F268" s="594"/>
      <c r="G268" s="594"/>
      <c r="H268" s="594"/>
      <c r="I268" s="594"/>
      <c r="J268" s="594"/>
      <c r="K268" s="594"/>
      <c r="L268" s="594"/>
      <c r="M268" s="594"/>
      <c r="N268" s="594"/>
      <c r="O268" s="594"/>
      <c r="P268" s="594"/>
      <c r="Q268" s="594"/>
      <c r="R268" s="594"/>
    </row>
    <row r="269" spans="1:18" x14ac:dyDescent="0.25">
      <c r="A269" s="594"/>
      <c r="B269" s="594"/>
      <c r="C269" s="594"/>
      <c r="D269" s="594"/>
      <c r="E269" s="594"/>
      <c r="F269" s="594"/>
      <c r="G269" s="594"/>
      <c r="H269" s="594"/>
      <c r="I269" s="594"/>
      <c r="J269" s="594"/>
      <c r="K269" s="594"/>
      <c r="L269" s="594"/>
      <c r="M269" s="594"/>
      <c r="N269" s="594"/>
      <c r="O269" s="594"/>
      <c r="P269" s="594"/>
      <c r="Q269" s="594"/>
      <c r="R269" s="594"/>
    </row>
    <row r="270" spans="1:18" x14ac:dyDescent="0.25">
      <c r="A270" s="594"/>
      <c r="B270" s="594"/>
      <c r="C270" s="594"/>
      <c r="D270" s="594"/>
      <c r="E270" s="594"/>
      <c r="F270" s="594"/>
      <c r="G270" s="594"/>
      <c r="H270" s="594"/>
      <c r="I270" s="594"/>
      <c r="J270" s="594"/>
      <c r="K270" s="594"/>
      <c r="L270" s="594"/>
      <c r="M270" s="594"/>
      <c r="N270" s="594"/>
      <c r="O270" s="594"/>
      <c r="P270" s="594"/>
      <c r="Q270" s="594"/>
      <c r="R270" s="594"/>
    </row>
    <row r="271" spans="1:18" x14ac:dyDescent="0.25">
      <c r="A271" s="594"/>
      <c r="B271" s="594"/>
      <c r="C271" s="594"/>
      <c r="D271" s="594"/>
      <c r="E271" s="594"/>
      <c r="F271" s="594"/>
      <c r="G271" s="594"/>
      <c r="H271" s="594"/>
      <c r="I271" s="594"/>
      <c r="J271" s="594"/>
      <c r="K271" s="594"/>
      <c r="L271" s="594"/>
      <c r="M271" s="594"/>
      <c r="N271" s="594"/>
      <c r="O271" s="594"/>
      <c r="P271" s="594"/>
      <c r="Q271" s="594"/>
      <c r="R271" s="594"/>
    </row>
    <row r="272" spans="1:18" x14ac:dyDescent="0.25">
      <c r="A272" s="594"/>
      <c r="B272" s="594"/>
      <c r="C272" s="594"/>
      <c r="D272" s="594"/>
      <c r="E272" s="594"/>
      <c r="F272" s="594"/>
      <c r="G272" s="594"/>
      <c r="H272" s="594"/>
      <c r="I272" s="594"/>
      <c r="J272" s="594"/>
      <c r="K272" s="594"/>
      <c r="L272" s="594"/>
      <c r="M272" s="594"/>
      <c r="N272" s="594"/>
      <c r="O272" s="594"/>
      <c r="P272" s="594"/>
      <c r="Q272" s="594"/>
      <c r="R272" s="594"/>
    </row>
    <row r="273" spans="1:18" x14ac:dyDescent="0.25">
      <c r="A273" s="594"/>
      <c r="B273" s="594"/>
      <c r="C273" s="594"/>
      <c r="D273" s="594"/>
      <c r="E273" s="594"/>
      <c r="F273" s="594"/>
      <c r="G273" s="594"/>
      <c r="H273" s="594"/>
      <c r="I273" s="594"/>
      <c r="J273" s="594"/>
      <c r="K273" s="594"/>
      <c r="L273" s="594"/>
      <c r="M273" s="594"/>
      <c r="N273" s="594"/>
      <c r="O273" s="594"/>
      <c r="P273" s="594"/>
      <c r="Q273" s="594"/>
      <c r="R273" s="594"/>
    </row>
    <row r="274" spans="1:18" x14ac:dyDescent="0.25">
      <c r="A274" s="594"/>
      <c r="B274" s="594"/>
      <c r="C274" s="594"/>
      <c r="D274" s="594"/>
      <c r="E274" s="594"/>
      <c r="F274" s="594"/>
      <c r="G274" s="594"/>
      <c r="H274" s="594"/>
      <c r="I274" s="594"/>
      <c r="J274" s="594"/>
      <c r="K274" s="594"/>
      <c r="L274" s="594"/>
      <c r="M274" s="594"/>
      <c r="N274" s="594"/>
      <c r="O274" s="594"/>
      <c r="P274" s="594"/>
      <c r="Q274" s="594"/>
      <c r="R274" s="594"/>
    </row>
    <row r="275" spans="1:18" x14ac:dyDescent="0.25">
      <c r="A275" s="594"/>
      <c r="B275" s="594"/>
      <c r="C275" s="594"/>
      <c r="D275" s="594"/>
      <c r="E275" s="594"/>
      <c r="F275" s="594"/>
      <c r="G275" s="594"/>
      <c r="H275" s="594"/>
      <c r="I275" s="594"/>
      <c r="J275" s="594"/>
      <c r="K275" s="594"/>
      <c r="L275" s="594"/>
      <c r="M275" s="594"/>
      <c r="N275" s="594"/>
      <c r="O275" s="594"/>
      <c r="P275" s="594"/>
      <c r="Q275" s="594"/>
      <c r="R275" s="594"/>
    </row>
    <row r="276" spans="1:18" x14ac:dyDescent="0.25">
      <c r="A276" s="594"/>
      <c r="B276" s="594"/>
      <c r="C276" s="594"/>
      <c r="D276" s="594"/>
      <c r="E276" s="594"/>
      <c r="F276" s="594"/>
      <c r="G276" s="594"/>
      <c r="H276" s="594"/>
      <c r="I276" s="594"/>
      <c r="J276" s="594"/>
      <c r="K276" s="594"/>
      <c r="L276" s="594"/>
      <c r="M276" s="594"/>
      <c r="N276" s="594"/>
      <c r="O276" s="594"/>
      <c r="P276" s="594"/>
      <c r="Q276" s="594"/>
      <c r="R276" s="594"/>
    </row>
    <row r="277" spans="1:18" x14ac:dyDescent="0.25">
      <c r="A277" s="594"/>
      <c r="B277" s="594"/>
      <c r="C277" s="594"/>
      <c r="D277" s="594"/>
      <c r="E277" s="594"/>
      <c r="F277" s="594"/>
      <c r="G277" s="594"/>
      <c r="H277" s="594"/>
      <c r="I277" s="594"/>
      <c r="J277" s="594"/>
      <c r="K277" s="594"/>
      <c r="L277" s="594"/>
      <c r="M277" s="594"/>
      <c r="N277" s="594"/>
      <c r="O277" s="594"/>
      <c r="P277" s="594"/>
      <c r="Q277" s="594"/>
      <c r="R277" s="594"/>
    </row>
    <row r="278" spans="1:18" x14ac:dyDescent="0.25">
      <c r="A278" s="594"/>
      <c r="B278" s="594"/>
      <c r="C278" s="594"/>
      <c r="D278" s="594"/>
      <c r="E278" s="594"/>
      <c r="F278" s="594"/>
      <c r="G278" s="594"/>
      <c r="H278" s="594"/>
      <c r="I278" s="594"/>
      <c r="J278" s="594"/>
      <c r="K278" s="594"/>
      <c r="L278" s="594"/>
      <c r="M278" s="594"/>
      <c r="N278" s="594"/>
      <c r="O278" s="594"/>
      <c r="P278" s="594"/>
      <c r="Q278" s="594"/>
      <c r="R278" s="594"/>
    </row>
    <row r="279" spans="1:18" x14ac:dyDescent="0.25">
      <c r="A279" s="594"/>
      <c r="B279" s="594"/>
      <c r="C279" s="594"/>
      <c r="D279" s="594"/>
      <c r="E279" s="594"/>
      <c r="F279" s="594"/>
      <c r="G279" s="594"/>
      <c r="H279" s="594"/>
      <c r="I279" s="594"/>
      <c r="J279" s="594"/>
      <c r="K279" s="594"/>
      <c r="L279" s="594"/>
      <c r="M279" s="594"/>
      <c r="N279" s="594"/>
      <c r="O279" s="594"/>
      <c r="P279" s="594"/>
      <c r="Q279" s="594"/>
      <c r="R279" s="594"/>
    </row>
    <row r="280" spans="1:18" x14ac:dyDescent="0.25">
      <c r="A280" s="594"/>
      <c r="B280" s="594"/>
      <c r="C280" s="594"/>
      <c r="D280" s="594"/>
      <c r="E280" s="594"/>
      <c r="F280" s="594"/>
      <c r="G280" s="594"/>
      <c r="H280" s="594"/>
      <c r="I280" s="594"/>
      <c r="J280" s="594"/>
      <c r="K280" s="594"/>
      <c r="L280" s="594"/>
      <c r="M280" s="594"/>
      <c r="N280" s="594"/>
      <c r="O280" s="594"/>
      <c r="P280" s="594"/>
      <c r="Q280" s="594"/>
      <c r="R280" s="594"/>
    </row>
    <row r="281" spans="1:18" x14ac:dyDescent="0.25">
      <c r="A281" s="594"/>
      <c r="B281" s="594"/>
      <c r="C281" s="594"/>
      <c r="D281" s="594"/>
      <c r="E281" s="594"/>
      <c r="F281" s="594"/>
      <c r="G281" s="594"/>
      <c r="H281" s="594"/>
      <c r="I281" s="594"/>
      <c r="J281" s="594"/>
      <c r="K281" s="594"/>
      <c r="L281" s="594"/>
      <c r="M281" s="594"/>
      <c r="N281" s="594"/>
      <c r="O281" s="594"/>
      <c r="P281" s="594"/>
      <c r="Q281" s="594"/>
      <c r="R281" s="594"/>
    </row>
    <row r="282" spans="1:18" x14ac:dyDescent="0.25">
      <c r="A282" s="594"/>
      <c r="B282" s="594"/>
      <c r="C282" s="594"/>
      <c r="D282" s="594"/>
      <c r="E282" s="594"/>
      <c r="F282" s="594"/>
      <c r="G282" s="594"/>
      <c r="H282" s="594"/>
      <c r="I282" s="594"/>
      <c r="J282" s="594"/>
      <c r="K282" s="594"/>
      <c r="L282" s="594"/>
      <c r="M282" s="594"/>
      <c r="N282" s="594"/>
      <c r="O282" s="594"/>
      <c r="P282" s="594"/>
      <c r="Q282" s="594"/>
      <c r="R282" s="594"/>
    </row>
    <row r="283" spans="1:18" x14ac:dyDescent="0.25">
      <c r="A283" s="594"/>
      <c r="B283" s="594"/>
      <c r="C283" s="594"/>
      <c r="D283" s="594"/>
      <c r="E283" s="594"/>
      <c r="F283" s="594"/>
      <c r="G283" s="594"/>
      <c r="H283" s="594"/>
      <c r="I283" s="594"/>
      <c r="J283" s="594"/>
      <c r="K283" s="594"/>
      <c r="L283" s="594"/>
      <c r="M283" s="594"/>
      <c r="N283" s="594"/>
      <c r="O283" s="594"/>
      <c r="P283" s="594"/>
      <c r="Q283" s="594"/>
      <c r="R283" s="594"/>
    </row>
    <row r="284" spans="1:18" x14ac:dyDescent="0.25">
      <c r="A284" s="594"/>
      <c r="B284" s="594"/>
      <c r="C284" s="594"/>
      <c r="D284" s="594"/>
      <c r="E284" s="594"/>
      <c r="F284" s="594"/>
      <c r="G284" s="594"/>
      <c r="H284" s="594"/>
      <c r="I284" s="594"/>
      <c r="J284" s="594"/>
      <c r="K284" s="594"/>
      <c r="L284" s="594"/>
      <c r="M284" s="594"/>
      <c r="N284" s="594"/>
      <c r="O284" s="594"/>
      <c r="P284" s="594"/>
      <c r="Q284" s="594"/>
      <c r="R284" s="594"/>
    </row>
    <row r="285" spans="1:18" x14ac:dyDescent="0.25">
      <c r="A285" s="594"/>
      <c r="B285" s="594"/>
      <c r="C285" s="594"/>
      <c r="D285" s="594"/>
      <c r="E285" s="594"/>
      <c r="F285" s="594"/>
      <c r="G285" s="594"/>
      <c r="H285" s="594"/>
      <c r="I285" s="594"/>
      <c r="J285" s="594"/>
      <c r="K285" s="594"/>
      <c r="L285" s="594"/>
      <c r="M285" s="594"/>
      <c r="N285" s="594"/>
      <c r="O285" s="594"/>
      <c r="P285" s="594"/>
      <c r="Q285" s="594"/>
      <c r="R285" s="594"/>
    </row>
    <row r="286" spans="1:18" x14ac:dyDescent="0.25">
      <c r="A286" s="594"/>
      <c r="B286" s="594"/>
      <c r="C286" s="594"/>
      <c r="D286" s="594"/>
      <c r="E286" s="594"/>
      <c r="F286" s="594"/>
      <c r="G286" s="594"/>
      <c r="H286" s="594"/>
      <c r="I286" s="594"/>
      <c r="J286" s="594"/>
      <c r="K286" s="594"/>
      <c r="L286" s="594"/>
      <c r="M286" s="594"/>
      <c r="N286" s="594"/>
      <c r="O286" s="594"/>
      <c r="P286" s="594"/>
      <c r="Q286" s="594"/>
      <c r="R286" s="594"/>
    </row>
    <row r="287" spans="1:18" x14ac:dyDescent="0.25">
      <c r="A287" s="594"/>
      <c r="B287" s="594"/>
      <c r="C287" s="594"/>
      <c r="D287" s="594"/>
      <c r="E287" s="594"/>
      <c r="F287" s="594"/>
      <c r="G287" s="594"/>
      <c r="H287" s="594"/>
      <c r="I287" s="594"/>
      <c r="J287" s="594"/>
      <c r="K287" s="594"/>
      <c r="L287" s="594"/>
      <c r="M287" s="594"/>
      <c r="N287" s="594"/>
      <c r="O287" s="594"/>
      <c r="P287" s="594"/>
      <c r="Q287" s="594"/>
      <c r="R287" s="594"/>
    </row>
    <row r="288" spans="1:18" x14ac:dyDescent="0.25">
      <c r="A288" s="594"/>
      <c r="B288" s="594"/>
      <c r="C288" s="594"/>
      <c r="D288" s="594"/>
      <c r="E288" s="594"/>
      <c r="F288" s="594"/>
      <c r="G288" s="594"/>
      <c r="H288" s="594"/>
      <c r="I288" s="594"/>
      <c r="J288" s="594"/>
      <c r="K288" s="594"/>
      <c r="L288" s="594"/>
      <c r="M288" s="594"/>
      <c r="N288" s="594"/>
      <c r="O288" s="594"/>
      <c r="P288" s="594"/>
      <c r="Q288" s="594"/>
      <c r="R288" s="594"/>
    </row>
    <row r="289" spans="1:18" x14ac:dyDescent="0.25">
      <c r="A289" s="594"/>
      <c r="B289" s="594"/>
      <c r="C289" s="594"/>
      <c r="D289" s="594"/>
      <c r="E289" s="594"/>
      <c r="F289" s="594"/>
      <c r="G289" s="594"/>
      <c r="H289" s="594"/>
      <c r="I289" s="594"/>
      <c r="J289" s="594"/>
      <c r="K289" s="594"/>
      <c r="L289" s="594"/>
      <c r="M289" s="594"/>
      <c r="N289" s="594"/>
      <c r="O289" s="594"/>
      <c r="P289" s="594"/>
      <c r="Q289" s="594"/>
      <c r="R289" s="594"/>
    </row>
    <row r="290" spans="1:18" x14ac:dyDescent="0.25">
      <c r="A290" s="594"/>
      <c r="B290" s="594"/>
      <c r="C290" s="594"/>
      <c r="D290" s="594"/>
      <c r="E290" s="594"/>
      <c r="F290" s="594"/>
      <c r="G290" s="594"/>
      <c r="H290" s="594"/>
      <c r="I290" s="594"/>
      <c r="J290" s="594"/>
      <c r="K290" s="594"/>
      <c r="L290" s="594"/>
      <c r="M290" s="594"/>
      <c r="N290" s="594"/>
      <c r="O290" s="594"/>
      <c r="P290" s="594"/>
      <c r="Q290" s="594"/>
      <c r="R290" s="594"/>
    </row>
    <row r="291" spans="1:18" x14ac:dyDescent="0.25">
      <c r="A291" s="594"/>
      <c r="B291" s="594"/>
      <c r="C291" s="594"/>
      <c r="D291" s="594"/>
      <c r="E291" s="594"/>
      <c r="F291" s="594"/>
      <c r="G291" s="594"/>
      <c r="H291" s="594"/>
      <c r="I291" s="594"/>
      <c r="J291" s="594"/>
      <c r="K291" s="594"/>
      <c r="L291" s="594"/>
      <c r="M291" s="594"/>
      <c r="N291" s="594"/>
      <c r="O291" s="594"/>
      <c r="P291" s="594"/>
      <c r="Q291" s="594"/>
      <c r="R291" s="594"/>
    </row>
    <row r="292" spans="1:18" x14ac:dyDescent="0.25">
      <c r="A292" s="594"/>
      <c r="B292" s="594"/>
      <c r="C292" s="594"/>
      <c r="D292" s="594"/>
      <c r="E292" s="594"/>
      <c r="F292" s="594"/>
      <c r="G292" s="594"/>
      <c r="H292" s="594"/>
      <c r="I292" s="594"/>
      <c r="J292" s="594"/>
      <c r="K292" s="594"/>
      <c r="L292" s="594"/>
      <c r="M292" s="594"/>
      <c r="N292" s="594"/>
      <c r="O292" s="594"/>
      <c r="P292" s="594"/>
      <c r="Q292" s="594"/>
      <c r="R292" s="594"/>
    </row>
    <row r="293" spans="1:18" x14ac:dyDescent="0.25">
      <c r="A293" s="594"/>
      <c r="B293" s="594"/>
      <c r="C293" s="594"/>
      <c r="D293" s="594"/>
      <c r="E293" s="594"/>
      <c r="F293" s="594"/>
      <c r="G293" s="594"/>
      <c r="H293" s="594"/>
      <c r="I293" s="594"/>
      <c r="J293" s="594"/>
      <c r="K293" s="594"/>
      <c r="L293" s="594"/>
      <c r="M293" s="594"/>
      <c r="N293" s="594"/>
      <c r="O293" s="594"/>
      <c r="P293" s="594"/>
      <c r="Q293" s="594"/>
      <c r="R293" s="594"/>
    </row>
    <row r="294" spans="1:18" x14ac:dyDescent="0.25">
      <c r="A294" s="594"/>
      <c r="B294" s="594"/>
      <c r="C294" s="594"/>
      <c r="D294" s="594"/>
      <c r="E294" s="594"/>
      <c r="F294" s="594"/>
      <c r="G294" s="594"/>
      <c r="H294" s="594"/>
      <c r="I294" s="594"/>
      <c r="J294" s="594"/>
      <c r="K294" s="594"/>
      <c r="L294" s="594"/>
      <c r="M294" s="594"/>
      <c r="N294" s="594"/>
      <c r="O294" s="594"/>
      <c r="P294" s="594"/>
      <c r="Q294" s="594"/>
      <c r="R294" s="594"/>
    </row>
    <row r="295" spans="1:18" x14ac:dyDescent="0.25">
      <c r="A295" s="594"/>
      <c r="B295" s="594"/>
      <c r="C295" s="594"/>
      <c r="D295" s="594"/>
      <c r="E295" s="594"/>
      <c r="F295" s="594"/>
      <c r="G295" s="594"/>
      <c r="H295" s="594"/>
      <c r="I295" s="594"/>
      <c r="J295" s="594"/>
      <c r="K295" s="594"/>
      <c r="L295" s="594"/>
      <c r="M295" s="594"/>
      <c r="N295" s="594"/>
      <c r="O295" s="594"/>
      <c r="P295" s="594"/>
      <c r="Q295" s="594"/>
      <c r="R295" s="594"/>
    </row>
    <row r="296" spans="1:18" x14ac:dyDescent="0.25">
      <c r="A296" s="594"/>
      <c r="B296" s="594"/>
      <c r="C296" s="594"/>
      <c r="D296" s="594"/>
      <c r="E296" s="594"/>
      <c r="F296" s="594"/>
      <c r="G296" s="594"/>
      <c r="H296" s="594"/>
      <c r="I296" s="594"/>
      <c r="J296" s="594"/>
      <c r="K296" s="594"/>
      <c r="L296" s="594"/>
      <c r="M296" s="594"/>
      <c r="N296" s="594"/>
      <c r="O296" s="594"/>
      <c r="P296" s="594"/>
      <c r="Q296" s="594"/>
      <c r="R296" s="594"/>
    </row>
    <row r="297" spans="1:18" x14ac:dyDescent="0.25">
      <c r="A297" s="594"/>
      <c r="B297" s="594"/>
      <c r="C297" s="594"/>
      <c r="D297" s="594"/>
      <c r="E297" s="594"/>
      <c r="F297" s="594"/>
      <c r="G297" s="594"/>
      <c r="H297" s="594"/>
      <c r="I297" s="594"/>
      <c r="J297" s="594"/>
      <c r="K297" s="594"/>
      <c r="L297" s="594"/>
      <c r="M297" s="594"/>
      <c r="N297" s="594"/>
      <c r="O297" s="594"/>
      <c r="P297" s="594"/>
      <c r="Q297" s="594"/>
      <c r="R297" s="594"/>
    </row>
    <row r="298" spans="1:18" x14ac:dyDescent="0.25">
      <c r="A298" s="594"/>
      <c r="B298" s="594"/>
      <c r="C298" s="594"/>
      <c r="D298" s="594"/>
      <c r="E298" s="594"/>
      <c r="F298" s="594"/>
      <c r="G298" s="594"/>
      <c r="H298" s="594"/>
      <c r="I298" s="594"/>
      <c r="J298" s="594"/>
      <c r="K298" s="594"/>
      <c r="L298" s="594"/>
      <c r="M298" s="594"/>
      <c r="N298" s="594"/>
      <c r="O298" s="594"/>
      <c r="P298" s="594"/>
      <c r="Q298" s="594"/>
      <c r="R298" s="594"/>
    </row>
    <row r="299" spans="1:18" x14ac:dyDescent="0.25">
      <c r="A299" s="594"/>
      <c r="B299" s="594"/>
      <c r="C299" s="594"/>
      <c r="D299" s="594"/>
      <c r="E299" s="594"/>
      <c r="F299" s="594"/>
      <c r="G299" s="594"/>
      <c r="H299" s="594"/>
      <c r="I299" s="594"/>
      <c r="J299" s="594"/>
      <c r="K299" s="594"/>
      <c r="L299" s="594"/>
      <c r="M299" s="594"/>
      <c r="N299" s="594"/>
      <c r="O299" s="594"/>
      <c r="P299" s="594"/>
      <c r="Q299" s="594"/>
      <c r="R299" s="594"/>
    </row>
    <row r="300" spans="1:18" x14ac:dyDescent="0.25">
      <c r="A300" s="594"/>
      <c r="B300" s="594"/>
      <c r="C300" s="594"/>
      <c r="D300" s="594"/>
      <c r="E300" s="594"/>
      <c r="F300" s="594"/>
      <c r="G300" s="594"/>
      <c r="H300" s="594"/>
      <c r="I300" s="594"/>
      <c r="J300" s="594"/>
      <c r="K300" s="594"/>
      <c r="L300" s="594"/>
      <c r="M300" s="594"/>
      <c r="N300" s="594"/>
      <c r="O300" s="594"/>
      <c r="P300" s="594"/>
      <c r="Q300" s="594"/>
      <c r="R300" s="594"/>
    </row>
    <row r="301" spans="1:18" x14ac:dyDescent="0.25">
      <c r="A301" s="594"/>
      <c r="B301" s="594"/>
      <c r="C301" s="594"/>
      <c r="D301" s="594"/>
      <c r="E301" s="594"/>
      <c r="F301" s="594"/>
      <c r="G301" s="594"/>
      <c r="H301" s="594"/>
      <c r="I301" s="594"/>
      <c r="J301" s="594"/>
      <c r="K301" s="594"/>
      <c r="L301" s="594"/>
      <c r="M301" s="594"/>
      <c r="N301" s="594"/>
      <c r="O301" s="594"/>
      <c r="P301" s="594"/>
      <c r="Q301" s="594"/>
      <c r="R301" s="594"/>
    </row>
    <row r="302" spans="1:18" x14ac:dyDescent="0.25">
      <c r="A302" s="594"/>
      <c r="B302" s="594"/>
      <c r="C302" s="594"/>
      <c r="D302" s="594"/>
      <c r="E302" s="594"/>
      <c r="F302" s="594"/>
      <c r="G302" s="594"/>
      <c r="H302" s="594"/>
      <c r="I302" s="594"/>
      <c r="J302" s="594"/>
      <c r="K302" s="594"/>
      <c r="L302" s="594"/>
      <c r="M302" s="594"/>
      <c r="N302" s="594"/>
      <c r="O302" s="594"/>
      <c r="P302" s="594"/>
      <c r="Q302" s="594"/>
      <c r="R302" s="594"/>
    </row>
    <row r="303" spans="1:18" x14ac:dyDescent="0.25">
      <c r="A303" s="594"/>
      <c r="B303" s="594"/>
      <c r="C303" s="594"/>
      <c r="D303" s="594"/>
      <c r="E303" s="594"/>
      <c r="F303" s="594"/>
      <c r="G303" s="594"/>
      <c r="H303" s="594"/>
      <c r="I303" s="594"/>
      <c r="J303" s="594"/>
      <c r="K303" s="594"/>
      <c r="L303" s="594"/>
      <c r="M303" s="594"/>
      <c r="N303" s="594"/>
      <c r="O303" s="594"/>
      <c r="P303" s="594"/>
      <c r="Q303" s="594"/>
      <c r="R303" s="594"/>
    </row>
    <row r="304" spans="1:18" x14ac:dyDescent="0.25">
      <c r="A304" s="594"/>
      <c r="B304" s="594"/>
      <c r="C304" s="594"/>
      <c r="D304" s="594"/>
      <c r="E304" s="594"/>
      <c r="F304" s="594"/>
      <c r="G304" s="594"/>
      <c r="H304" s="594"/>
      <c r="I304" s="594"/>
      <c r="J304" s="594"/>
      <c r="K304" s="594"/>
      <c r="L304" s="594"/>
      <c r="M304" s="594"/>
      <c r="N304" s="594"/>
      <c r="O304" s="594"/>
      <c r="P304" s="594"/>
      <c r="Q304" s="594"/>
      <c r="R304" s="594"/>
    </row>
    <row r="305" spans="1:18" x14ac:dyDescent="0.25">
      <c r="A305" s="594"/>
      <c r="B305" s="594"/>
      <c r="C305" s="594"/>
      <c r="D305" s="594"/>
      <c r="E305" s="594"/>
      <c r="F305" s="594"/>
      <c r="G305" s="594"/>
      <c r="H305" s="594"/>
      <c r="I305" s="594"/>
      <c r="J305" s="594"/>
      <c r="K305" s="594"/>
      <c r="L305" s="594"/>
      <c r="M305" s="594"/>
      <c r="N305" s="594"/>
      <c r="O305" s="594"/>
      <c r="P305" s="594"/>
      <c r="Q305" s="594"/>
      <c r="R305" s="594"/>
    </row>
    <row r="306" spans="1:18" x14ac:dyDescent="0.25">
      <c r="A306" s="594"/>
      <c r="B306" s="594"/>
      <c r="C306" s="594"/>
      <c r="D306" s="594"/>
      <c r="E306" s="594"/>
      <c r="F306" s="594"/>
      <c r="G306" s="594"/>
      <c r="H306" s="594"/>
      <c r="I306" s="594"/>
      <c r="J306" s="594"/>
      <c r="K306" s="594"/>
      <c r="L306" s="594"/>
      <c r="M306" s="594"/>
      <c r="N306" s="594"/>
      <c r="O306" s="594"/>
      <c r="P306" s="594"/>
      <c r="Q306" s="594"/>
      <c r="R306" s="594"/>
    </row>
    <row r="307" spans="1:18" x14ac:dyDescent="0.25">
      <c r="A307" s="594"/>
      <c r="B307" s="594"/>
      <c r="C307" s="594"/>
      <c r="D307" s="594"/>
      <c r="E307" s="594"/>
      <c r="F307" s="594"/>
      <c r="G307" s="594"/>
      <c r="H307" s="594"/>
      <c r="I307" s="594"/>
      <c r="J307" s="594"/>
      <c r="K307" s="594"/>
      <c r="L307" s="594"/>
      <c r="M307" s="594"/>
      <c r="N307" s="594"/>
      <c r="O307" s="594"/>
      <c r="P307" s="594"/>
      <c r="Q307" s="594"/>
      <c r="R307" s="594"/>
    </row>
    <row r="308" spans="1:18" x14ac:dyDescent="0.25">
      <c r="A308" s="594"/>
      <c r="B308" s="594"/>
      <c r="C308" s="594"/>
      <c r="D308" s="594"/>
      <c r="E308" s="594"/>
      <c r="F308" s="594"/>
      <c r="G308" s="594"/>
      <c r="H308" s="594"/>
      <c r="I308" s="594"/>
      <c r="J308" s="594"/>
      <c r="K308" s="594"/>
      <c r="L308" s="594"/>
      <c r="M308" s="594"/>
      <c r="N308" s="594"/>
      <c r="O308" s="594"/>
      <c r="P308" s="594"/>
      <c r="Q308" s="594"/>
      <c r="R308" s="594"/>
    </row>
    <row r="309" spans="1:18" x14ac:dyDescent="0.25">
      <c r="A309" s="594"/>
      <c r="B309" s="594"/>
      <c r="C309" s="594"/>
      <c r="D309" s="594"/>
      <c r="E309" s="594"/>
      <c r="F309" s="594"/>
      <c r="G309" s="594"/>
      <c r="H309" s="594"/>
      <c r="I309" s="594"/>
      <c r="J309" s="594"/>
      <c r="K309" s="594"/>
      <c r="L309" s="594"/>
      <c r="M309" s="594"/>
      <c r="N309" s="594"/>
      <c r="O309" s="594"/>
      <c r="P309" s="594"/>
      <c r="Q309" s="594"/>
      <c r="R309" s="594"/>
    </row>
    <row r="310" spans="1:18" x14ac:dyDescent="0.25">
      <c r="A310" s="594"/>
      <c r="B310" s="594"/>
      <c r="C310" s="594"/>
      <c r="D310" s="594"/>
      <c r="E310" s="594"/>
      <c r="F310" s="594"/>
      <c r="G310" s="594"/>
      <c r="H310" s="594"/>
      <c r="I310" s="594"/>
      <c r="J310" s="594"/>
      <c r="K310" s="594"/>
      <c r="L310" s="594"/>
      <c r="M310" s="594"/>
      <c r="N310" s="594"/>
      <c r="O310" s="594"/>
      <c r="P310" s="594"/>
      <c r="Q310" s="594"/>
      <c r="R310" s="594"/>
    </row>
    <row r="311" spans="1:18" x14ac:dyDescent="0.25">
      <c r="A311" s="594"/>
      <c r="B311" s="594"/>
      <c r="C311" s="594"/>
      <c r="D311" s="594"/>
      <c r="E311" s="594"/>
      <c r="F311" s="594"/>
      <c r="G311" s="594"/>
      <c r="H311" s="594"/>
      <c r="I311" s="594"/>
      <c r="J311" s="594"/>
      <c r="K311" s="594"/>
      <c r="L311" s="594"/>
      <c r="M311" s="594"/>
      <c r="N311" s="594"/>
      <c r="O311" s="594"/>
      <c r="P311" s="594"/>
      <c r="Q311" s="594"/>
      <c r="R311" s="594"/>
    </row>
    <row r="312" spans="1:18" x14ac:dyDescent="0.25">
      <c r="A312" s="594"/>
      <c r="B312" s="594"/>
      <c r="C312" s="594"/>
      <c r="D312" s="594"/>
      <c r="E312" s="594"/>
      <c r="F312" s="594"/>
      <c r="G312" s="594"/>
      <c r="H312" s="594"/>
      <c r="I312" s="594"/>
      <c r="J312" s="594"/>
      <c r="K312" s="594"/>
      <c r="L312" s="594"/>
      <c r="M312" s="594"/>
      <c r="N312" s="594"/>
      <c r="O312" s="594"/>
      <c r="P312" s="594"/>
      <c r="Q312" s="594"/>
      <c r="R312" s="594"/>
    </row>
    <row r="313" spans="1:18" x14ac:dyDescent="0.25">
      <c r="A313" s="594"/>
      <c r="B313" s="594"/>
      <c r="C313" s="594"/>
      <c r="D313" s="594"/>
      <c r="E313" s="594"/>
      <c r="F313" s="594"/>
      <c r="G313" s="594"/>
      <c r="H313" s="594"/>
      <c r="I313" s="594"/>
      <c r="J313" s="594"/>
      <c r="K313" s="594"/>
      <c r="L313" s="594"/>
      <c r="M313" s="594"/>
      <c r="N313" s="594"/>
      <c r="O313" s="594"/>
      <c r="P313" s="594"/>
      <c r="Q313" s="594"/>
      <c r="R313" s="594"/>
    </row>
    <row r="314" spans="1:18" x14ac:dyDescent="0.25">
      <c r="A314" s="594"/>
      <c r="B314" s="594"/>
      <c r="C314" s="594"/>
      <c r="D314" s="594"/>
      <c r="E314" s="594"/>
      <c r="F314" s="594"/>
      <c r="G314" s="594"/>
      <c r="H314" s="594"/>
      <c r="I314" s="594"/>
      <c r="J314" s="594"/>
      <c r="K314" s="594"/>
      <c r="L314" s="594"/>
      <c r="M314" s="594"/>
      <c r="N314" s="594"/>
      <c r="O314" s="594"/>
      <c r="P314" s="594"/>
      <c r="Q314" s="594"/>
      <c r="R314" s="594"/>
    </row>
    <row r="315" spans="1:18" x14ac:dyDescent="0.25">
      <c r="A315" s="594"/>
      <c r="B315" s="594"/>
      <c r="C315" s="594"/>
      <c r="D315" s="594"/>
      <c r="E315" s="594"/>
      <c r="F315" s="594"/>
      <c r="G315" s="594"/>
      <c r="H315" s="594"/>
      <c r="I315" s="594"/>
      <c r="J315" s="594"/>
      <c r="K315" s="594"/>
      <c r="L315" s="594"/>
      <c r="M315" s="594"/>
      <c r="N315" s="594"/>
      <c r="O315" s="594"/>
      <c r="P315" s="594"/>
      <c r="Q315" s="594"/>
      <c r="R315" s="594"/>
    </row>
    <row r="316" spans="1:18" x14ac:dyDescent="0.25">
      <c r="A316" s="594"/>
      <c r="B316" s="594"/>
      <c r="C316" s="594"/>
      <c r="D316" s="594"/>
      <c r="E316" s="594"/>
      <c r="F316" s="594"/>
      <c r="G316" s="594"/>
      <c r="H316" s="594"/>
      <c r="I316" s="594"/>
      <c r="J316" s="594"/>
      <c r="K316" s="594"/>
      <c r="L316" s="594"/>
      <c r="M316" s="594"/>
      <c r="N316" s="594"/>
      <c r="O316" s="594"/>
      <c r="P316" s="594"/>
      <c r="Q316" s="594"/>
      <c r="R316" s="594"/>
    </row>
    <row r="317" spans="1:18" x14ac:dyDescent="0.25">
      <c r="A317" s="594"/>
      <c r="B317" s="594"/>
      <c r="C317" s="594"/>
      <c r="D317" s="594"/>
      <c r="E317" s="594"/>
      <c r="F317" s="594"/>
      <c r="G317" s="594"/>
      <c r="H317" s="594"/>
      <c r="I317" s="594"/>
      <c r="J317" s="594"/>
      <c r="K317" s="594"/>
      <c r="L317" s="594"/>
      <c r="M317" s="594"/>
      <c r="N317" s="594"/>
      <c r="O317" s="594"/>
      <c r="P317" s="594"/>
      <c r="Q317" s="594"/>
      <c r="R317" s="594"/>
    </row>
    <row r="318" spans="1:18" x14ac:dyDescent="0.25">
      <c r="A318" s="594"/>
      <c r="B318" s="594"/>
      <c r="C318" s="594"/>
      <c r="D318" s="594"/>
      <c r="E318" s="594"/>
      <c r="F318" s="594"/>
      <c r="G318" s="594"/>
      <c r="H318" s="594"/>
      <c r="I318" s="594"/>
      <c r="J318" s="594"/>
      <c r="K318" s="594"/>
      <c r="L318" s="594"/>
      <c r="M318" s="594"/>
      <c r="N318" s="594"/>
      <c r="O318" s="594"/>
      <c r="P318" s="594"/>
      <c r="Q318" s="594"/>
      <c r="R318" s="594"/>
    </row>
    <row r="319" spans="1:18" x14ac:dyDescent="0.25">
      <c r="A319" s="594"/>
      <c r="B319" s="594"/>
      <c r="C319" s="594"/>
      <c r="D319" s="594"/>
      <c r="E319" s="594"/>
      <c r="F319" s="594"/>
      <c r="G319" s="594"/>
      <c r="H319" s="594"/>
      <c r="I319" s="594"/>
      <c r="J319" s="594"/>
      <c r="K319" s="594"/>
      <c r="L319" s="594"/>
      <c r="M319" s="594"/>
      <c r="N319" s="594"/>
      <c r="O319" s="594"/>
      <c r="P319" s="594"/>
      <c r="Q319" s="594"/>
      <c r="R319" s="594"/>
    </row>
    <row r="320" spans="1:18" x14ac:dyDescent="0.25">
      <c r="A320" s="594"/>
      <c r="B320" s="594"/>
      <c r="C320" s="594"/>
      <c r="D320" s="594"/>
      <c r="E320" s="594"/>
      <c r="F320" s="594"/>
      <c r="G320" s="594"/>
      <c r="H320" s="594"/>
      <c r="I320" s="594"/>
      <c r="J320" s="594"/>
      <c r="K320" s="594"/>
      <c r="L320" s="594"/>
      <c r="M320" s="594"/>
      <c r="N320" s="594"/>
      <c r="O320" s="594"/>
      <c r="P320" s="594"/>
      <c r="Q320" s="594"/>
      <c r="R320" s="594"/>
    </row>
    <row r="321" spans="1:18" x14ac:dyDescent="0.25">
      <c r="A321" s="594"/>
      <c r="B321" s="594"/>
      <c r="C321" s="594"/>
      <c r="D321" s="594"/>
      <c r="E321" s="594"/>
      <c r="F321" s="594"/>
      <c r="G321" s="594"/>
      <c r="H321" s="594"/>
      <c r="I321" s="594"/>
      <c r="J321" s="594"/>
      <c r="K321" s="594"/>
      <c r="L321" s="594"/>
      <c r="M321" s="594"/>
      <c r="N321" s="594"/>
      <c r="O321" s="594"/>
      <c r="P321" s="594"/>
      <c r="Q321" s="594"/>
      <c r="R321" s="594"/>
    </row>
    <row r="322" spans="1:18" x14ac:dyDescent="0.25">
      <c r="A322" s="594"/>
      <c r="B322" s="594"/>
      <c r="C322" s="594"/>
      <c r="D322" s="594"/>
      <c r="E322" s="594"/>
      <c r="F322" s="594"/>
      <c r="G322" s="594"/>
      <c r="H322" s="594"/>
      <c r="I322" s="594"/>
      <c r="J322" s="594"/>
      <c r="K322" s="594"/>
      <c r="L322" s="594"/>
      <c r="M322" s="594"/>
      <c r="N322" s="594"/>
      <c r="O322" s="594"/>
      <c r="P322" s="594"/>
      <c r="Q322" s="594"/>
      <c r="R322" s="594"/>
    </row>
    <row r="323" spans="1:18" x14ac:dyDescent="0.25">
      <c r="A323" s="594"/>
      <c r="B323" s="594"/>
      <c r="C323" s="594"/>
      <c r="D323" s="594"/>
      <c r="E323" s="594"/>
      <c r="F323" s="594"/>
      <c r="G323" s="594"/>
      <c r="H323" s="594"/>
      <c r="I323" s="594"/>
      <c r="J323" s="594"/>
      <c r="K323" s="594"/>
      <c r="L323" s="594"/>
      <c r="M323" s="594"/>
      <c r="N323" s="594"/>
      <c r="O323" s="594"/>
      <c r="P323" s="594"/>
      <c r="Q323" s="594"/>
      <c r="R323" s="594"/>
    </row>
    <row r="324" spans="1:18" x14ac:dyDescent="0.25">
      <c r="A324" s="594"/>
      <c r="B324" s="594"/>
      <c r="C324" s="594"/>
      <c r="D324" s="594"/>
      <c r="E324" s="594"/>
      <c r="F324" s="594"/>
      <c r="G324" s="594"/>
      <c r="H324" s="594"/>
      <c r="I324" s="594"/>
      <c r="J324" s="594"/>
      <c r="K324" s="594"/>
      <c r="L324" s="594"/>
      <c r="M324" s="594"/>
      <c r="N324" s="594"/>
      <c r="O324" s="594"/>
      <c r="P324" s="594"/>
      <c r="Q324" s="594"/>
      <c r="R324" s="594"/>
    </row>
    <row r="325" spans="1:18" x14ac:dyDescent="0.25">
      <c r="A325" s="594"/>
      <c r="B325" s="594"/>
      <c r="C325" s="594"/>
      <c r="D325" s="594"/>
      <c r="E325" s="594"/>
      <c r="F325" s="594"/>
      <c r="G325" s="594"/>
      <c r="H325" s="594"/>
      <c r="I325" s="594"/>
      <c r="J325" s="594"/>
      <c r="K325" s="594"/>
      <c r="L325" s="594"/>
      <c r="M325" s="594"/>
      <c r="N325" s="594"/>
      <c r="O325" s="594"/>
      <c r="P325" s="594"/>
      <c r="Q325" s="594"/>
      <c r="R325" s="594"/>
    </row>
    <row r="326" spans="1:18" x14ac:dyDescent="0.25">
      <c r="A326" s="594"/>
      <c r="B326" s="594"/>
      <c r="C326" s="594"/>
      <c r="D326" s="594"/>
      <c r="E326" s="594"/>
      <c r="F326" s="594"/>
      <c r="G326" s="594"/>
      <c r="H326" s="594"/>
      <c r="I326" s="594"/>
      <c r="J326" s="594"/>
      <c r="K326" s="594"/>
      <c r="L326" s="594"/>
      <c r="M326" s="594"/>
      <c r="N326" s="594"/>
      <c r="O326" s="594"/>
      <c r="P326" s="594"/>
      <c r="Q326" s="594"/>
      <c r="R326" s="594"/>
    </row>
    <row r="327" spans="1:18" x14ac:dyDescent="0.25">
      <c r="A327" s="594"/>
      <c r="B327" s="594"/>
      <c r="C327" s="594"/>
      <c r="D327" s="594"/>
      <c r="E327" s="594"/>
      <c r="F327" s="594"/>
      <c r="G327" s="594"/>
      <c r="H327" s="594"/>
      <c r="I327" s="594"/>
      <c r="J327" s="594"/>
      <c r="K327" s="594"/>
      <c r="L327" s="594"/>
      <c r="M327" s="594"/>
      <c r="N327" s="594"/>
      <c r="O327" s="594"/>
      <c r="P327" s="594"/>
      <c r="Q327" s="594"/>
      <c r="R327" s="594"/>
    </row>
    <row r="328" spans="1:18" x14ac:dyDescent="0.25">
      <c r="A328" s="594"/>
      <c r="B328" s="594"/>
      <c r="C328" s="594"/>
      <c r="D328" s="594"/>
      <c r="E328" s="594"/>
      <c r="F328" s="594"/>
      <c r="G328" s="594"/>
      <c r="H328" s="594"/>
      <c r="I328" s="594"/>
      <c r="J328" s="594"/>
      <c r="K328" s="594"/>
      <c r="L328" s="594"/>
      <c r="M328" s="594"/>
      <c r="N328" s="594"/>
      <c r="O328" s="594"/>
      <c r="P328" s="594"/>
      <c r="Q328" s="594"/>
      <c r="R328" s="594"/>
    </row>
    <row r="329" spans="1:18" x14ac:dyDescent="0.25">
      <c r="A329" s="594"/>
      <c r="B329" s="594"/>
      <c r="C329" s="594"/>
      <c r="D329" s="594"/>
      <c r="E329" s="594"/>
      <c r="F329" s="594"/>
      <c r="G329" s="594"/>
      <c r="H329" s="594"/>
      <c r="I329" s="594"/>
      <c r="J329" s="594"/>
      <c r="K329" s="594"/>
      <c r="L329" s="594"/>
      <c r="M329" s="594"/>
      <c r="N329" s="594"/>
      <c r="O329" s="594"/>
      <c r="P329" s="594"/>
      <c r="Q329" s="594"/>
      <c r="R329" s="594"/>
    </row>
    <row r="330" spans="1:18" x14ac:dyDescent="0.25">
      <c r="A330" s="594"/>
      <c r="B330" s="594"/>
      <c r="C330" s="594"/>
      <c r="D330" s="594"/>
      <c r="E330" s="594"/>
      <c r="F330" s="594"/>
      <c r="G330" s="594"/>
      <c r="H330" s="594"/>
      <c r="I330" s="594"/>
      <c r="J330" s="594"/>
      <c r="K330" s="594"/>
      <c r="L330" s="594"/>
      <c r="M330" s="594"/>
      <c r="N330" s="594"/>
      <c r="O330" s="594"/>
      <c r="P330" s="594"/>
      <c r="Q330" s="594"/>
      <c r="R330" s="594"/>
    </row>
    <row r="331" spans="1:18" x14ac:dyDescent="0.25">
      <c r="A331" s="594"/>
      <c r="B331" s="594"/>
      <c r="C331" s="594"/>
      <c r="D331" s="594"/>
      <c r="E331" s="594"/>
      <c r="F331" s="594"/>
      <c r="G331" s="594"/>
      <c r="H331" s="594"/>
      <c r="I331" s="594"/>
      <c r="J331" s="594"/>
      <c r="K331" s="594"/>
      <c r="L331" s="594"/>
      <c r="M331" s="594"/>
      <c r="N331" s="594"/>
      <c r="O331" s="594"/>
      <c r="P331" s="594"/>
      <c r="Q331" s="594"/>
      <c r="R331" s="594"/>
    </row>
    <row r="332" spans="1:18" x14ac:dyDescent="0.25">
      <c r="A332" s="594"/>
      <c r="B332" s="594"/>
      <c r="C332" s="594"/>
      <c r="D332" s="594"/>
      <c r="E332" s="594"/>
      <c r="F332" s="594"/>
      <c r="G332" s="594"/>
      <c r="H332" s="594"/>
      <c r="I332" s="594"/>
      <c r="J332" s="594"/>
      <c r="K332" s="594"/>
      <c r="L332" s="594"/>
      <c r="M332" s="594"/>
      <c r="N332" s="594"/>
      <c r="O332" s="594"/>
      <c r="P332" s="594"/>
      <c r="Q332" s="594"/>
      <c r="R332" s="594"/>
    </row>
    <row r="333" spans="1:18" x14ac:dyDescent="0.25">
      <c r="A333" s="594"/>
      <c r="B333" s="594"/>
      <c r="C333" s="594"/>
      <c r="D333" s="594"/>
      <c r="E333" s="594"/>
      <c r="F333" s="594"/>
      <c r="G333" s="594"/>
      <c r="H333" s="594"/>
      <c r="I333" s="594"/>
      <c r="J333" s="594"/>
      <c r="K333" s="594"/>
      <c r="L333" s="594"/>
      <c r="M333" s="594"/>
      <c r="N333" s="594"/>
      <c r="O333" s="594"/>
      <c r="P333" s="594"/>
      <c r="Q333" s="594"/>
      <c r="R333" s="594"/>
    </row>
    <row r="334" spans="1:18" x14ac:dyDescent="0.25">
      <c r="A334" s="594"/>
      <c r="B334" s="594"/>
      <c r="C334" s="594"/>
      <c r="D334" s="594"/>
      <c r="E334" s="594"/>
      <c r="F334" s="594"/>
      <c r="G334" s="594"/>
      <c r="H334" s="594"/>
      <c r="I334" s="594"/>
      <c r="J334" s="594"/>
      <c r="K334" s="594"/>
      <c r="L334" s="594"/>
      <c r="M334" s="594"/>
      <c r="N334" s="594"/>
      <c r="O334" s="594"/>
      <c r="P334" s="594"/>
      <c r="Q334" s="594"/>
      <c r="R334" s="594"/>
    </row>
    <row r="335" spans="1:18" x14ac:dyDescent="0.25">
      <c r="A335" s="594"/>
      <c r="B335" s="594"/>
      <c r="C335" s="594"/>
      <c r="D335" s="594"/>
      <c r="E335" s="594"/>
      <c r="F335" s="594"/>
      <c r="G335" s="594"/>
      <c r="H335" s="594"/>
      <c r="I335" s="594"/>
      <c r="J335" s="594"/>
      <c r="K335" s="594"/>
      <c r="L335" s="594"/>
      <c r="M335" s="594"/>
      <c r="N335" s="594"/>
      <c r="O335" s="594"/>
      <c r="P335" s="594"/>
      <c r="Q335" s="594"/>
      <c r="R335" s="594"/>
    </row>
    <row r="336" spans="1:18" x14ac:dyDescent="0.25">
      <c r="A336" s="594"/>
      <c r="B336" s="594"/>
      <c r="C336" s="594"/>
      <c r="D336" s="594"/>
      <c r="E336" s="594"/>
      <c r="F336" s="594"/>
      <c r="G336" s="594"/>
      <c r="H336" s="594"/>
      <c r="I336" s="594"/>
      <c r="J336" s="594"/>
      <c r="K336" s="594"/>
      <c r="L336" s="594"/>
      <c r="M336" s="594"/>
      <c r="N336" s="594"/>
      <c r="O336" s="594"/>
      <c r="P336" s="594"/>
      <c r="Q336" s="594"/>
      <c r="R336" s="594"/>
    </row>
    <row r="337" spans="1:18" x14ac:dyDescent="0.25">
      <c r="A337" s="594"/>
      <c r="B337" s="594"/>
      <c r="C337" s="594"/>
      <c r="D337" s="594"/>
      <c r="E337" s="594"/>
      <c r="F337" s="594"/>
      <c r="G337" s="594"/>
      <c r="H337" s="594"/>
      <c r="I337" s="594"/>
      <c r="J337" s="594"/>
      <c r="K337" s="594"/>
      <c r="L337" s="594"/>
      <c r="M337" s="594"/>
      <c r="N337" s="594"/>
      <c r="O337" s="594"/>
      <c r="P337" s="594"/>
      <c r="Q337" s="594"/>
      <c r="R337" s="594"/>
    </row>
    <row r="338" spans="1:18" x14ac:dyDescent="0.25">
      <c r="A338" s="594"/>
      <c r="B338" s="594"/>
      <c r="C338" s="594"/>
      <c r="D338" s="594"/>
      <c r="E338" s="594"/>
      <c r="F338" s="594"/>
      <c r="G338" s="594"/>
      <c r="H338" s="594"/>
      <c r="I338" s="594"/>
      <c r="J338" s="594"/>
      <c r="K338" s="594"/>
      <c r="L338" s="594"/>
      <c r="M338" s="594"/>
      <c r="N338" s="594"/>
      <c r="O338" s="594"/>
      <c r="P338" s="594"/>
      <c r="Q338" s="594"/>
      <c r="R338" s="594"/>
    </row>
    <row r="339" spans="1:18" x14ac:dyDescent="0.25">
      <c r="A339" s="594"/>
      <c r="B339" s="594"/>
      <c r="C339" s="594"/>
      <c r="D339" s="594"/>
      <c r="E339" s="594"/>
      <c r="F339" s="594"/>
      <c r="G339" s="594"/>
      <c r="H339" s="594"/>
      <c r="I339" s="594"/>
      <c r="J339" s="594"/>
      <c r="K339" s="594"/>
      <c r="L339" s="594"/>
      <c r="M339" s="594"/>
      <c r="N339" s="594"/>
      <c r="O339" s="594"/>
      <c r="P339" s="594"/>
      <c r="Q339" s="594"/>
      <c r="R339" s="594"/>
    </row>
    <row r="340" spans="1:18" x14ac:dyDescent="0.25">
      <c r="A340" s="594"/>
      <c r="B340" s="594"/>
      <c r="C340" s="594"/>
      <c r="D340" s="594"/>
      <c r="E340" s="594"/>
      <c r="F340" s="594"/>
      <c r="G340" s="594"/>
      <c r="H340" s="594"/>
      <c r="I340" s="594"/>
      <c r="J340" s="594"/>
      <c r="K340" s="594"/>
      <c r="L340" s="594"/>
      <c r="M340" s="594"/>
      <c r="N340" s="594"/>
      <c r="O340" s="594"/>
      <c r="P340" s="594"/>
      <c r="Q340" s="594"/>
      <c r="R340" s="594"/>
    </row>
    <row r="341" spans="1:18" x14ac:dyDescent="0.25">
      <c r="A341" s="594"/>
      <c r="B341" s="594"/>
      <c r="C341" s="594"/>
      <c r="D341" s="594"/>
      <c r="E341" s="594"/>
      <c r="F341" s="594"/>
      <c r="G341" s="594"/>
      <c r="H341" s="594"/>
      <c r="I341" s="594"/>
      <c r="J341" s="594"/>
      <c r="K341" s="594"/>
      <c r="L341" s="594"/>
      <c r="M341" s="594"/>
      <c r="N341" s="594"/>
      <c r="O341" s="594"/>
      <c r="P341" s="594"/>
      <c r="Q341" s="594"/>
      <c r="R341" s="594"/>
    </row>
    <row r="342" spans="1:18" x14ac:dyDescent="0.25">
      <c r="A342" s="594"/>
      <c r="B342" s="594"/>
      <c r="C342" s="594"/>
      <c r="D342" s="594"/>
      <c r="E342" s="594"/>
      <c r="F342" s="594"/>
      <c r="G342" s="594"/>
      <c r="H342" s="594"/>
      <c r="I342" s="594"/>
      <c r="J342" s="594"/>
      <c r="K342" s="594"/>
      <c r="L342" s="594"/>
      <c r="M342" s="594"/>
      <c r="N342" s="594"/>
      <c r="O342" s="594"/>
      <c r="P342" s="594"/>
      <c r="Q342" s="594"/>
      <c r="R342" s="594"/>
    </row>
    <row r="343" spans="1:18" x14ac:dyDescent="0.25">
      <c r="A343" s="594"/>
      <c r="B343" s="594"/>
      <c r="C343" s="594"/>
      <c r="D343" s="594"/>
      <c r="E343" s="594"/>
      <c r="F343" s="594"/>
      <c r="G343" s="594"/>
      <c r="H343" s="594"/>
      <c r="I343" s="594"/>
      <c r="J343" s="594"/>
      <c r="K343" s="594"/>
      <c r="L343" s="594"/>
      <c r="M343" s="594"/>
      <c r="N343" s="594"/>
      <c r="O343" s="594"/>
      <c r="P343" s="594"/>
      <c r="Q343" s="594"/>
      <c r="R343" s="594"/>
    </row>
    <row r="344" spans="1:18" x14ac:dyDescent="0.25">
      <c r="A344" s="594"/>
      <c r="B344" s="594"/>
      <c r="C344" s="594"/>
      <c r="D344" s="594"/>
      <c r="E344" s="594"/>
      <c r="F344" s="594"/>
      <c r="G344" s="594"/>
      <c r="H344" s="594"/>
      <c r="I344" s="594"/>
      <c r="J344" s="594"/>
      <c r="K344" s="594"/>
      <c r="L344" s="594"/>
      <c r="M344" s="594"/>
      <c r="N344" s="594"/>
      <c r="O344" s="594"/>
      <c r="P344" s="594"/>
      <c r="Q344" s="594"/>
      <c r="R344" s="594"/>
    </row>
    <row r="345" spans="1:18" x14ac:dyDescent="0.25">
      <c r="A345" s="594"/>
      <c r="B345" s="594"/>
      <c r="C345" s="594"/>
      <c r="D345" s="594"/>
      <c r="E345" s="594"/>
      <c r="F345" s="594"/>
      <c r="G345" s="594"/>
      <c r="H345" s="594"/>
      <c r="I345" s="594"/>
      <c r="J345" s="594"/>
      <c r="K345" s="594"/>
      <c r="L345" s="594"/>
      <c r="M345" s="594"/>
      <c r="N345" s="594"/>
      <c r="O345" s="594"/>
      <c r="P345" s="594"/>
      <c r="Q345" s="594"/>
      <c r="R345" s="594"/>
    </row>
    <row r="346" spans="1:18" x14ac:dyDescent="0.25">
      <c r="A346" s="594"/>
      <c r="B346" s="594"/>
      <c r="C346" s="594"/>
      <c r="D346" s="594"/>
      <c r="E346" s="594"/>
      <c r="F346" s="594"/>
      <c r="G346" s="594"/>
      <c r="H346" s="594"/>
      <c r="I346" s="594"/>
      <c r="J346" s="594"/>
      <c r="K346" s="594"/>
      <c r="L346" s="594"/>
      <c r="M346" s="594"/>
      <c r="N346" s="594"/>
      <c r="O346" s="594"/>
      <c r="P346" s="594"/>
      <c r="Q346" s="594"/>
      <c r="R346" s="594"/>
    </row>
    <row r="347" spans="1:18" x14ac:dyDescent="0.25">
      <c r="A347" s="594"/>
      <c r="B347" s="594"/>
      <c r="C347" s="594"/>
      <c r="D347" s="594"/>
      <c r="E347" s="594"/>
      <c r="F347" s="594"/>
      <c r="G347" s="594"/>
      <c r="H347" s="594"/>
      <c r="I347" s="594"/>
      <c r="J347" s="594"/>
      <c r="K347" s="594"/>
      <c r="L347" s="594"/>
      <c r="M347" s="594"/>
      <c r="N347" s="594"/>
      <c r="O347" s="594"/>
      <c r="P347" s="594"/>
      <c r="Q347" s="594"/>
      <c r="R347" s="594"/>
    </row>
    <row r="348" spans="1:18" x14ac:dyDescent="0.25">
      <c r="A348" s="594"/>
      <c r="B348" s="594"/>
      <c r="C348" s="594"/>
      <c r="D348" s="594"/>
      <c r="E348" s="594"/>
      <c r="F348" s="594"/>
      <c r="G348" s="594"/>
      <c r="H348" s="594"/>
      <c r="I348" s="594"/>
      <c r="J348" s="594"/>
      <c r="K348" s="594"/>
      <c r="L348" s="594"/>
      <c r="M348" s="594"/>
      <c r="N348" s="594"/>
      <c r="O348" s="594"/>
      <c r="P348" s="594"/>
      <c r="Q348" s="594"/>
      <c r="R348" s="594"/>
    </row>
    <row r="349" spans="1:18" x14ac:dyDescent="0.25">
      <c r="A349" s="594"/>
      <c r="B349" s="594"/>
      <c r="C349" s="594"/>
      <c r="D349" s="594"/>
      <c r="E349" s="594"/>
      <c r="F349" s="594"/>
      <c r="G349" s="594"/>
      <c r="H349" s="594"/>
      <c r="I349" s="594"/>
      <c r="J349" s="594"/>
      <c r="K349" s="594"/>
      <c r="L349" s="594"/>
      <c r="M349" s="594"/>
      <c r="N349" s="594"/>
      <c r="O349" s="594"/>
      <c r="P349" s="594"/>
      <c r="Q349" s="594"/>
      <c r="R349" s="594"/>
    </row>
    <row r="350" spans="1:18" x14ac:dyDescent="0.25">
      <c r="A350" s="594"/>
      <c r="B350" s="594"/>
      <c r="C350" s="594"/>
      <c r="D350" s="594"/>
      <c r="E350" s="594"/>
      <c r="F350" s="594"/>
      <c r="G350" s="594"/>
      <c r="H350" s="594"/>
      <c r="I350" s="594"/>
      <c r="J350" s="594"/>
      <c r="K350" s="594"/>
      <c r="L350" s="594"/>
      <c r="M350" s="594"/>
      <c r="N350" s="594"/>
      <c r="O350" s="594"/>
      <c r="P350" s="594"/>
      <c r="Q350" s="594"/>
      <c r="R350" s="594"/>
    </row>
    <row r="351" spans="1:18" x14ac:dyDescent="0.25">
      <c r="A351" s="594"/>
      <c r="B351" s="594"/>
      <c r="C351" s="594"/>
      <c r="D351" s="594"/>
      <c r="E351" s="594"/>
      <c r="F351" s="594"/>
      <c r="G351" s="594"/>
      <c r="H351" s="594"/>
      <c r="I351" s="594"/>
      <c r="J351" s="594"/>
      <c r="K351" s="594"/>
      <c r="L351" s="594"/>
      <c r="M351" s="594"/>
      <c r="N351" s="594"/>
      <c r="O351" s="594"/>
      <c r="P351" s="594"/>
      <c r="Q351" s="594"/>
      <c r="R351" s="594"/>
    </row>
    <row r="352" spans="1:18" x14ac:dyDescent="0.25">
      <c r="A352" s="594"/>
      <c r="B352" s="594"/>
      <c r="C352" s="594"/>
      <c r="D352" s="594"/>
      <c r="E352" s="594"/>
      <c r="F352" s="594"/>
      <c r="G352" s="594"/>
      <c r="H352" s="594"/>
      <c r="I352" s="594"/>
      <c r="J352" s="594"/>
      <c r="K352" s="594"/>
      <c r="L352" s="594"/>
      <c r="M352" s="594"/>
      <c r="N352" s="594"/>
      <c r="O352" s="594"/>
      <c r="P352" s="594"/>
      <c r="Q352" s="594"/>
      <c r="R352" s="594"/>
    </row>
    <row r="353" spans="1:18" x14ac:dyDescent="0.25">
      <c r="A353" s="594"/>
      <c r="B353" s="594"/>
      <c r="C353" s="594"/>
      <c r="D353" s="594"/>
      <c r="E353" s="594"/>
      <c r="F353" s="594"/>
      <c r="G353" s="594"/>
      <c r="H353" s="594"/>
      <c r="I353" s="594"/>
      <c r="J353" s="594"/>
      <c r="K353" s="594"/>
      <c r="L353" s="594"/>
      <c r="M353" s="594"/>
      <c r="N353" s="594"/>
      <c r="O353" s="594"/>
      <c r="P353" s="594"/>
      <c r="Q353" s="594"/>
      <c r="R353" s="594"/>
    </row>
    <row r="354" spans="1:18" x14ac:dyDescent="0.25">
      <c r="A354" s="594"/>
      <c r="B354" s="594"/>
      <c r="C354" s="594"/>
      <c r="D354" s="594"/>
      <c r="E354" s="594"/>
      <c r="F354" s="594"/>
      <c r="G354" s="594"/>
      <c r="H354" s="594"/>
      <c r="I354" s="594"/>
      <c r="J354" s="594"/>
      <c r="K354" s="594"/>
      <c r="L354" s="594"/>
      <c r="M354" s="594"/>
      <c r="N354" s="594"/>
      <c r="O354" s="594"/>
      <c r="P354" s="594"/>
      <c r="Q354" s="594"/>
      <c r="R354" s="594"/>
    </row>
    <row r="355" spans="1:18" x14ac:dyDescent="0.25">
      <c r="A355" s="594"/>
      <c r="B355" s="594"/>
      <c r="C355" s="594"/>
      <c r="D355" s="594"/>
      <c r="E355" s="594"/>
      <c r="F355" s="594"/>
      <c r="G355" s="594"/>
      <c r="H355" s="594"/>
      <c r="I355" s="594"/>
      <c r="J355" s="594"/>
      <c r="K355" s="594"/>
      <c r="L355" s="594"/>
      <c r="M355" s="594"/>
      <c r="N355" s="594"/>
      <c r="O355" s="594"/>
      <c r="P355" s="594"/>
      <c r="Q355" s="594"/>
      <c r="R355" s="594"/>
    </row>
    <row r="356" spans="1:18" x14ac:dyDescent="0.25">
      <c r="A356" s="594"/>
      <c r="B356" s="594"/>
      <c r="C356" s="594"/>
      <c r="D356" s="594"/>
      <c r="E356" s="594"/>
      <c r="F356" s="594"/>
      <c r="G356" s="594"/>
      <c r="H356" s="594"/>
      <c r="I356" s="594"/>
      <c r="J356" s="594"/>
      <c r="K356" s="594"/>
      <c r="L356" s="594"/>
      <c r="M356" s="594"/>
      <c r="N356" s="594"/>
      <c r="O356" s="594"/>
      <c r="P356" s="594"/>
      <c r="Q356" s="594"/>
      <c r="R356" s="594"/>
    </row>
    <row r="357" spans="1:18" x14ac:dyDescent="0.25">
      <c r="A357" s="594"/>
      <c r="B357" s="594"/>
      <c r="C357" s="594"/>
      <c r="D357" s="594"/>
      <c r="E357" s="594"/>
      <c r="F357" s="594"/>
      <c r="G357" s="594"/>
      <c r="H357" s="594"/>
      <c r="I357" s="594"/>
      <c r="J357" s="594"/>
      <c r="K357" s="594"/>
      <c r="L357" s="594"/>
      <c r="M357" s="594"/>
      <c r="N357" s="594"/>
      <c r="O357" s="594"/>
      <c r="P357" s="594"/>
      <c r="Q357" s="594"/>
      <c r="R357" s="594"/>
    </row>
    <row r="358" spans="1:18" x14ac:dyDescent="0.25">
      <c r="A358" s="594"/>
      <c r="B358" s="594"/>
      <c r="C358" s="594"/>
      <c r="D358" s="594"/>
      <c r="E358" s="594"/>
      <c r="F358" s="594"/>
      <c r="G358" s="594"/>
      <c r="H358" s="594"/>
      <c r="I358" s="594"/>
      <c r="J358" s="594"/>
      <c r="K358" s="594"/>
      <c r="L358" s="594"/>
      <c r="M358" s="594"/>
      <c r="N358" s="594"/>
      <c r="O358" s="594"/>
      <c r="P358" s="594"/>
      <c r="Q358" s="594"/>
      <c r="R358" s="594"/>
    </row>
    <row r="359" spans="1:18" x14ac:dyDescent="0.25">
      <c r="A359" s="594"/>
      <c r="B359" s="594"/>
      <c r="C359" s="594"/>
      <c r="D359" s="594"/>
      <c r="E359" s="594"/>
      <c r="F359" s="594"/>
      <c r="G359" s="594"/>
      <c r="H359" s="594"/>
      <c r="I359" s="594"/>
      <c r="J359" s="594"/>
      <c r="K359" s="594"/>
      <c r="L359" s="594"/>
      <c r="M359" s="594"/>
      <c r="N359" s="594"/>
      <c r="O359" s="594"/>
      <c r="P359" s="594"/>
      <c r="Q359" s="594"/>
      <c r="R359" s="594"/>
    </row>
    <row r="360" spans="1:18" x14ac:dyDescent="0.25">
      <c r="A360" s="594"/>
      <c r="B360" s="594"/>
      <c r="C360" s="594"/>
      <c r="D360" s="594"/>
      <c r="E360" s="594"/>
      <c r="F360" s="594"/>
      <c r="G360" s="594"/>
      <c r="H360" s="594"/>
      <c r="I360" s="594"/>
      <c r="J360" s="594"/>
      <c r="K360" s="594"/>
      <c r="L360" s="594"/>
      <c r="M360" s="594"/>
      <c r="N360" s="594"/>
      <c r="O360" s="594"/>
      <c r="P360" s="594"/>
      <c r="Q360" s="594"/>
      <c r="R360" s="594"/>
    </row>
    <row r="361" spans="1:18" x14ac:dyDescent="0.25">
      <c r="A361" s="594"/>
      <c r="B361" s="594"/>
      <c r="C361" s="594"/>
      <c r="D361" s="594"/>
      <c r="E361" s="594"/>
      <c r="F361" s="594"/>
      <c r="G361" s="594"/>
      <c r="H361" s="594"/>
      <c r="I361" s="594"/>
      <c r="J361" s="594"/>
      <c r="K361" s="594"/>
      <c r="L361" s="594"/>
      <c r="M361" s="594"/>
      <c r="N361" s="594"/>
      <c r="O361" s="594"/>
      <c r="P361" s="594"/>
      <c r="Q361" s="594"/>
      <c r="R361" s="594"/>
    </row>
    <row r="362" spans="1:18" x14ac:dyDescent="0.25">
      <c r="A362" s="594"/>
      <c r="B362" s="594"/>
      <c r="C362" s="594"/>
      <c r="D362" s="594"/>
      <c r="E362" s="594"/>
      <c r="F362" s="594"/>
      <c r="G362" s="594"/>
      <c r="H362" s="594"/>
      <c r="I362" s="594"/>
      <c r="J362" s="594"/>
      <c r="K362" s="594"/>
      <c r="L362" s="594"/>
      <c r="M362" s="594"/>
      <c r="N362" s="594"/>
      <c r="O362" s="594"/>
      <c r="P362" s="594"/>
      <c r="Q362" s="594"/>
      <c r="R362" s="594"/>
    </row>
    <row r="363" spans="1:18" x14ac:dyDescent="0.25">
      <c r="A363" s="594"/>
      <c r="B363" s="594"/>
      <c r="C363" s="594"/>
      <c r="D363" s="594"/>
      <c r="E363" s="594"/>
      <c r="F363" s="594"/>
      <c r="G363" s="594"/>
      <c r="H363" s="594"/>
      <c r="I363" s="594"/>
      <c r="J363" s="594"/>
      <c r="K363" s="594"/>
      <c r="L363" s="594"/>
      <c r="M363" s="594"/>
      <c r="N363" s="594"/>
      <c r="O363" s="594"/>
      <c r="P363" s="594"/>
      <c r="Q363" s="594"/>
      <c r="R363" s="594"/>
    </row>
    <row r="364" spans="1:18" x14ac:dyDescent="0.25">
      <c r="A364" s="594"/>
      <c r="B364" s="594"/>
      <c r="C364" s="594"/>
      <c r="D364" s="594"/>
      <c r="E364" s="594"/>
      <c r="F364" s="594"/>
      <c r="G364" s="594"/>
      <c r="H364" s="594"/>
      <c r="I364" s="594"/>
      <c r="J364" s="594"/>
      <c r="K364" s="594"/>
      <c r="L364" s="594"/>
      <c r="M364" s="594"/>
      <c r="N364" s="594"/>
      <c r="O364" s="594"/>
      <c r="P364" s="594"/>
      <c r="Q364" s="594"/>
      <c r="R364" s="594"/>
    </row>
    <row r="365" spans="1:18" x14ac:dyDescent="0.25">
      <c r="A365" s="594"/>
      <c r="B365" s="594"/>
      <c r="C365" s="594"/>
      <c r="D365" s="594"/>
      <c r="E365" s="594"/>
      <c r="F365" s="594"/>
      <c r="G365" s="594"/>
      <c r="H365" s="594"/>
      <c r="I365" s="594"/>
      <c r="J365" s="594"/>
      <c r="K365" s="594"/>
      <c r="L365" s="594"/>
      <c r="M365" s="594"/>
      <c r="N365" s="594"/>
      <c r="O365" s="594"/>
      <c r="P365" s="594"/>
      <c r="Q365" s="594"/>
      <c r="R365" s="594"/>
    </row>
    <row r="366" spans="1:18" x14ac:dyDescent="0.25">
      <c r="A366" s="594"/>
      <c r="B366" s="594"/>
      <c r="C366" s="594"/>
      <c r="D366" s="594"/>
      <c r="E366" s="594"/>
      <c r="F366" s="594"/>
      <c r="G366" s="594"/>
      <c r="H366" s="594"/>
      <c r="I366" s="594"/>
      <c r="J366" s="594"/>
      <c r="K366" s="594"/>
      <c r="L366" s="594"/>
      <c r="M366" s="594"/>
      <c r="N366" s="594"/>
      <c r="O366" s="594"/>
      <c r="P366" s="594"/>
      <c r="Q366" s="594"/>
      <c r="R366" s="594"/>
    </row>
    <row r="367" spans="1:18" x14ac:dyDescent="0.25">
      <c r="A367" s="594"/>
      <c r="B367" s="594"/>
      <c r="C367" s="594"/>
      <c r="D367" s="594"/>
      <c r="E367" s="594"/>
      <c r="F367" s="594"/>
      <c r="G367" s="594"/>
      <c r="H367" s="594"/>
      <c r="I367" s="594"/>
      <c r="J367" s="594"/>
      <c r="K367" s="594"/>
      <c r="L367" s="594"/>
      <c r="M367" s="594"/>
      <c r="N367" s="594"/>
      <c r="O367" s="594"/>
      <c r="P367" s="594"/>
      <c r="Q367" s="594"/>
      <c r="R367" s="594"/>
    </row>
    <row r="368" spans="1:18" x14ac:dyDescent="0.25">
      <c r="A368" s="594"/>
      <c r="B368" s="594"/>
      <c r="C368" s="594"/>
      <c r="D368" s="594"/>
      <c r="E368" s="594"/>
      <c r="F368" s="594"/>
      <c r="G368" s="594"/>
      <c r="H368" s="594"/>
      <c r="I368" s="594"/>
      <c r="J368" s="594"/>
      <c r="K368" s="594"/>
      <c r="L368" s="594"/>
      <c r="M368" s="594"/>
      <c r="N368" s="594"/>
      <c r="O368" s="594"/>
      <c r="P368" s="594"/>
      <c r="Q368" s="594"/>
      <c r="R368" s="594"/>
    </row>
    <row r="369" spans="1:18" x14ac:dyDescent="0.25">
      <c r="A369" s="594"/>
      <c r="B369" s="594"/>
      <c r="C369" s="594"/>
      <c r="D369" s="594"/>
      <c r="E369" s="594"/>
      <c r="F369" s="594"/>
      <c r="G369" s="594"/>
      <c r="H369" s="594"/>
      <c r="I369" s="594"/>
      <c r="J369" s="594"/>
      <c r="K369" s="594"/>
      <c r="L369" s="594"/>
      <c r="M369" s="594"/>
      <c r="N369" s="594"/>
      <c r="O369" s="594"/>
      <c r="P369" s="594"/>
      <c r="Q369" s="594"/>
      <c r="R369" s="594"/>
    </row>
    <row r="370" spans="1:18" x14ac:dyDescent="0.25">
      <c r="A370" s="594"/>
      <c r="B370" s="594"/>
      <c r="C370" s="594"/>
      <c r="D370" s="594"/>
      <c r="E370" s="594"/>
      <c r="F370" s="594"/>
      <c r="G370" s="594"/>
      <c r="H370" s="594"/>
      <c r="I370" s="594"/>
      <c r="J370" s="594"/>
      <c r="K370" s="594"/>
      <c r="L370" s="594"/>
      <c r="M370" s="594"/>
      <c r="N370" s="594"/>
      <c r="O370" s="594"/>
      <c r="P370" s="594"/>
      <c r="Q370" s="594"/>
      <c r="R370" s="594"/>
    </row>
    <row r="371" spans="1:18" x14ac:dyDescent="0.25">
      <c r="A371" s="594"/>
      <c r="B371" s="594"/>
      <c r="C371" s="594"/>
      <c r="D371" s="594"/>
      <c r="E371" s="594"/>
      <c r="F371" s="594"/>
      <c r="G371" s="594"/>
      <c r="H371" s="594"/>
      <c r="I371" s="594"/>
      <c r="J371" s="594"/>
      <c r="K371" s="594"/>
      <c r="L371" s="594"/>
      <c r="M371" s="594"/>
      <c r="N371" s="594"/>
      <c r="O371" s="594"/>
      <c r="P371" s="594"/>
      <c r="Q371" s="594"/>
      <c r="R371" s="594"/>
    </row>
    <row r="372" spans="1:18" x14ac:dyDescent="0.25">
      <c r="A372" s="594"/>
      <c r="B372" s="594"/>
      <c r="C372" s="594"/>
      <c r="D372" s="594"/>
      <c r="E372" s="594"/>
      <c r="F372" s="594"/>
      <c r="G372" s="594"/>
      <c r="H372" s="594"/>
      <c r="I372" s="594"/>
      <c r="J372" s="594"/>
      <c r="K372" s="594"/>
      <c r="L372" s="594"/>
      <c r="M372" s="594"/>
      <c r="N372" s="594"/>
      <c r="O372" s="594"/>
      <c r="P372" s="594"/>
      <c r="Q372" s="594"/>
      <c r="R372" s="594"/>
    </row>
    <row r="373" spans="1:18" x14ac:dyDescent="0.25">
      <c r="A373" s="594"/>
      <c r="B373" s="594"/>
      <c r="C373" s="594"/>
      <c r="D373" s="594"/>
      <c r="E373" s="594"/>
      <c r="F373" s="594"/>
      <c r="G373" s="594"/>
      <c r="H373" s="594"/>
      <c r="I373" s="594"/>
      <c r="J373" s="594"/>
      <c r="K373" s="594"/>
      <c r="L373" s="594"/>
      <c r="M373" s="594"/>
      <c r="N373" s="594"/>
      <c r="O373" s="594"/>
      <c r="P373" s="594"/>
      <c r="Q373" s="594"/>
      <c r="R373" s="594"/>
    </row>
    <row r="374" spans="1:18" x14ac:dyDescent="0.25">
      <c r="A374" s="594"/>
      <c r="B374" s="594"/>
      <c r="C374" s="594"/>
      <c r="D374" s="594"/>
      <c r="E374" s="594"/>
      <c r="F374" s="594"/>
      <c r="G374" s="594"/>
      <c r="H374" s="594"/>
      <c r="I374" s="594"/>
      <c r="J374" s="594"/>
      <c r="K374" s="594"/>
      <c r="L374" s="594"/>
      <c r="M374" s="594"/>
      <c r="N374" s="594"/>
      <c r="O374" s="594"/>
      <c r="P374" s="594"/>
      <c r="Q374" s="594"/>
      <c r="R374" s="594"/>
    </row>
    <row r="375" spans="1:18" x14ac:dyDescent="0.25">
      <c r="A375" s="594"/>
      <c r="B375" s="594"/>
      <c r="C375" s="594"/>
      <c r="D375" s="594"/>
      <c r="E375" s="594"/>
      <c r="F375" s="594"/>
      <c r="G375" s="594"/>
      <c r="H375" s="594"/>
      <c r="I375" s="594"/>
      <c r="J375" s="594"/>
      <c r="K375" s="594"/>
      <c r="L375" s="594"/>
      <c r="M375" s="594"/>
      <c r="N375" s="594"/>
      <c r="O375" s="594"/>
      <c r="P375" s="594"/>
      <c r="Q375" s="594"/>
      <c r="R375" s="594"/>
    </row>
    <row r="376" spans="1:18" x14ac:dyDescent="0.25">
      <c r="A376" s="594"/>
      <c r="B376" s="594"/>
      <c r="C376" s="594"/>
      <c r="D376" s="594"/>
      <c r="E376" s="594"/>
      <c r="F376" s="594"/>
      <c r="G376" s="594"/>
      <c r="H376" s="594"/>
      <c r="I376" s="594"/>
      <c r="J376" s="594"/>
      <c r="K376" s="594"/>
      <c r="L376" s="594"/>
      <c r="M376" s="594"/>
      <c r="N376" s="594"/>
      <c r="O376" s="594"/>
      <c r="P376" s="594"/>
      <c r="Q376" s="594"/>
      <c r="R376" s="594"/>
    </row>
    <row r="377" spans="1:18" x14ac:dyDescent="0.25">
      <c r="A377" s="594"/>
      <c r="B377" s="594"/>
      <c r="C377" s="594"/>
      <c r="D377" s="594"/>
      <c r="E377" s="594"/>
      <c r="F377" s="594"/>
      <c r="G377" s="594"/>
      <c r="H377" s="594"/>
      <c r="I377" s="594"/>
      <c r="J377" s="594"/>
      <c r="K377" s="594"/>
      <c r="L377" s="594"/>
      <c r="M377" s="594"/>
      <c r="N377" s="594"/>
      <c r="O377" s="594"/>
      <c r="P377" s="594"/>
      <c r="Q377" s="594"/>
      <c r="R377" s="594"/>
    </row>
    <row r="378" spans="1:18" x14ac:dyDescent="0.25">
      <c r="A378" s="594"/>
      <c r="B378" s="594"/>
      <c r="C378" s="594"/>
      <c r="D378" s="594"/>
      <c r="E378" s="594"/>
      <c r="F378" s="594"/>
      <c r="G378" s="594"/>
      <c r="H378" s="594"/>
      <c r="I378" s="594"/>
      <c r="J378" s="594"/>
      <c r="K378" s="594"/>
      <c r="L378" s="594"/>
      <c r="M378" s="594"/>
      <c r="N378" s="594"/>
      <c r="O378" s="594"/>
      <c r="P378" s="594"/>
      <c r="Q378" s="594"/>
      <c r="R378" s="594"/>
    </row>
    <row r="379" spans="1:18" x14ac:dyDescent="0.25">
      <c r="A379" s="594"/>
      <c r="B379" s="594"/>
      <c r="C379" s="594"/>
      <c r="D379" s="594"/>
      <c r="E379" s="594"/>
      <c r="F379" s="594"/>
      <c r="G379" s="594"/>
      <c r="H379" s="594"/>
      <c r="I379" s="594"/>
      <c r="J379" s="594"/>
      <c r="K379" s="594"/>
      <c r="L379" s="594"/>
      <c r="M379" s="594"/>
      <c r="N379" s="594"/>
      <c r="O379" s="594"/>
      <c r="P379" s="594"/>
      <c r="Q379" s="594"/>
      <c r="R379" s="594"/>
    </row>
    <row r="380" spans="1:18" x14ac:dyDescent="0.25">
      <c r="A380" s="594"/>
      <c r="B380" s="594"/>
      <c r="C380" s="594"/>
      <c r="D380" s="594"/>
      <c r="E380" s="594"/>
      <c r="F380" s="594"/>
      <c r="G380" s="594"/>
      <c r="H380" s="594"/>
      <c r="I380" s="594"/>
      <c r="J380" s="594"/>
      <c r="K380" s="594"/>
      <c r="L380" s="594"/>
      <c r="M380" s="594"/>
      <c r="N380" s="594"/>
      <c r="O380" s="594"/>
      <c r="P380" s="594"/>
      <c r="Q380" s="594"/>
      <c r="R380" s="594"/>
    </row>
    <row r="381" spans="1:18" x14ac:dyDescent="0.25">
      <c r="A381" s="594"/>
      <c r="B381" s="594"/>
      <c r="C381" s="594"/>
      <c r="D381" s="594"/>
      <c r="E381" s="594"/>
      <c r="F381" s="594"/>
      <c r="G381" s="594"/>
      <c r="H381" s="594"/>
      <c r="I381" s="594"/>
      <c r="J381" s="594"/>
      <c r="K381" s="594"/>
      <c r="L381" s="594"/>
      <c r="M381" s="594"/>
      <c r="N381" s="594"/>
      <c r="O381" s="594"/>
      <c r="P381" s="594"/>
      <c r="Q381" s="594"/>
      <c r="R381" s="594"/>
    </row>
    <row r="382" spans="1:18" x14ac:dyDescent="0.25">
      <c r="A382" s="594"/>
      <c r="B382" s="594"/>
      <c r="C382" s="594"/>
      <c r="D382" s="594"/>
      <c r="E382" s="594"/>
      <c r="F382" s="594"/>
      <c r="G382" s="594"/>
      <c r="H382" s="594"/>
      <c r="I382" s="594"/>
      <c r="J382" s="594"/>
      <c r="K382" s="594"/>
      <c r="L382" s="594"/>
      <c r="M382" s="594"/>
      <c r="N382" s="594"/>
      <c r="O382" s="594"/>
      <c r="P382" s="594"/>
      <c r="Q382" s="594"/>
      <c r="R382" s="594"/>
    </row>
    <row r="383" spans="1:18" x14ac:dyDescent="0.25">
      <c r="A383" s="594"/>
      <c r="B383" s="594"/>
      <c r="C383" s="594"/>
      <c r="D383" s="594"/>
      <c r="E383" s="594"/>
      <c r="F383" s="594"/>
      <c r="G383" s="594"/>
      <c r="H383" s="594"/>
      <c r="I383" s="594"/>
      <c r="J383" s="594"/>
      <c r="K383" s="594"/>
      <c r="L383" s="594"/>
      <c r="M383" s="594"/>
      <c r="N383" s="594"/>
      <c r="O383" s="594"/>
      <c r="P383" s="594"/>
      <c r="Q383" s="594"/>
      <c r="R383" s="594"/>
    </row>
    <row r="384" spans="1:18" x14ac:dyDescent="0.25">
      <c r="A384" s="594"/>
      <c r="B384" s="594"/>
      <c r="C384" s="594"/>
      <c r="D384" s="594"/>
      <c r="E384" s="594"/>
      <c r="F384" s="594"/>
      <c r="G384" s="594"/>
      <c r="H384" s="594"/>
      <c r="I384" s="594"/>
      <c r="J384" s="594"/>
      <c r="K384" s="594"/>
      <c r="L384" s="594"/>
      <c r="M384" s="594"/>
      <c r="N384" s="594"/>
      <c r="O384" s="594"/>
      <c r="P384" s="594"/>
      <c r="Q384" s="594"/>
      <c r="R384" s="594"/>
    </row>
    <row r="385" spans="1:18" x14ac:dyDescent="0.25">
      <c r="A385" s="594"/>
      <c r="B385" s="594"/>
      <c r="C385" s="594"/>
      <c r="D385" s="594"/>
      <c r="E385" s="594"/>
      <c r="F385" s="594"/>
      <c r="G385" s="594"/>
      <c r="H385" s="594"/>
      <c r="I385" s="594"/>
      <c r="J385" s="594"/>
      <c r="K385" s="594"/>
      <c r="L385" s="594"/>
      <c r="M385" s="594"/>
      <c r="N385" s="594"/>
      <c r="O385" s="594"/>
      <c r="P385" s="594"/>
      <c r="Q385" s="594"/>
      <c r="R385" s="594"/>
    </row>
    <row r="386" spans="1:18" x14ac:dyDescent="0.25">
      <c r="A386" s="594"/>
      <c r="B386" s="594"/>
      <c r="C386" s="594"/>
      <c r="D386" s="594"/>
      <c r="E386" s="594"/>
      <c r="F386" s="594"/>
      <c r="G386" s="594"/>
      <c r="H386" s="594"/>
      <c r="I386" s="594"/>
      <c r="J386" s="594"/>
      <c r="K386" s="594"/>
      <c r="L386" s="594"/>
      <c r="M386" s="594"/>
      <c r="N386" s="594"/>
      <c r="O386" s="594"/>
      <c r="P386" s="594"/>
      <c r="Q386" s="594"/>
      <c r="R386" s="594"/>
    </row>
    <row r="387" spans="1:18" x14ac:dyDescent="0.25">
      <c r="A387" s="594"/>
      <c r="B387" s="594"/>
      <c r="C387" s="594"/>
      <c r="D387" s="594"/>
      <c r="E387" s="594"/>
      <c r="F387" s="594"/>
      <c r="G387" s="594"/>
      <c r="H387" s="594"/>
      <c r="I387" s="594"/>
      <c r="J387" s="594"/>
      <c r="K387" s="594"/>
      <c r="L387" s="594"/>
      <c r="M387" s="594"/>
      <c r="N387" s="594"/>
      <c r="O387" s="594"/>
      <c r="P387" s="594"/>
      <c r="Q387" s="594"/>
      <c r="R387" s="594"/>
    </row>
    <row r="388" spans="1:18" x14ac:dyDescent="0.25">
      <c r="A388" s="594"/>
      <c r="B388" s="594"/>
      <c r="C388" s="594"/>
      <c r="D388" s="594"/>
      <c r="E388" s="594"/>
      <c r="F388" s="594"/>
      <c r="G388" s="594"/>
      <c r="H388" s="594"/>
      <c r="I388" s="594"/>
      <c r="J388" s="594"/>
      <c r="K388" s="594"/>
      <c r="L388" s="594"/>
      <c r="M388" s="594"/>
      <c r="N388" s="594"/>
      <c r="O388" s="594"/>
      <c r="P388" s="594"/>
      <c r="Q388" s="594"/>
      <c r="R388" s="594"/>
    </row>
    <row r="389" spans="1:18" x14ac:dyDescent="0.25">
      <c r="A389" s="594"/>
      <c r="B389" s="594"/>
      <c r="C389" s="594"/>
      <c r="D389" s="594"/>
      <c r="E389" s="594"/>
      <c r="F389" s="594"/>
      <c r="G389" s="594"/>
      <c r="H389" s="594"/>
      <c r="I389" s="594"/>
      <c r="J389" s="594"/>
      <c r="K389" s="594"/>
      <c r="L389" s="594"/>
      <c r="M389" s="594"/>
      <c r="N389" s="594"/>
      <c r="O389" s="594"/>
      <c r="P389" s="594"/>
      <c r="Q389" s="594"/>
      <c r="R389" s="594"/>
    </row>
    <row r="390" spans="1:18" x14ac:dyDescent="0.25">
      <c r="A390" s="594"/>
      <c r="B390" s="594"/>
      <c r="C390" s="594"/>
      <c r="D390" s="594"/>
      <c r="E390" s="594"/>
      <c r="F390" s="594"/>
      <c r="G390" s="594"/>
      <c r="H390" s="594"/>
      <c r="I390" s="594"/>
      <c r="J390" s="594"/>
      <c r="K390" s="594"/>
      <c r="L390" s="594"/>
      <c r="M390" s="594"/>
      <c r="N390" s="594"/>
      <c r="O390" s="594"/>
      <c r="P390" s="594"/>
      <c r="Q390" s="594"/>
      <c r="R390" s="594"/>
    </row>
    <row r="391" spans="1:18" x14ac:dyDescent="0.25">
      <c r="A391" s="594"/>
      <c r="B391" s="594"/>
      <c r="C391" s="594"/>
      <c r="D391" s="594"/>
      <c r="E391" s="594"/>
      <c r="F391" s="594"/>
      <c r="G391" s="594"/>
      <c r="H391" s="594"/>
      <c r="I391" s="594"/>
      <c r="J391" s="594"/>
      <c r="K391" s="594"/>
      <c r="L391" s="594"/>
      <c r="M391" s="594"/>
      <c r="N391" s="594"/>
      <c r="O391" s="594"/>
      <c r="P391" s="594"/>
      <c r="Q391" s="594"/>
      <c r="R391" s="594"/>
    </row>
    <row r="392" spans="1:18" x14ac:dyDescent="0.25">
      <c r="A392" s="594"/>
      <c r="B392" s="594"/>
      <c r="C392" s="594"/>
      <c r="D392" s="594"/>
      <c r="E392" s="594"/>
      <c r="F392" s="594"/>
      <c r="G392" s="594"/>
      <c r="H392" s="594"/>
      <c r="I392" s="594"/>
      <c r="J392" s="594"/>
      <c r="K392" s="594"/>
      <c r="L392" s="594"/>
      <c r="M392" s="594"/>
      <c r="N392" s="594"/>
      <c r="O392" s="594"/>
      <c r="P392" s="594"/>
      <c r="Q392" s="594"/>
      <c r="R392" s="594"/>
    </row>
    <row r="393" spans="1:18" x14ac:dyDescent="0.25">
      <c r="A393" s="594"/>
      <c r="B393" s="594"/>
      <c r="C393" s="594"/>
      <c r="D393" s="594"/>
      <c r="E393" s="594"/>
      <c r="F393" s="594"/>
      <c r="G393" s="594"/>
      <c r="H393" s="594"/>
      <c r="I393" s="594"/>
      <c r="J393" s="594"/>
      <c r="K393" s="594"/>
      <c r="L393" s="594"/>
      <c r="M393" s="594"/>
      <c r="N393" s="594"/>
      <c r="O393" s="594"/>
      <c r="P393" s="594"/>
      <c r="Q393" s="594"/>
      <c r="R393" s="594"/>
    </row>
    <row r="394" spans="1:18" x14ac:dyDescent="0.25">
      <c r="A394" s="594"/>
      <c r="B394" s="594"/>
      <c r="C394" s="594"/>
      <c r="D394" s="594"/>
      <c r="E394" s="594"/>
      <c r="F394" s="594"/>
      <c r="G394" s="594"/>
      <c r="H394" s="594"/>
      <c r="I394" s="594"/>
      <c r="J394" s="594"/>
      <c r="K394" s="594"/>
      <c r="L394" s="594"/>
      <c r="M394" s="594"/>
      <c r="N394" s="594"/>
      <c r="O394" s="594"/>
      <c r="P394" s="594"/>
      <c r="Q394" s="594"/>
      <c r="R394" s="594"/>
    </row>
    <row r="395" spans="1:18" x14ac:dyDescent="0.25">
      <c r="A395" s="594"/>
      <c r="B395" s="594"/>
      <c r="C395" s="594"/>
      <c r="D395" s="594"/>
      <c r="E395" s="594"/>
      <c r="F395" s="594"/>
      <c r="G395" s="594"/>
      <c r="H395" s="594"/>
      <c r="I395" s="594"/>
      <c r="J395" s="594"/>
      <c r="K395" s="594"/>
      <c r="L395" s="594"/>
      <c r="M395" s="594"/>
      <c r="N395" s="594"/>
      <c r="O395" s="594"/>
      <c r="P395" s="594"/>
      <c r="Q395" s="594"/>
      <c r="R395" s="594"/>
    </row>
    <row r="396" spans="1:18" x14ac:dyDescent="0.25">
      <c r="A396" s="594"/>
      <c r="B396" s="594"/>
      <c r="C396" s="594"/>
      <c r="D396" s="594"/>
      <c r="E396" s="594"/>
      <c r="F396" s="594"/>
      <c r="G396" s="594"/>
      <c r="H396" s="594"/>
      <c r="I396" s="594"/>
      <c r="J396" s="594"/>
      <c r="K396" s="594"/>
      <c r="L396" s="594"/>
      <c r="M396" s="594"/>
      <c r="N396" s="594"/>
      <c r="O396" s="594"/>
      <c r="P396" s="594"/>
      <c r="Q396" s="594"/>
      <c r="R396" s="594"/>
    </row>
    <row r="397" spans="1:18" x14ac:dyDescent="0.25">
      <c r="A397" s="594"/>
      <c r="B397" s="594"/>
      <c r="C397" s="594"/>
      <c r="D397" s="594"/>
      <c r="E397" s="594"/>
      <c r="F397" s="594"/>
      <c r="G397" s="594"/>
      <c r="H397" s="594"/>
      <c r="I397" s="594"/>
      <c r="J397" s="594"/>
      <c r="K397" s="594"/>
      <c r="L397" s="594"/>
      <c r="M397" s="594"/>
      <c r="N397" s="594"/>
      <c r="O397" s="594"/>
      <c r="P397" s="594"/>
      <c r="Q397" s="594"/>
      <c r="R397" s="594"/>
    </row>
    <row r="398" spans="1:18" x14ac:dyDescent="0.25">
      <c r="A398" s="594"/>
      <c r="B398" s="594"/>
      <c r="C398" s="594"/>
      <c r="D398" s="594"/>
      <c r="E398" s="594"/>
      <c r="F398" s="594"/>
      <c r="G398" s="594"/>
      <c r="H398" s="594"/>
      <c r="I398" s="594"/>
      <c r="J398" s="594"/>
      <c r="K398" s="594"/>
      <c r="L398" s="594"/>
      <c r="M398" s="594"/>
      <c r="N398" s="594"/>
      <c r="O398" s="594"/>
      <c r="P398" s="594"/>
      <c r="Q398" s="594"/>
      <c r="R398" s="594"/>
    </row>
    <row r="399" spans="1:18" x14ac:dyDescent="0.25">
      <c r="A399" s="594"/>
      <c r="B399" s="594"/>
      <c r="C399" s="594"/>
      <c r="D399" s="594"/>
      <c r="E399" s="594"/>
      <c r="F399" s="594"/>
      <c r="G399" s="594"/>
      <c r="H399" s="594"/>
      <c r="I399" s="594"/>
      <c r="J399" s="594"/>
      <c r="K399" s="594"/>
      <c r="L399" s="594"/>
      <c r="M399" s="594"/>
      <c r="N399" s="594"/>
      <c r="O399" s="594"/>
      <c r="P399" s="594"/>
      <c r="Q399" s="594"/>
      <c r="R399" s="594"/>
    </row>
    <row r="400" spans="1:18" x14ac:dyDescent="0.25">
      <c r="A400" s="594"/>
      <c r="B400" s="594"/>
      <c r="C400" s="594"/>
      <c r="D400" s="594"/>
      <c r="E400" s="594"/>
      <c r="F400" s="594"/>
      <c r="G400" s="594"/>
      <c r="H400" s="594"/>
      <c r="I400" s="594"/>
      <c r="J400" s="594"/>
      <c r="K400" s="594"/>
      <c r="L400" s="594"/>
      <c r="M400" s="594"/>
      <c r="N400" s="594"/>
      <c r="O400" s="594"/>
      <c r="P400" s="594"/>
      <c r="Q400" s="594"/>
      <c r="R400" s="594"/>
    </row>
    <row r="401" spans="1:18" x14ac:dyDescent="0.25">
      <c r="A401" s="594"/>
      <c r="B401" s="594"/>
      <c r="C401" s="594"/>
      <c r="D401" s="594"/>
      <c r="E401" s="594"/>
      <c r="F401" s="594"/>
      <c r="G401" s="594"/>
      <c r="H401" s="594"/>
      <c r="I401" s="594"/>
      <c r="J401" s="594"/>
      <c r="K401" s="594"/>
      <c r="L401" s="594"/>
      <c r="M401" s="594"/>
      <c r="N401" s="594"/>
      <c r="O401" s="594"/>
      <c r="P401" s="594"/>
      <c r="Q401" s="594"/>
      <c r="R401" s="594"/>
    </row>
    <row r="402" spans="1:18" x14ac:dyDescent="0.25">
      <c r="A402" s="594"/>
      <c r="B402" s="594"/>
      <c r="C402" s="594"/>
      <c r="D402" s="594"/>
      <c r="E402" s="594"/>
      <c r="F402" s="594"/>
      <c r="G402" s="594"/>
      <c r="H402" s="594"/>
      <c r="I402" s="594"/>
      <c r="J402" s="594"/>
      <c r="K402" s="594"/>
      <c r="L402" s="594"/>
      <c r="M402" s="594"/>
      <c r="N402" s="594"/>
      <c r="O402" s="594"/>
      <c r="P402" s="594"/>
      <c r="Q402" s="594"/>
      <c r="R402" s="594"/>
    </row>
    <row r="403" spans="1:18" x14ac:dyDescent="0.25">
      <c r="A403" s="594"/>
      <c r="B403" s="594"/>
      <c r="C403" s="594"/>
      <c r="D403" s="594"/>
      <c r="E403" s="594"/>
      <c r="F403" s="594"/>
      <c r="G403" s="594"/>
      <c r="H403" s="594"/>
      <c r="I403" s="594"/>
      <c r="J403" s="594"/>
      <c r="K403" s="594"/>
      <c r="L403" s="594"/>
      <c r="M403" s="594"/>
      <c r="N403" s="594"/>
      <c r="O403" s="594"/>
      <c r="P403" s="594"/>
      <c r="Q403" s="594"/>
      <c r="R403" s="594"/>
    </row>
    <row r="404" spans="1:18" x14ac:dyDescent="0.25">
      <c r="A404" s="594"/>
      <c r="B404" s="594"/>
      <c r="C404" s="594"/>
      <c r="D404" s="594"/>
      <c r="E404" s="594"/>
      <c r="F404" s="594"/>
      <c r="G404" s="594"/>
      <c r="H404" s="594"/>
      <c r="I404" s="594"/>
      <c r="J404" s="594"/>
      <c r="K404" s="594"/>
      <c r="L404" s="594"/>
      <c r="M404" s="594"/>
      <c r="N404" s="594"/>
      <c r="O404" s="594"/>
      <c r="P404" s="594"/>
      <c r="Q404" s="594"/>
      <c r="R404" s="594"/>
    </row>
    <row r="405" spans="1:18" x14ac:dyDescent="0.25">
      <c r="A405" s="594"/>
      <c r="B405" s="594"/>
      <c r="C405" s="594"/>
      <c r="D405" s="594"/>
      <c r="E405" s="594"/>
      <c r="F405" s="594"/>
      <c r="G405" s="594"/>
      <c r="H405" s="594"/>
      <c r="I405" s="594"/>
      <c r="J405" s="594"/>
      <c r="K405" s="594"/>
      <c r="L405" s="594"/>
      <c r="M405" s="594"/>
      <c r="N405" s="594"/>
      <c r="O405" s="594"/>
      <c r="P405" s="594"/>
      <c r="Q405" s="594"/>
      <c r="R405" s="594"/>
    </row>
    <row r="406" spans="1:18" x14ac:dyDescent="0.25">
      <c r="A406" s="594"/>
      <c r="B406" s="594"/>
      <c r="C406" s="594"/>
      <c r="D406" s="594"/>
      <c r="E406" s="594"/>
      <c r="F406" s="594"/>
      <c r="G406" s="594"/>
      <c r="H406" s="594"/>
      <c r="I406" s="594"/>
      <c r="J406" s="594"/>
      <c r="K406" s="594"/>
      <c r="L406" s="594"/>
      <c r="M406" s="594"/>
      <c r="N406" s="594"/>
      <c r="O406" s="594"/>
      <c r="P406" s="594"/>
      <c r="Q406" s="594"/>
      <c r="R406" s="594"/>
    </row>
    <row r="407" spans="1:18" x14ac:dyDescent="0.25">
      <c r="A407" s="594"/>
      <c r="B407" s="594"/>
      <c r="C407" s="594"/>
      <c r="D407" s="594"/>
      <c r="E407" s="594"/>
      <c r="F407" s="594"/>
      <c r="G407" s="594"/>
      <c r="H407" s="594"/>
      <c r="I407" s="594"/>
      <c r="J407" s="594"/>
      <c r="K407" s="594"/>
      <c r="L407" s="594"/>
      <c r="M407" s="594"/>
      <c r="N407" s="594"/>
      <c r="O407" s="594"/>
      <c r="P407" s="594"/>
      <c r="Q407" s="594"/>
      <c r="R407" s="594"/>
    </row>
    <row r="408" spans="1:18" x14ac:dyDescent="0.25">
      <c r="A408" s="594"/>
      <c r="B408" s="594"/>
      <c r="C408" s="594"/>
      <c r="D408" s="594"/>
      <c r="E408" s="594"/>
      <c r="F408" s="594"/>
      <c r="G408" s="594"/>
      <c r="H408" s="594"/>
      <c r="I408" s="594"/>
      <c r="J408" s="594"/>
      <c r="K408" s="594"/>
      <c r="L408" s="594"/>
      <c r="M408" s="594"/>
      <c r="N408" s="594"/>
      <c r="O408" s="594"/>
      <c r="P408" s="594"/>
      <c r="Q408" s="594"/>
      <c r="R408" s="594"/>
    </row>
    <row r="409" spans="1:18" x14ac:dyDescent="0.25">
      <c r="A409" s="594"/>
      <c r="B409" s="594"/>
      <c r="C409" s="594"/>
      <c r="D409" s="594"/>
      <c r="E409" s="594"/>
      <c r="F409" s="594"/>
      <c r="G409" s="594"/>
      <c r="H409" s="594"/>
      <c r="I409" s="594"/>
      <c r="J409" s="594"/>
      <c r="K409" s="594"/>
      <c r="L409" s="594"/>
      <c r="M409" s="594"/>
      <c r="N409" s="594"/>
      <c r="O409" s="594"/>
      <c r="P409" s="594"/>
      <c r="Q409" s="594"/>
      <c r="R409" s="594"/>
    </row>
    <row r="410" spans="1:18" x14ac:dyDescent="0.25">
      <c r="A410" s="594"/>
      <c r="B410" s="594"/>
      <c r="C410" s="594"/>
      <c r="D410" s="594"/>
      <c r="E410" s="594"/>
      <c r="F410" s="594"/>
      <c r="G410" s="594"/>
      <c r="H410" s="594"/>
      <c r="I410" s="594"/>
      <c r="J410" s="594"/>
      <c r="K410" s="594"/>
      <c r="L410" s="594"/>
      <c r="M410" s="594"/>
      <c r="N410" s="594"/>
      <c r="O410" s="594"/>
      <c r="P410" s="594"/>
      <c r="Q410" s="594"/>
      <c r="R410" s="594"/>
    </row>
    <row r="411" spans="1:18" x14ac:dyDescent="0.25">
      <c r="A411" s="594"/>
      <c r="B411" s="594"/>
      <c r="C411" s="594"/>
      <c r="D411" s="594"/>
      <c r="E411" s="594"/>
      <c r="F411" s="594"/>
      <c r="G411" s="594"/>
      <c r="H411" s="594"/>
      <c r="I411" s="594"/>
      <c r="J411" s="594"/>
      <c r="K411" s="594"/>
      <c r="L411" s="594"/>
      <c r="M411" s="594"/>
      <c r="N411" s="594"/>
      <c r="O411" s="594"/>
      <c r="P411" s="594"/>
      <c r="Q411" s="594"/>
      <c r="R411" s="594"/>
    </row>
    <row r="412" spans="1:18" x14ac:dyDescent="0.25">
      <c r="A412" s="594"/>
      <c r="B412" s="594"/>
      <c r="C412" s="594"/>
      <c r="D412" s="594"/>
      <c r="E412" s="594"/>
      <c r="F412" s="594"/>
      <c r="G412" s="594"/>
      <c r="H412" s="594"/>
      <c r="I412" s="594"/>
      <c r="J412" s="594"/>
      <c r="K412" s="594"/>
      <c r="L412" s="594"/>
      <c r="M412" s="594"/>
      <c r="N412" s="594"/>
      <c r="O412" s="594"/>
      <c r="P412" s="594"/>
      <c r="Q412" s="594"/>
      <c r="R412" s="594"/>
    </row>
    <row r="413" spans="1:18" x14ac:dyDescent="0.25">
      <c r="A413" s="594"/>
      <c r="B413" s="594"/>
      <c r="C413" s="594"/>
      <c r="D413" s="594"/>
      <c r="E413" s="594"/>
      <c r="F413" s="594"/>
      <c r="G413" s="594"/>
      <c r="H413" s="594"/>
      <c r="I413" s="594"/>
      <c r="J413" s="594"/>
      <c r="K413" s="594"/>
      <c r="L413" s="594"/>
      <c r="M413" s="594"/>
      <c r="N413" s="594"/>
      <c r="O413" s="594"/>
      <c r="P413" s="594"/>
      <c r="Q413" s="594"/>
      <c r="R413" s="594"/>
    </row>
    <row r="414" spans="1:18" x14ac:dyDescent="0.25">
      <c r="A414" s="594"/>
      <c r="B414" s="594"/>
      <c r="C414" s="594"/>
      <c r="D414" s="594"/>
      <c r="E414" s="594"/>
      <c r="F414" s="594"/>
      <c r="G414" s="594"/>
      <c r="H414" s="594"/>
      <c r="I414" s="594"/>
      <c r="J414" s="594"/>
      <c r="K414" s="594"/>
      <c r="L414" s="594"/>
      <c r="M414" s="594"/>
      <c r="N414" s="594"/>
      <c r="O414" s="594"/>
      <c r="P414" s="594"/>
      <c r="Q414" s="594"/>
      <c r="R414" s="594"/>
    </row>
    <row r="415" spans="1:18" x14ac:dyDescent="0.25">
      <c r="A415" s="594"/>
      <c r="B415" s="594"/>
      <c r="C415" s="594"/>
      <c r="D415" s="594"/>
      <c r="E415" s="594"/>
      <c r="F415" s="594"/>
      <c r="G415" s="594"/>
      <c r="H415" s="594"/>
      <c r="I415" s="594"/>
      <c r="J415" s="594"/>
      <c r="K415" s="594"/>
      <c r="L415" s="594"/>
      <c r="M415" s="594"/>
      <c r="N415" s="594"/>
      <c r="O415" s="594"/>
      <c r="P415" s="594"/>
      <c r="Q415" s="594"/>
      <c r="R415" s="594"/>
    </row>
    <row r="416" spans="1:18" x14ac:dyDescent="0.25">
      <c r="A416" s="594"/>
      <c r="B416" s="594"/>
      <c r="C416" s="594"/>
      <c r="D416" s="594"/>
      <c r="E416" s="594"/>
      <c r="F416" s="594"/>
      <c r="G416" s="594"/>
      <c r="H416" s="594"/>
      <c r="I416" s="594"/>
      <c r="J416" s="594"/>
      <c r="K416" s="594"/>
      <c r="L416" s="594"/>
      <c r="M416" s="594"/>
      <c r="N416" s="594"/>
      <c r="O416" s="594"/>
      <c r="P416" s="594"/>
      <c r="Q416" s="594"/>
      <c r="R416" s="594"/>
    </row>
    <row r="417" spans="1:18" x14ac:dyDescent="0.25">
      <c r="A417" s="594"/>
      <c r="B417" s="594"/>
      <c r="C417" s="594"/>
      <c r="D417" s="594"/>
      <c r="E417" s="594"/>
      <c r="F417" s="594"/>
      <c r="G417" s="594"/>
      <c r="H417" s="594"/>
      <c r="I417" s="594"/>
      <c r="J417" s="594"/>
      <c r="K417" s="594"/>
      <c r="L417" s="594"/>
      <c r="M417" s="594"/>
      <c r="N417" s="594"/>
      <c r="O417" s="594"/>
      <c r="P417" s="594"/>
      <c r="Q417" s="594"/>
      <c r="R417" s="594"/>
    </row>
    <row r="418" spans="1:18" x14ac:dyDescent="0.25">
      <c r="A418" s="594"/>
      <c r="B418" s="594"/>
      <c r="C418" s="594"/>
      <c r="D418" s="594"/>
      <c r="E418" s="594"/>
      <c r="F418" s="594"/>
      <c r="G418" s="594"/>
      <c r="H418" s="594"/>
      <c r="I418" s="594"/>
      <c r="J418" s="594"/>
      <c r="K418" s="594"/>
      <c r="L418" s="594"/>
      <c r="M418" s="594"/>
      <c r="N418" s="594"/>
      <c r="O418" s="594"/>
      <c r="P418" s="594"/>
      <c r="Q418" s="594"/>
      <c r="R418" s="594"/>
    </row>
    <row r="419" spans="1:18" x14ac:dyDescent="0.25">
      <c r="A419" s="594"/>
      <c r="B419" s="594"/>
      <c r="C419" s="594"/>
      <c r="D419" s="594"/>
      <c r="E419" s="594"/>
      <c r="F419" s="594"/>
      <c r="G419" s="594"/>
      <c r="H419" s="594"/>
      <c r="I419" s="594"/>
      <c r="J419" s="594"/>
      <c r="K419" s="594"/>
      <c r="L419" s="594"/>
      <c r="M419" s="594"/>
      <c r="N419" s="594"/>
      <c r="O419" s="594"/>
      <c r="P419" s="594"/>
      <c r="Q419" s="594"/>
      <c r="R419" s="594"/>
    </row>
    <row r="420" spans="1:18" x14ac:dyDescent="0.25">
      <c r="A420" s="594"/>
      <c r="B420" s="594"/>
      <c r="C420" s="594"/>
      <c r="D420" s="594"/>
      <c r="E420" s="594"/>
      <c r="F420" s="594"/>
      <c r="G420" s="594"/>
      <c r="H420" s="594"/>
      <c r="I420" s="594"/>
      <c r="J420" s="594"/>
      <c r="K420" s="594"/>
      <c r="L420" s="594"/>
      <c r="M420" s="594"/>
      <c r="N420" s="594"/>
      <c r="O420" s="594"/>
      <c r="P420" s="594"/>
      <c r="Q420" s="594"/>
      <c r="R420" s="594"/>
    </row>
    <row r="421" spans="1:18" x14ac:dyDescent="0.25">
      <c r="A421" s="594"/>
      <c r="B421" s="594"/>
      <c r="C421" s="594"/>
      <c r="D421" s="594"/>
      <c r="E421" s="594"/>
      <c r="F421" s="594"/>
      <c r="G421" s="594"/>
      <c r="H421" s="594"/>
      <c r="I421" s="594"/>
      <c r="J421" s="594"/>
      <c r="K421" s="594"/>
      <c r="L421" s="594"/>
      <c r="M421" s="594"/>
      <c r="N421" s="594"/>
      <c r="O421" s="594"/>
      <c r="P421" s="594"/>
      <c r="Q421" s="594"/>
      <c r="R421" s="594"/>
    </row>
    <row r="422" spans="1:18" x14ac:dyDescent="0.25">
      <c r="A422" s="594"/>
      <c r="B422" s="594"/>
      <c r="C422" s="594"/>
      <c r="D422" s="594"/>
      <c r="E422" s="594"/>
      <c r="F422" s="594"/>
      <c r="G422" s="594"/>
      <c r="H422" s="594"/>
      <c r="I422" s="594"/>
      <c r="J422" s="594"/>
      <c r="K422" s="594"/>
      <c r="L422" s="594"/>
      <c r="M422" s="594"/>
      <c r="N422" s="594"/>
      <c r="O422" s="594"/>
      <c r="P422" s="594"/>
      <c r="Q422" s="594"/>
      <c r="R422" s="594"/>
    </row>
    <row r="423" spans="1:18" x14ac:dyDescent="0.25">
      <c r="A423" s="594"/>
      <c r="B423" s="594"/>
      <c r="C423" s="594"/>
      <c r="D423" s="594"/>
      <c r="E423" s="594"/>
      <c r="F423" s="594"/>
      <c r="G423" s="594"/>
      <c r="H423" s="594"/>
      <c r="I423" s="594"/>
      <c r="J423" s="594"/>
      <c r="K423" s="594"/>
      <c r="L423" s="594"/>
      <c r="M423" s="594"/>
      <c r="N423" s="594"/>
      <c r="O423" s="594"/>
      <c r="P423" s="594"/>
      <c r="Q423" s="594"/>
      <c r="R423" s="594"/>
    </row>
    <row r="424" spans="1:18" x14ac:dyDescent="0.25">
      <c r="A424" s="594"/>
      <c r="B424" s="594"/>
      <c r="C424" s="594"/>
      <c r="D424" s="594"/>
      <c r="E424" s="594"/>
      <c r="F424" s="594"/>
      <c r="G424" s="594"/>
      <c r="H424" s="594"/>
      <c r="I424" s="594"/>
      <c r="J424" s="594"/>
      <c r="K424" s="594"/>
      <c r="L424" s="594"/>
      <c r="M424" s="594"/>
      <c r="N424" s="594"/>
      <c r="O424" s="594"/>
      <c r="P424" s="594"/>
      <c r="Q424" s="594"/>
      <c r="R424" s="594"/>
    </row>
    <row r="425" spans="1:18" x14ac:dyDescent="0.25">
      <c r="A425" s="594"/>
      <c r="B425" s="594"/>
      <c r="C425" s="594"/>
      <c r="D425" s="594"/>
      <c r="E425" s="594"/>
      <c r="F425" s="594"/>
      <c r="G425" s="594"/>
      <c r="H425" s="594"/>
      <c r="I425" s="594"/>
      <c r="J425" s="594"/>
      <c r="K425" s="594"/>
      <c r="L425" s="594"/>
      <c r="M425" s="594"/>
      <c r="N425" s="594"/>
      <c r="O425" s="594"/>
      <c r="P425" s="594"/>
      <c r="Q425" s="594"/>
      <c r="R425" s="594"/>
    </row>
    <row r="426" spans="1:18" x14ac:dyDescent="0.25">
      <c r="A426" s="594"/>
      <c r="B426" s="594"/>
      <c r="C426" s="594"/>
      <c r="D426" s="594"/>
      <c r="E426" s="594"/>
      <c r="F426" s="594"/>
      <c r="G426" s="594"/>
      <c r="H426" s="594"/>
      <c r="I426" s="594"/>
      <c r="J426" s="594"/>
      <c r="K426" s="594"/>
      <c r="L426" s="594"/>
      <c r="M426" s="594"/>
      <c r="N426" s="594"/>
      <c r="O426" s="594"/>
      <c r="P426" s="594"/>
      <c r="Q426" s="594"/>
      <c r="R426" s="594"/>
    </row>
    <row r="427" spans="1:18" x14ac:dyDescent="0.25">
      <c r="A427" s="594"/>
      <c r="B427" s="594"/>
      <c r="C427" s="594"/>
      <c r="D427" s="594"/>
      <c r="E427" s="594"/>
      <c r="F427" s="594"/>
      <c r="G427" s="594"/>
      <c r="H427" s="594"/>
      <c r="I427" s="594"/>
      <c r="J427" s="594"/>
      <c r="K427" s="594"/>
      <c r="L427" s="594"/>
      <c r="M427" s="594"/>
      <c r="N427" s="594"/>
      <c r="O427" s="594"/>
      <c r="P427" s="594"/>
      <c r="Q427" s="594"/>
      <c r="R427" s="594"/>
    </row>
    <row r="428" spans="1:18" x14ac:dyDescent="0.25">
      <c r="A428" s="594"/>
      <c r="B428" s="594"/>
      <c r="C428" s="594"/>
      <c r="D428" s="594"/>
      <c r="E428" s="594"/>
      <c r="F428" s="594"/>
      <c r="G428" s="594"/>
      <c r="H428" s="594"/>
      <c r="I428" s="594"/>
      <c r="J428" s="594"/>
      <c r="K428" s="594"/>
      <c r="L428" s="594"/>
      <c r="M428" s="594"/>
      <c r="N428" s="594"/>
      <c r="O428" s="594"/>
      <c r="P428" s="594"/>
      <c r="Q428" s="594"/>
      <c r="R428" s="594"/>
    </row>
    <row r="429" spans="1:18" x14ac:dyDescent="0.25">
      <c r="A429" s="594"/>
      <c r="B429" s="594"/>
      <c r="C429" s="594"/>
      <c r="D429" s="594"/>
      <c r="E429" s="594"/>
      <c r="F429" s="594"/>
      <c r="G429" s="594"/>
      <c r="H429" s="594"/>
      <c r="I429" s="594"/>
      <c r="J429" s="594"/>
      <c r="K429" s="594"/>
      <c r="L429" s="594"/>
      <c r="M429" s="594"/>
      <c r="N429" s="594"/>
      <c r="O429" s="594"/>
      <c r="P429" s="594"/>
      <c r="Q429" s="594"/>
      <c r="R429" s="594"/>
    </row>
    <row r="430" spans="1:18" x14ac:dyDescent="0.25">
      <c r="A430" s="594"/>
      <c r="B430" s="594"/>
      <c r="C430" s="594"/>
      <c r="D430" s="594"/>
      <c r="E430" s="594"/>
      <c r="F430" s="594"/>
      <c r="G430" s="594"/>
      <c r="H430" s="594"/>
      <c r="I430" s="594"/>
      <c r="J430" s="594"/>
      <c r="K430" s="594"/>
      <c r="L430" s="594"/>
      <c r="M430" s="594"/>
      <c r="N430" s="594"/>
      <c r="O430" s="594"/>
      <c r="P430" s="594"/>
      <c r="Q430" s="594"/>
      <c r="R430" s="594"/>
    </row>
    <row r="431" spans="1:18" x14ac:dyDescent="0.25">
      <c r="A431" s="594"/>
      <c r="B431" s="594"/>
      <c r="C431" s="594"/>
      <c r="D431" s="594"/>
      <c r="E431" s="594"/>
      <c r="F431" s="594"/>
      <c r="G431" s="594"/>
      <c r="H431" s="594"/>
      <c r="I431" s="594"/>
      <c r="J431" s="594"/>
      <c r="K431" s="594"/>
      <c r="L431" s="594"/>
      <c r="M431" s="594"/>
      <c r="N431" s="594"/>
      <c r="O431" s="594"/>
      <c r="P431" s="594"/>
      <c r="Q431" s="594"/>
      <c r="R431" s="594"/>
    </row>
    <row r="432" spans="1:18" x14ac:dyDescent="0.25">
      <c r="A432" s="594"/>
      <c r="B432" s="594"/>
      <c r="C432" s="594"/>
      <c r="D432" s="594"/>
      <c r="E432" s="594"/>
      <c r="F432" s="594"/>
      <c r="G432" s="594"/>
      <c r="H432" s="594"/>
      <c r="I432" s="594"/>
      <c r="J432" s="594"/>
      <c r="K432" s="594"/>
      <c r="L432" s="594"/>
      <c r="M432" s="594"/>
      <c r="N432" s="594"/>
      <c r="O432" s="594"/>
      <c r="P432" s="594"/>
      <c r="Q432" s="594"/>
      <c r="R432" s="594"/>
    </row>
    <row r="433" spans="1:18" x14ac:dyDescent="0.25">
      <c r="A433" s="594"/>
      <c r="B433" s="594"/>
      <c r="C433" s="594"/>
      <c r="D433" s="594"/>
      <c r="E433" s="594"/>
      <c r="F433" s="594"/>
      <c r="G433" s="594"/>
      <c r="H433" s="594"/>
      <c r="I433" s="594"/>
      <c r="J433" s="594"/>
      <c r="K433" s="594"/>
      <c r="L433" s="594"/>
      <c r="M433" s="594"/>
      <c r="N433" s="594"/>
      <c r="O433" s="594"/>
      <c r="P433" s="594"/>
      <c r="Q433" s="594"/>
      <c r="R433" s="594"/>
    </row>
    <row r="434" spans="1:18" x14ac:dyDescent="0.25">
      <c r="A434" s="594"/>
      <c r="B434" s="594"/>
      <c r="C434" s="594"/>
      <c r="D434" s="594"/>
      <c r="E434" s="594"/>
      <c r="F434" s="594"/>
      <c r="G434" s="594"/>
      <c r="H434" s="594"/>
      <c r="I434" s="594"/>
      <c r="J434" s="594"/>
      <c r="K434" s="594"/>
      <c r="L434" s="594"/>
      <c r="M434" s="594"/>
      <c r="N434" s="594"/>
      <c r="O434" s="594"/>
      <c r="P434" s="594"/>
      <c r="Q434" s="594"/>
      <c r="R434" s="594"/>
    </row>
    <row r="435" spans="1:18" x14ac:dyDescent="0.25">
      <c r="A435" s="594"/>
      <c r="B435" s="594"/>
      <c r="C435" s="594"/>
      <c r="D435" s="594"/>
      <c r="E435" s="594"/>
      <c r="F435" s="594"/>
      <c r="G435" s="594"/>
      <c r="H435" s="594"/>
      <c r="I435" s="594"/>
      <c r="J435" s="594"/>
      <c r="K435" s="594"/>
      <c r="L435" s="594"/>
      <c r="M435" s="594"/>
      <c r="N435" s="594"/>
      <c r="O435" s="594"/>
      <c r="P435" s="594"/>
      <c r="Q435" s="594"/>
      <c r="R435" s="594"/>
    </row>
    <row r="436" spans="1:18" x14ac:dyDescent="0.25">
      <c r="A436" s="594"/>
      <c r="B436" s="594"/>
      <c r="C436" s="594"/>
      <c r="D436" s="594"/>
      <c r="E436" s="594"/>
      <c r="F436" s="594"/>
      <c r="G436" s="594"/>
      <c r="H436" s="594"/>
      <c r="I436" s="594"/>
      <c r="J436" s="594"/>
      <c r="K436" s="594"/>
      <c r="L436" s="594"/>
      <c r="M436" s="594"/>
      <c r="N436" s="594"/>
      <c r="O436" s="594"/>
      <c r="P436" s="594"/>
      <c r="Q436" s="594"/>
      <c r="R436" s="594"/>
    </row>
    <row r="437" spans="1:18" x14ac:dyDescent="0.25">
      <c r="A437" s="594"/>
      <c r="B437" s="594"/>
      <c r="C437" s="594"/>
      <c r="D437" s="594"/>
      <c r="E437" s="594"/>
      <c r="F437" s="594"/>
      <c r="G437" s="594"/>
      <c r="H437" s="594"/>
      <c r="I437" s="594"/>
      <c r="J437" s="594"/>
      <c r="K437" s="594"/>
      <c r="L437" s="594"/>
      <c r="M437" s="594"/>
      <c r="N437" s="594"/>
      <c r="O437" s="594"/>
      <c r="P437" s="594"/>
      <c r="Q437" s="594"/>
      <c r="R437" s="594"/>
    </row>
    <row r="438" spans="1:18" x14ac:dyDescent="0.25">
      <c r="A438" s="594"/>
      <c r="B438" s="594"/>
      <c r="C438" s="594"/>
      <c r="D438" s="594"/>
      <c r="E438" s="594"/>
      <c r="F438" s="594"/>
      <c r="G438" s="594"/>
      <c r="H438" s="594"/>
      <c r="I438" s="594"/>
      <c r="J438" s="594"/>
      <c r="K438" s="594"/>
      <c r="L438" s="594"/>
      <c r="M438" s="594"/>
      <c r="N438" s="594"/>
      <c r="O438" s="594"/>
      <c r="P438" s="594"/>
      <c r="Q438" s="594"/>
      <c r="R438" s="594"/>
    </row>
    <row r="439" spans="1:18" x14ac:dyDescent="0.25">
      <c r="A439" s="594"/>
      <c r="B439" s="594"/>
      <c r="C439" s="594"/>
      <c r="D439" s="594"/>
      <c r="E439" s="594"/>
      <c r="F439" s="594"/>
      <c r="G439" s="594"/>
      <c r="H439" s="594"/>
      <c r="I439" s="594"/>
      <c r="J439" s="594"/>
      <c r="K439" s="594"/>
      <c r="L439" s="594"/>
      <c r="M439" s="594"/>
      <c r="N439" s="594"/>
      <c r="O439" s="594"/>
      <c r="P439" s="594"/>
      <c r="Q439" s="594"/>
      <c r="R439" s="594"/>
    </row>
    <row r="440" spans="1:18" x14ac:dyDescent="0.25">
      <c r="A440" s="594"/>
      <c r="B440" s="594"/>
      <c r="C440" s="594"/>
      <c r="D440" s="594"/>
      <c r="E440" s="594"/>
      <c r="F440" s="594"/>
      <c r="G440" s="594"/>
      <c r="H440" s="594"/>
      <c r="I440" s="594"/>
      <c r="J440" s="594"/>
      <c r="K440" s="594"/>
      <c r="L440" s="594"/>
      <c r="M440" s="594"/>
      <c r="N440" s="594"/>
      <c r="O440" s="594"/>
      <c r="P440" s="594"/>
      <c r="Q440" s="594"/>
      <c r="R440" s="594"/>
    </row>
    <row r="441" spans="1:18" x14ac:dyDescent="0.25">
      <c r="A441" s="594"/>
      <c r="B441" s="594"/>
      <c r="C441" s="594"/>
      <c r="D441" s="594"/>
      <c r="E441" s="594"/>
      <c r="F441" s="594"/>
      <c r="G441" s="594"/>
      <c r="H441" s="594"/>
      <c r="I441" s="594"/>
      <c r="J441" s="594"/>
      <c r="K441" s="594"/>
      <c r="L441" s="594"/>
      <c r="M441" s="594"/>
      <c r="N441" s="594"/>
      <c r="O441" s="594"/>
      <c r="P441" s="594"/>
      <c r="Q441" s="594"/>
      <c r="R441" s="594"/>
    </row>
    <row r="442" spans="1:18" x14ac:dyDescent="0.25">
      <c r="A442" s="594"/>
      <c r="B442" s="594"/>
      <c r="C442" s="594"/>
      <c r="D442" s="594"/>
      <c r="E442" s="594"/>
      <c r="F442" s="594"/>
      <c r="G442" s="594"/>
      <c r="H442" s="594"/>
      <c r="I442" s="594"/>
      <c r="J442" s="594"/>
      <c r="K442" s="594"/>
      <c r="L442" s="594"/>
      <c r="M442" s="594"/>
      <c r="N442" s="594"/>
      <c r="O442" s="594"/>
      <c r="P442" s="594"/>
      <c r="Q442" s="594"/>
      <c r="R442" s="594"/>
    </row>
    <row r="443" spans="1:18" x14ac:dyDescent="0.25">
      <c r="A443" s="594"/>
      <c r="B443" s="594"/>
      <c r="C443" s="594"/>
      <c r="D443" s="594"/>
      <c r="E443" s="594"/>
      <c r="F443" s="594"/>
      <c r="G443" s="594"/>
      <c r="H443" s="594"/>
      <c r="I443" s="594"/>
      <c r="J443" s="594"/>
      <c r="K443" s="594"/>
      <c r="L443" s="594"/>
      <c r="M443" s="594"/>
      <c r="N443" s="594"/>
      <c r="O443" s="594"/>
      <c r="P443" s="594"/>
      <c r="Q443" s="594"/>
      <c r="R443" s="594"/>
    </row>
    <row r="444" spans="1:18" x14ac:dyDescent="0.25">
      <c r="A444" s="594"/>
      <c r="B444" s="594"/>
      <c r="C444" s="594"/>
      <c r="D444" s="594"/>
      <c r="E444" s="594"/>
      <c r="F444" s="594"/>
      <c r="G444" s="594"/>
      <c r="H444" s="594"/>
      <c r="I444" s="594"/>
      <c r="J444" s="594"/>
      <c r="K444" s="594"/>
      <c r="L444" s="594"/>
      <c r="M444" s="594"/>
      <c r="N444" s="594"/>
      <c r="O444" s="594"/>
      <c r="P444" s="594"/>
      <c r="Q444" s="594"/>
      <c r="R444" s="594"/>
    </row>
    <row r="445" spans="1:18" x14ac:dyDescent="0.25">
      <c r="A445" s="594"/>
      <c r="B445" s="594"/>
      <c r="C445" s="594"/>
      <c r="D445" s="594"/>
      <c r="E445" s="594"/>
      <c r="F445" s="594"/>
      <c r="G445" s="594"/>
      <c r="H445" s="594"/>
      <c r="I445" s="594"/>
      <c r="J445" s="594"/>
      <c r="K445" s="594"/>
      <c r="L445" s="594"/>
      <c r="M445" s="594"/>
      <c r="N445" s="594"/>
      <c r="O445" s="594"/>
      <c r="P445" s="594"/>
      <c r="Q445" s="594"/>
      <c r="R445" s="594"/>
    </row>
    <row r="446" spans="1:18" x14ac:dyDescent="0.25">
      <c r="A446" s="594"/>
      <c r="B446" s="594"/>
      <c r="C446" s="594"/>
      <c r="D446" s="594"/>
      <c r="E446" s="594"/>
      <c r="F446" s="594"/>
      <c r="G446" s="594"/>
      <c r="H446" s="594"/>
      <c r="I446" s="594"/>
      <c r="J446" s="594"/>
      <c r="K446" s="594"/>
      <c r="L446" s="594"/>
      <c r="M446" s="594"/>
      <c r="N446" s="594"/>
      <c r="O446" s="594"/>
      <c r="P446" s="594"/>
      <c r="Q446" s="594"/>
      <c r="R446" s="594"/>
    </row>
    <row r="447" spans="1:18" x14ac:dyDescent="0.25">
      <c r="A447" s="594"/>
      <c r="B447" s="594"/>
      <c r="C447" s="594"/>
      <c r="D447" s="594"/>
      <c r="E447" s="594"/>
      <c r="F447" s="594"/>
      <c r="G447" s="594"/>
      <c r="H447" s="594"/>
      <c r="I447" s="594"/>
      <c r="J447" s="594"/>
      <c r="K447" s="594"/>
      <c r="L447" s="594"/>
      <c r="M447" s="594"/>
      <c r="N447" s="594"/>
      <c r="O447" s="594"/>
      <c r="P447" s="594"/>
      <c r="Q447" s="594"/>
      <c r="R447" s="594"/>
    </row>
    <row r="448" spans="1:18" x14ac:dyDescent="0.25">
      <c r="A448" s="594"/>
      <c r="B448" s="594"/>
      <c r="C448" s="594"/>
      <c r="D448" s="594"/>
      <c r="E448" s="594"/>
      <c r="F448" s="594"/>
      <c r="G448" s="594"/>
      <c r="H448" s="594"/>
      <c r="I448" s="594"/>
      <c r="J448" s="594"/>
      <c r="K448" s="594"/>
      <c r="L448" s="594"/>
      <c r="M448" s="594"/>
      <c r="N448" s="594"/>
      <c r="O448" s="594"/>
      <c r="P448" s="594"/>
      <c r="Q448" s="594"/>
      <c r="R448" s="594"/>
    </row>
    <row r="449" spans="1:18" x14ac:dyDescent="0.25">
      <c r="A449" s="594"/>
      <c r="B449" s="594"/>
      <c r="C449" s="594"/>
      <c r="D449" s="594"/>
      <c r="E449" s="594"/>
      <c r="F449" s="594"/>
      <c r="G449" s="594"/>
      <c r="H449" s="594"/>
      <c r="I449" s="594"/>
      <c r="J449" s="594"/>
      <c r="K449" s="594"/>
      <c r="L449" s="594"/>
      <c r="M449" s="594"/>
      <c r="N449" s="594"/>
      <c r="O449" s="594"/>
      <c r="P449" s="594"/>
      <c r="Q449" s="594"/>
      <c r="R449" s="594"/>
    </row>
    <row r="450" spans="1:18" x14ac:dyDescent="0.25">
      <c r="A450" s="594"/>
      <c r="B450" s="594"/>
      <c r="C450" s="594"/>
      <c r="D450" s="594"/>
      <c r="E450" s="594"/>
      <c r="F450" s="594"/>
      <c r="G450" s="594"/>
      <c r="H450" s="594"/>
      <c r="I450" s="594"/>
      <c r="J450" s="594"/>
      <c r="K450" s="594"/>
      <c r="L450" s="594"/>
      <c r="M450" s="594"/>
      <c r="N450" s="594"/>
      <c r="O450" s="594"/>
      <c r="P450" s="594"/>
      <c r="Q450" s="594"/>
      <c r="R450" s="594"/>
    </row>
    <row r="451" spans="1:18" x14ac:dyDescent="0.25">
      <c r="A451" s="594"/>
      <c r="B451" s="594"/>
      <c r="C451" s="594"/>
      <c r="D451" s="594"/>
      <c r="E451" s="594"/>
      <c r="F451" s="594"/>
      <c r="G451" s="594"/>
      <c r="H451" s="594"/>
      <c r="I451" s="594"/>
      <c r="J451" s="594"/>
      <c r="K451" s="594"/>
      <c r="L451" s="594"/>
      <c r="M451" s="594"/>
      <c r="N451" s="594"/>
      <c r="O451" s="594"/>
      <c r="P451" s="594"/>
      <c r="Q451" s="594"/>
      <c r="R451" s="594"/>
    </row>
    <row r="452" spans="1:18" x14ac:dyDescent="0.25">
      <c r="A452" s="594"/>
      <c r="B452" s="594"/>
      <c r="C452" s="594"/>
      <c r="D452" s="594"/>
      <c r="E452" s="594"/>
      <c r="F452" s="594"/>
      <c r="G452" s="594"/>
      <c r="H452" s="594"/>
      <c r="I452" s="594"/>
      <c r="J452" s="594"/>
      <c r="K452" s="594"/>
      <c r="L452" s="594"/>
      <c r="M452" s="594"/>
      <c r="N452" s="594"/>
      <c r="O452" s="594"/>
      <c r="P452" s="594"/>
      <c r="Q452" s="594"/>
      <c r="R452" s="594"/>
    </row>
    <row r="453" spans="1:18" x14ac:dyDescent="0.25">
      <c r="A453" s="594"/>
      <c r="B453" s="594"/>
      <c r="C453" s="594"/>
      <c r="D453" s="594"/>
      <c r="E453" s="594"/>
      <c r="F453" s="594"/>
      <c r="G453" s="594"/>
      <c r="H453" s="594"/>
      <c r="I453" s="594"/>
      <c r="J453" s="594"/>
      <c r="K453" s="594"/>
      <c r="L453" s="594"/>
      <c r="M453" s="594"/>
      <c r="N453" s="594"/>
      <c r="O453" s="594"/>
      <c r="P453" s="594"/>
      <c r="Q453" s="594"/>
      <c r="R453" s="594"/>
    </row>
    <row r="454" spans="1:18" x14ac:dyDescent="0.25">
      <c r="A454" s="594"/>
      <c r="B454" s="594"/>
      <c r="C454" s="594"/>
      <c r="D454" s="594"/>
      <c r="E454" s="594"/>
      <c r="F454" s="594"/>
      <c r="G454" s="594"/>
      <c r="H454" s="594"/>
      <c r="I454" s="594"/>
      <c r="J454" s="594"/>
      <c r="K454" s="594"/>
      <c r="L454" s="594"/>
      <c r="M454" s="594"/>
      <c r="N454" s="594"/>
      <c r="O454" s="594"/>
      <c r="P454" s="594"/>
      <c r="Q454" s="594"/>
      <c r="R454" s="594"/>
    </row>
    <row r="455" spans="1:18" x14ac:dyDescent="0.25">
      <c r="A455" s="594"/>
      <c r="B455" s="594"/>
      <c r="C455" s="594"/>
      <c r="D455" s="594"/>
      <c r="E455" s="594"/>
      <c r="F455" s="594"/>
      <c r="G455" s="594"/>
      <c r="H455" s="594"/>
      <c r="I455" s="594"/>
      <c r="J455" s="594"/>
      <c r="K455" s="594"/>
      <c r="L455" s="594"/>
      <c r="M455" s="594"/>
      <c r="N455" s="594"/>
      <c r="O455" s="594"/>
      <c r="P455" s="594"/>
      <c r="Q455" s="594"/>
      <c r="R455" s="594"/>
    </row>
    <row r="456" spans="1:18" x14ac:dyDescent="0.25">
      <c r="A456" s="594"/>
      <c r="B456" s="594"/>
      <c r="C456" s="594"/>
      <c r="D456" s="594"/>
      <c r="E456" s="594"/>
      <c r="F456" s="594"/>
      <c r="G456" s="594"/>
      <c r="H456" s="594"/>
      <c r="I456" s="594"/>
      <c r="J456" s="594"/>
      <c r="K456" s="594"/>
      <c r="L456" s="594"/>
      <c r="M456" s="594"/>
      <c r="N456" s="594"/>
      <c r="O456" s="594"/>
      <c r="P456" s="594"/>
      <c r="Q456" s="594"/>
      <c r="R456" s="594"/>
    </row>
    <row r="457" spans="1:18" x14ac:dyDescent="0.25">
      <c r="A457" s="594"/>
      <c r="B457" s="594"/>
      <c r="C457" s="594"/>
      <c r="D457" s="594"/>
      <c r="E457" s="594"/>
      <c r="F457" s="594"/>
      <c r="G457" s="594"/>
      <c r="H457" s="594"/>
      <c r="I457" s="594"/>
      <c r="J457" s="594"/>
      <c r="K457" s="594"/>
      <c r="L457" s="594"/>
      <c r="M457" s="594"/>
      <c r="N457" s="594"/>
      <c r="O457" s="594"/>
      <c r="P457" s="594"/>
      <c r="Q457" s="594"/>
      <c r="R457" s="594"/>
    </row>
    <row r="458" spans="1:18" x14ac:dyDescent="0.25">
      <c r="A458" s="594"/>
      <c r="B458" s="594"/>
      <c r="C458" s="594"/>
      <c r="D458" s="594"/>
      <c r="E458" s="594"/>
      <c r="F458" s="594"/>
      <c r="G458" s="594"/>
      <c r="H458" s="594"/>
      <c r="I458" s="594"/>
      <c r="J458" s="594"/>
      <c r="K458" s="594"/>
      <c r="L458" s="594"/>
      <c r="M458" s="594"/>
      <c r="N458" s="594"/>
      <c r="O458" s="594"/>
      <c r="P458" s="594"/>
      <c r="Q458" s="594"/>
      <c r="R458" s="594"/>
    </row>
    <row r="459" spans="1:18" x14ac:dyDescent="0.25">
      <c r="A459" s="594"/>
      <c r="B459" s="594"/>
      <c r="C459" s="594"/>
      <c r="D459" s="594"/>
      <c r="E459" s="594"/>
      <c r="F459" s="594"/>
      <c r="G459" s="594"/>
      <c r="H459" s="594"/>
      <c r="I459" s="594"/>
      <c r="J459" s="594"/>
      <c r="K459" s="594"/>
      <c r="L459" s="594"/>
      <c r="M459" s="594"/>
      <c r="N459" s="594"/>
      <c r="O459" s="594"/>
      <c r="P459" s="594"/>
      <c r="Q459" s="594"/>
      <c r="R459" s="594"/>
    </row>
    <row r="460" spans="1:18" x14ac:dyDescent="0.25">
      <c r="A460" s="594"/>
      <c r="B460" s="594"/>
      <c r="C460" s="594"/>
      <c r="D460" s="594"/>
      <c r="E460" s="594"/>
      <c r="F460" s="594"/>
      <c r="G460" s="594"/>
      <c r="H460" s="594"/>
      <c r="I460" s="594"/>
      <c r="J460" s="594"/>
      <c r="K460" s="594"/>
      <c r="L460" s="594"/>
      <c r="M460" s="594"/>
      <c r="N460" s="594"/>
      <c r="O460" s="594"/>
      <c r="P460" s="594"/>
      <c r="Q460" s="594"/>
      <c r="R460" s="594"/>
    </row>
    <row r="461" spans="1:18" x14ac:dyDescent="0.25">
      <c r="A461" s="594"/>
      <c r="B461" s="594"/>
      <c r="C461" s="594"/>
      <c r="D461" s="594"/>
      <c r="E461" s="594"/>
      <c r="F461" s="594"/>
      <c r="G461" s="594"/>
      <c r="H461" s="594"/>
      <c r="I461" s="594"/>
      <c r="J461" s="594"/>
      <c r="K461" s="594"/>
      <c r="L461" s="594"/>
      <c r="M461" s="594"/>
      <c r="N461" s="594"/>
      <c r="O461" s="594"/>
      <c r="P461" s="594"/>
      <c r="Q461" s="594"/>
      <c r="R461" s="594"/>
    </row>
    <row r="462" spans="1:18" x14ac:dyDescent="0.25">
      <c r="A462" s="594"/>
      <c r="B462" s="594"/>
      <c r="C462" s="594"/>
      <c r="D462" s="594"/>
      <c r="E462" s="594"/>
      <c r="F462" s="594"/>
      <c r="G462" s="594"/>
      <c r="H462" s="594"/>
      <c r="I462" s="594"/>
      <c r="J462" s="594"/>
      <c r="K462" s="594"/>
      <c r="L462" s="594"/>
      <c r="M462" s="594"/>
      <c r="N462" s="594"/>
      <c r="O462" s="594"/>
      <c r="P462" s="594"/>
      <c r="Q462" s="594"/>
      <c r="R462" s="594"/>
    </row>
    <row r="463" spans="1:18" x14ac:dyDescent="0.25">
      <c r="A463" s="594"/>
      <c r="B463" s="594"/>
      <c r="C463" s="594"/>
      <c r="D463" s="594"/>
      <c r="E463" s="594"/>
      <c r="F463" s="594"/>
      <c r="G463" s="594"/>
      <c r="H463" s="594"/>
      <c r="I463" s="594"/>
      <c r="J463" s="594"/>
      <c r="K463" s="594"/>
      <c r="L463" s="594"/>
      <c r="M463" s="594"/>
      <c r="N463" s="594"/>
      <c r="O463" s="594"/>
      <c r="P463" s="594"/>
      <c r="Q463" s="594"/>
      <c r="R463" s="594"/>
    </row>
    <row r="464" spans="1:18" x14ac:dyDescent="0.25">
      <c r="A464" s="594"/>
      <c r="B464" s="594"/>
      <c r="C464" s="594"/>
      <c r="D464" s="594"/>
      <c r="E464" s="594"/>
      <c r="F464" s="594"/>
      <c r="G464" s="594"/>
      <c r="H464" s="594"/>
      <c r="I464" s="594"/>
      <c r="J464" s="594"/>
      <c r="K464" s="594"/>
      <c r="L464" s="594"/>
      <c r="M464" s="594"/>
      <c r="N464" s="594"/>
      <c r="O464" s="594"/>
      <c r="P464" s="594"/>
      <c r="Q464" s="594"/>
      <c r="R464" s="594"/>
    </row>
    <row r="465" spans="1:18" x14ac:dyDescent="0.25">
      <c r="A465" s="594"/>
      <c r="B465" s="594"/>
      <c r="C465" s="594"/>
      <c r="D465" s="594"/>
      <c r="E465" s="594"/>
      <c r="F465" s="594"/>
      <c r="G465" s="594"/>
      <c r="H465" s="594"/>
      <c r="I465" s="594"/>
      <c r="J465" s="594"/>
      <c r="K465" s="594"/>
      <c r="L465" s="594"/>
      <c r="M465" s="594"/>
      <c r="N465" s="594"/>
      <c r="O465" s="594"/>
      <c r="P465" s="594"/>
      <c r="Q465" s="594"/>
      <c r="R465" s="594"/>
    </row>
    <row r="466" spans="1:18" x14ac:dyDescent="0.25">
      <c r="A466" s="594"/>
      <c r="B466" s="594"/>
      <c r="C466" s="594"/>
      <c r="D466" s="594"/>
      <c r="E466" s="594"/>
      <c r="F466" s="594"/>
      <c r="G466" s="594"/>
      <c r="H466" s="594"/>
      <c r="I466" s="594"/>
      <c r="J466" s="594"/>
      <c r="K466" s="594"/>
      <c r="L466" s="594"/>
      <c r="M466" s="594"/>
      <c r="N466" s="594"/>
      <c r="O466" s="594"/>
      <c r="P466" s="594"/>
      <c r="Q466" s="594"/>
      <c r="R466" s="594"/>
    </row>
    <row r="467" spans="1:18" x14ac:dyDescent="0.25">
      <c r="A467" s="594"/>
      <c r="B467" s="594"/>
      <c r="C467" s="594"/>
      <c r="D467" s="594"/>
      <c r="E467" s="594"/>
      <c r="F467" s="594"/>
      <c r="G467" s="594"/>
      <c r="H467" s="594"/>
      <c r="I467" s="594"/>
      <c r="J467" s="594"/>
      <c r="K467" s="594"/>
      <c r="L467" s="594"/>
      <c r="M467" s="594"/>
      <c r="N467" s="594"/>
      <c r="O467" s="594"/>
      <c r="P467" s="594"/>
      <c r="Q467" s="594"/>
      <c r="R467" s="594"/>
    </row>
    <row r="468" spans="1:18" x14ac:dyDescent="0.25">
      <c r="A468" s="594"/>
      <c r="B468" s="594"/>
      <c r="C468" s="594"/>
      <c r="D468" s="594"/>
      <c r="E468" s="594"/>
      <c r="F468" s="594"/>
      <c r="G468" s="594"/>
      <c r="H468" s="594"/>
      <c r="I468" s="594"/>
      <c r="J468" s="594"/>
      <c r="K468" s="594"/>
      <c r="L468" s="594"/>
      <c r="M468" s="594"/>
      <c r="N468" s="594"/>
      <c r="O468" s="594"/>
      <c r="P468" s="594"/>
      <c r="Q468" s="594"/>
      <c r="R468" s="594"/>
    </row>
    <row r="469" spans="1:18" x14ac:dyDescent="0.25">
      <c r="A469" s="594"/>
      <c r="B469" s="594"/>
      <c r="C469" s="594"/>
      <c r="D469" s="594"/>
      <c r="E469" s="594"/>
      <c r="F469" s="594"/>
      <c r="G469" s="594"/>
      <c r="H469" s="594"/>
      <c r="I469" s="594"/>
      <c r="J469" s="594"/>
      <c r="K469" s="594"/>
      <c r="L469" s="594"/>
      <c r="M469" s="594"/>
      <c r="N469" s="594"/>
      <c r="O469" s="594"/>
      <c r="P469" s="594"/>
      <c r="Q469" s="594"/>
      <c r="R469" s="594"/>
    </row>
    <row r="470" spans="1:18" x14ac:dyDescent="0.25">
      <c r="A470" s="594"/>
      <c r="B470" s="594"/>
      <c r="C470" s="594"/>
      <c r="D470" s="594"/>
      <c r="E470" s="594"/>
      <c r="F470" s="594"/>
      <c r="G470" s="594"/>
      <c r="H470" s="594"/>
      <c r="I470" s="594"/>
      <c r="J470" s="594"/>
      <c r="K470" s="594"/>
      <c r="L470" s="594"/>
      <c r="M470" s="594"/>
      <c r="N470" s="594"/>
      <c r="O470" s="594"/>
      <c r="P470" s="594"/>
      <c r="Q470" s="594"/>
      <c r="R470" s="594"/>
    </row>
    <row r="471" spans="1:18" x14ac:dyDescent="0.25">
      <c r="A471" s="594"/>
      <c r="B471" s="594"/>
      <c r="C471" s="594"/>
      <c r="D471" s="594"/>
      <c r="E471" s="594"/>
      <c r="F471" s="594"/>
      <c r="G471" s="594"/>
      <c r="H471" s="594"/>
      <c r="I471" s="594"/>
      <c r="J471" s="594"/>
      <c r="K471" s="594"/>
      <c r="L471" s="594"/>
      <c r="M471" s="594"/>
      <c r="N471" s="594"/>
      <c r="O471" s="594"/>
      <c r="P471" s="594"/>
      <c r="Q471" s="594"/>
      <c r="R471" s="594"/>
    </row>
    <row r="472" spans="1:18" x14ac:dyDescent="0.25">
      <c r="A472" s="594"/>
      <c r="B472" s="594"/>
      <c r="C472" s="594"/>
      <c r="D472" s="594"/>
      <c r="E472" s="594"/>
      <c r="F472" s="594"/>
      <c r="G472" s="594"/>
      <c r="H472" s="594"/>
      <c r="I472" s="594"/>
      <c r="J472" s="594"/>
      <c r="K472" s="594"/>
      <c r="L472" s="594"/>
      <c r="M472" s="594"/>
      <c r="N472" s="594"/>
      <c r="O472" s="594"/>
      <c r="P472" s="594"/>
      <c r="Q472" s="594"/>
      <c r="R472" s="594"/>
    </row>
    <row r="473" spans="1:18" x14ac:dyDescent="0.25">
      <c r="A473" s="594"/>
      <c r="B473" s="594"/>
      <c r="C473" s="594"/>
      <c r="D473" s="594"/>
      <c r="E473" s="594"/>
      <c r="F473" s="594"/>
      <c r="G473" s="594"/>
      <c r="H473" s="594"/>
      <c r="I473" s="594"/>
      <c r="J473" s="594"/>
      <c r="K473" s="594"/>
      <c r="L473" s="594"/>
      <c r="M473" s="594"/>
      <c r="N473" s="594"/>
      <c r="O473" s="594"/>
      <c r="P473" s="594"/>
      <c r="Q473" s="594"/>
      <c r="R473" s="594"/>
    </row>
    <row r="474" spans="1:18" x14ac:dyDescent="0.25">
      <c r="A474" s="594"/>
      <c r="B474" s="594"/>
      <c r="C474" s="594"/>
      <c r="D474" s="594"/>
      <c r="E474" s="594"/>
      <c r="F474" s="594"/>
      <c r="G474" s="594"/>
      <c r="H474" s="594"/>
      <c r="I474" s="594"/>
      <c r="J474" s="594"/>
      <c r="K474" s="594"/>
      <c r="L474" s="594"/>
      <c r="M474" s="594"/>
      <c r="N474" s="594"/>
      <c r="O474" s="594"/>
      <c r="P474" s="594"/>
      <c r="Q474" s="594"/>
      <c r="R474" s="594"/>
    </row>
    <row r="475" spans="1:18" x14ac:dyDescent="0.25">
      <c r="A475" s="594"/>
      <c r="B475" s="594"/>
      <c r="C475" s="594"/>
      <c r="D475" s="594"/>
      <c r="E475" s="594"/>
      <c r="F475" s="594"/>
      <c r="G475" s="594"/>
      <c r="H475" s="594"/>
      <c r="I475" s="594"/>
      <c r="J475" s="594"/>
      <c r="K475" s="594"/>
      <c r="L475" s="594"/>
      <c r="M475" s="594"/>
      <c r="N475" s="594"/>
      <c r="O475" s="594"/>
      <c r="P475" s="594"/>
      <c r="Q475" s="594"/>
      <c r="R475" s="594"/>
    </row>
    <row r="476" spans="1:18" x14ac:dyDescent="0.25">
      <c r="A476" s="594"/>
      <c r="B476" s="594"/>
      <c r="C476" s="594"/>
      <c r="D476" s="594"/>
      <c r="E476" s="594"/>
      <c r="F476" s="594"/>
      <c r="G476" s="594"/>
      <c r="H476" s="594"/>
      <c r="I476" s="594"/>
      <c r="J476" s="594"/>
      <c r="K476" s="594"/>
      <c r="L476" s="594"/>
      <c r="M476" s="594"/>
      <c r="N476" s="594"/>
      <c r="O476" s="594"/>
      <c r="P476" s="594"/>
      <c r="Q476" s="594"/>
      <c r="R476" s="594"/>
    </row>
    <row r="477" spans="1:18" x14ac:dyDescent="0.25">
      <c r="A477" s="594"/>
      <c r="B477" s="594"/>
      <c r="C477" s="594"/>
      <c r="D477" s="594"/>
      <c r="E477" s="594"/>
      <c r="F477" s="594"/>
      <c r="G477" s="594"/>
      <c r="H477" s="594"/>
      <c r="I477" s="594"/>
      <c r="J477" s="594"/>
      <c r="K477" s="594"/>
      <c r="L477" s="594"/>
      <c r="M477" s="594"/>
      <c r="N477" s="594"/>
      <c r="O477" s="594"/>
      <c r="P477" s="594"/>
      <c r="Q477" s="594"/>
      <c r="R477" s="594"/>
    </row>
    <row r="478" spans="1:18" x14ac:dyDescent="0.25">
      <c r="A478" s="594"/>
      <c r="B478" s="594"/>
      <c r="C478" s="594"/>
      <c r="D478" s="594"/>
      <c r="E478" s="594"/>
      <c r="F478" s="594"/>
      <c r="G478" s="594"/>
      <c r="H478" s="594"/>
      <c r="I478" s="594"/>
      <c r="J478" s="594"/>
      <c r="K478" s="594"/>
      <c r="L478" s="594"/>
      <c r="M478" s="594"/>
      <c r="N478" s="594"/>
      <c r="O478" s="594"/>
      <c r="P478" s="594"/>
      <c r="Q478" s="594"/>
      <c r="R478" s="594"/>
    </row>
    <row r="479" spans="1:18" x14ac:dyDescent="0.25">
      <c r="A479" s="594"/>
      <c r="B479" s="594"/>
      <c r="C479" s="594"/>
      <c r="D479" s="594"/>
      <c r="E479" s="594"/>
      <c r="F479" s="594"/>
      <c r="G479" s="594"/>
      <c r="H479" s="594"/>
      <c r="I479" s="594"/>
      <c r="J479" s="594"/>
      <c r="K479" s="594"/>
      <c r="L479" s="594"/>
      <c r="M479" s="594"/>
      <c r="N479" s="594"/>
      <c r="O479" s="594"/>
      <c r="P479" s="594"/>
      <c r="Q479" s="594"/>
      <c r="R479" s="594"/>
    </row>
    <row r="480" spans="1:18" x14ac:dyDescent="0.25">
      <c r="A480" s="594"/>
      <c r="B480" s="594"/>
      <c r="C480" s="594"/>
      <c r="D480" s="594"/>
      <c r="E480" s="594"/>
      <c r="F480" s="594"/>
      <c r="G480" s="594"/>
      <c r="H480" s="594"/>
      <c r="I480" s="594"/>
      <c r="J480" s="594"/>
      <c r="K480" s="594"/>
      <c r="L480" s="594"/>
      <c r="M480" s="594"/>
      <c r="N480" s="594"/>
      <c r="O480" s="594"/>
      <c r="P480" s="594"/>
      <c r="Q480" s="594"/>
      <c r="R480" s="594"/>
    </row>
    <row r="481" spans="1:18" x14ac:dyDescent="0.25">
      <c r="A481" s="594"/>
      <c r="B481" s="594"/>
      <c r="C481" s="594"/>
      <c r="D481" s="594"/>
      <c r="E481" s="594"/>
      <c r="F481" s="594"/>
      <c r="G481" s="594"/>
      <c r="H481" s="594"/>
      <c r="I481" s="594"/>
      <c r="J481" s="594"/>
      <c r="K481" s="594"/>
      <c r="L481" s="594"/>
      <c r="M481" s="594"/>
      <c r="N481" s="594"/>
      <c r="O481" s="594"/>
      <c r="P481" s="594"/>
      <c r="Q481" s="594"/>
      <c r="R481" s="594"/>
    </row>
    <row r="482" spans="1:18" x14ac:dyDescent="0.25">
      <c r="A482" s="594"/>
      <c r="B482" s="594"/>
      <c r="C482" s="594"/>
      <c r="D482" s="594"/>
      <c r="E482" s="594"/>
      <c r="F482" s="594"/>
      <c r="G482" s="594"/>
      <c r="H482" s="594"/>
      <c r="I482" s="594"/>
      <c r="J482" s="594"/>
      <c r="K482" s="594"/>
      <c r="L482" s="594"/>
      <c r="M482" s="594"/>
      <c r="N482" s="594"/>
      <c r="O482" s="594"/>
      <c r="P482" s="594"/>
      <c r="Q482" s="594"/>
      <c r="R482" s="594"/>
    </row>
    <row r="483" spans="1:18" x14ac:dyDescent="0.25">
      <c r="A483" s="594"/>
      <c r="B483" s="594"/>
      <c r="C483" s="594"/>
      <c r="D483" s="594"/>
      <c r="E483" s="594"/>
      <c r="F483" s="594"/>
      <c r="G483" s="594"/>
      <c r="H483" s="594"/>
      <c r="I483" s="594"/>
      <c r="J483" s="594"/>
      <c r="K483" s="594"/>
      <c r="L483" s="594"/>
      <c r="M483" s="594"/>
      <c r="N483" s="594"/>
      <c r="O483" s="594"/>
      <c r="P483" s="594"/>
      <c r="Q483" s="594"/>
      <c r="R483" s="594"/>
    </row>
    <row r="484" spans="1:18" x14ac:dyDescent="0.25">
      <c r="A484" s="594"/>
      <c r="B484" s="594"/>
      <c r="C484" s="594"/>
      <c r="D484" s="594"/>
      <c r="E484" s="594"/>
      <c r="F484" s="594"/>
      <c r="G484" s="594"/>
      <c r="H484" s="594"/>
      <c r="I484" s="594"/>
      <c r="J484" s="594"/>
      <c r="K484" s="594"/>
      <c r="L484" s="594"/>
      <c r="M484" s="594"/>
      <c r="N484" s="594"/>
      <c r="O484" s="594"/>
      <c r="P484" s="594"/>
      <c r="Q484" s="594"/>
      <c r="R484" s="594"/>
    </row>
    <row r="485" spans="1:18" x14ac:dyDescent="0.25">
      <c r="A485" s="594"/>
      <c r="B485" s="594"/>
      <c r="C485" s="594"/>
      <c r="D485" s="594"/>
      <c r="E485" s="594"/>
      <c r="F485" s="594"/>
      <c r="G485" s="594"/>
      <c r="H485" s="594"/>
      <c r="I485" s="594"/>
      <c r="J485" s="594"/>
      <c r="K485" s="594"/>
      <c r="L485" s="594"/>
      <c r="M485" s="594"/>
      <c r="N485" s="594"/>
      <c r="O485" s="594"/>
      <c r="P485" s="594"/>
      <c r="Q485" s="594"/>
      <c r="R485" s="594"/>
    </row>
    <row r="486" spans="1:18" x14ac:dyDescent="0.25">
      <c r="A486" s="594"/>
      <c r="B486" s="594"/>
      <c r="C486" s="594"/>
      <c r="D486" s="594"/>
      <c r="E486" s="594"/>
      <c r="F486" s="594"/>
      <c r="G486" s="594"/>
      <c r="H486" s="594"/>
      <c r="I486" s="594"/>
      <c r="J486" s="594"/>
      <c r="K486" s="594"/>
      <c r="L486" s="594"/>
      <c r="M486" s="594"/>
      <c r="N486" s="594"/>
      <c r="O486" s="594"/>
      <c r="P486" s="594"/>
      <c r="Q486" s="594"/>
      <c r="R486" s="594"/>
    </row>
    <row r="487" spans="1:18" x14ac:dyDescent="0.25">
      <c r="A487" s="594"/>
      <c r="B487" s="594"/>
      <c r="C487" s="594"/>
      <c r="D487" s="594"/>
      <c r="E487" s="594"/>
      <c r="F487" s="594"/>
      <c r="G487" s="594"/>
      <c r="H487" s="594"/>
      <c r="I487" s="594"/>
      <c r="J487" s="594"/>
      <c r="K487" s="594"/>
      <c r="L487" s="594"/>
      <c r="M487" s="594"/>
      <c r="N487" s="594"/>
      <c r="O487" s="594"/>
      <c r="P487" s="594"/>
      <c r="Q487" s="594"/>
      <c r="R487" s="594"/>
    </row>
    <row r="488" spans="1:18" x14ac:dyDescent="0.25">
      <c r="A488" s="594"/>
      <c r="B488" s="594"/>
      <c r="C488" s="594"/>
      <c r="D488" s="594"/>
      <c r="E488" s="594"/>
      <c r="F488" s="594"/>
      <c r="G488" s="594"/>
      <c r="H488" s="594"/>
      <c r="I488" s="594"/>
      <c r="J488" s="594"/>
      <c r="K488" s="594"/>
      <c r="L488" s="594"/>
      <c r="M488" s="594"/>
      <c r="N488" s="594"/>
      <c r="O488" s="594"/>
      <c r="P488" s="594"/>
      <c r="Q488" s="594"/>
      <c r="R488" s="594"/>
    </row>
    <row r="489" spans="1:18" x14ac:dyDescent="0.25">
      <c r="A489" s="594"/>
      <c r="B489" s="594"/>
      <c r="C489" s="594"/>
      <c r="D489" s="594"/>
      <c r="E489" s="594"/>
      <c r="F489" s="594"/>
      <c r="G489" s="594"/>
      <c r="H489" s="594"/>
      <c r="I489" s="594"/>
      <c r="J489" s="594"/>
      <c r="K489" s="594"/>
      <c r="L489" s="594"/>
      <c r="M489" s="594"/>
      <c r="N489" s="594"/>
      <c r="O489" s="594"/>
      <c r="P489" s="594"/>
      <c r="Q489" s="594"/>
      <c r="R489" s="594"/>
    </row>
    <row r="490" spans="1:18" x14ac:dyDescent="0.25">
      <c r="A490" s="594"/>
      <c r="B490" s="594"/>
      <c r="C490" s="594"/>
      <c r="D490" s="594"/>
      <c r="E490" s="594"/>
      <c r="F490" s="594"/>
      <c r="G490" s="594"/>
      <c r="H490" s="594"/>
      <c r="I490" s="594"/>
      <c r="J490" s="594"/>
      <c r="K490" s="594"/>
      <c r="L490" s="594"/>
      <c r="M490" s="594"/>
      <c r="N490" s="594"/>
      <c r="O490" s="594"/>
      <c r="P490" s="594"/>
      <c r="Q490" s="594"/>
      <c r="R490" s="594"/>
    </row>
    <row r="491" spans="1:18" x14ac:dyDescent="0.25">
      <c r="A491" s="594"/>
      <c r="B491" s="594"/>
      <c r="C491" s="594"/>
      <c r="D491" s="594"/>
      <c r="E491" s="594"/>
      <c r="F491" s="594"/>
      <c r="G491" s="594"/>
      <c r="H491" s="594"/>
      <c r="I491" s="594"/>
      <c r="J491" s="594"/>
      <c r="K491" s="594"/>
      <c r="L491" s="594"/>
      <c r="M491" s="594"/>
      <c r="N491" s="594"/>
      <c r="O491" s="594"/>
      <c r="P491" s="594"/>
      <c r="Q491" s="594"/>
      <c r="R491" s="594"/>
    </row>
    <row r="492" spans="1:18" x14ac:dyDescent="0.25">
      <c r="A492" s="594"/>
      <c r="B492" s="594"/>
      <c r="C492" s="594"/>
      <c r="D492" s="594"/>
      <c r="E492" s="594"/>
      <c r="F492" s="594"/>
      <c r="G492" s="594"/>
      <c r="H492" s="594"/>
      <c r="I492" s="594"/>
      <c r="J492" s="594"/>
      <c r="K492" s="594"/>
      <c r="L492" s="594"/>
      <c r="M492" s="594"/>
      <c r="N492" s="594"/>
      <c r="O492" s="594"/>
      <c r="P492" s="594"/>
      <c r="Q492" s="594"/>
      <c r="R492" s="594"/>
    </row>
    <row r="493" spans="1:18" x14ac:dyDescent="0.25">
      <c r="A493" s="594"/>
      <c r="B493" s="594"/>
      <c r="C493" s="594"/>
      <c r="D493" s="594"/>
      <c r="E493" s="594"/>
      <c r="F493" s="594"/>
      <c r="G493" s="594"/>
      <c r="H493" s="594"/>
      <c r="I493" s="594"/>
      <c r="J493" s="594"/>
      <c r="K493" s="594"/>
      <c r="L493" s="594"/>
      <c r="M493" s="594"/>
      <c r="N493" s="594"/>
      <c r="O493" s="594"/>
      <c r="P493" s="594"/>
      <c r="Q493" s="594"/>
      <c r="R493" s="594"/>
    </row>
    <row r="494" spans="1:18" x14ac:dyDescent="0.25">
      <c r="A494" s="594"/>
      <c r="B494" s="594"/>
      <c r="C494" s="594"/>
      <c r="D494" s="594"/>
      <c r="E494" s="594"/>
      <c r="F494" s="594"/>
      <c r="G494" s="594"/>
      <c r="H494" s="594"/>
      <c r="I494" s="594"/>
      <c r="J494" s="594"/>
      <c r="K494" s="594"/>
      <c r="L494" s="594"/>
      <c r="M494" s="594"/>
      <c r="N494" s="594"/>
      <c r="O494" s="594"/>
      <c r="P494" s="594"/>
      <c r="Q494" s="594"/>
      <c r="R494" s="594"/>
    </row>
    <row r="495" spans="1:18" x14ac:dyDescent="0.25">
      <c r="A495" s="594"/>
      <c r="B495" s="594"/>
      <c r="C495" s="594"/>
      <c r="D495" s="594"/>
      <c r="E495" s="594"/>
      <c r="F495" s="594"/>
      <c r="G495" s="594"/>
      <c r="H495" s="594"/>
      <c r="I495" s="594"/>
      <c r="J495" s="594"/>
      <c r="K495" s="594"/>
      <c r="L495" s="594"/>
      <c r="M495" s="594"/>
      <c r="N495" s="594"/>
      <c r="O495" s="594"/>
      <c r="P495" s="594"/>
      <c r="Q495" s="594"/>
      <c r="R495" s="594"/>
    </row>
    <row r="496" spans="1:18" x14ac:dyDescent="0.25">
      <c r="A496" s="594"/>
      <c r="B496" s="594"/>
      <c r="C496" s="594"/>
      <c r="D496" s="594"/>
      <c r="E496" s="594"/>
      <c r="F496" s="594"/>
      <c r="G496" s="594"/>
      <c r="H496" s="594"/>
      <c r="I496" s="594"/>
      <c r="J496" s="594"/>
      <c r="K496" s="594"/>
      <c r="L496" s="594"/>
      <c r="M496" s="594"/>
      <c r="N496" s="594"/>
      <c r="O496" s="594"/>
      <c r="P496" s="594"/>
      <c r="Q496" s="594"/>
      <c r="R496" s="594"/>
    </row>
    <row r="497" spans="1:18" x14ac:dyDescent="0.25">
      <c r="A497" s="594"/>
      <c r="B497" s="594"/>
      <c r="C497" s="594"/>
      <c r="D497" s="594"/>
      <c r="E497" s="594"/>
      <c r="F497" s="594"/>
      <c r="G497" s="594"/>
      <c r="H497" s="594"/>
      <c r="I497" s="594"/>
      <c r="J497" s="594"/>
      <c r="K497" s="594"/>
      <c r="L497" s="594"/>
      <c r="M497" s="594"/>
      <c r="N497" s="594"/>
      <c r="O497" s="594"/>
      <c r="P497" s="594"/>
      <c r="Q497" s="594"/>
      <c r="R497" s="594"/>
    </row>
    <row r="498" spans="1:18" x14ac:dyDescent="0.25">
      <c r="A498" s="594"/>
      <c r="B498" s="594"/>
      <c r="C498" s="594"/>
      <c r="D498" s="594"/>
      <c r="E498" s="594"/>
      <c r="F498" s="594"/>
      <c r="G498" s="594"/>
      <c r="H498" s="594"/>
      <c r="I498" s="594"/>
      <c r="J498" s="594"/>
      <c r="K498" s="594"/>
      <c r="L498" s="594"/>
      <c r="M498" s="594"/>
      <c r="N498" s="594"/>
      <c r="O498" s="594"/>
      <c r="P498" s="594"/>
      <c r="Q498" s="594"/>
      <c r="R498" s="594"/>
    </row>
    <row r="499" spans="1:18" x14ac:dyDescent="0.25">
      <c r="A499" s="594"/>
      <c r="B499" s="594"/>
      <c r="C499" s="594"/>
      <c r="D499" s="594"/>
      <c r="E499" s="594"/>
      <c r="F499" s="594"/>
      <c r="G499" s="594"/>
      <c r="H499" s="594"/>
      <c r="I499" s="594"/>
      <c r="J499" s="594"/>
      <c r="K499" s="594"/>
      <c r="L499" s="594"/>
      <c r="M499" s="594"/>
      <c r="N499" s="594"/>
      <c r="O499" s="594"/>
      <c r="P499" s="594"/>
      <c r="Q499" s="594"/>
      <c r="R499" s="594"/>
    </row>
    <row r="500" spans="1:18" x14ac:dyDescent="0.25">
      <c r="A500" s="594"/>
      <c r="B500" s="594"/>
      <c r="C500" s="594"/>
      <c r="D500" s="594"/>
      <c r="E500" s="594"/>
      <c r="F500" s="594"/>
      <c r="G500" s="594"/>
      <c r="H500" s="594"/>
      <c r="I500" s="594"/>
      <c r="J500" s="594"/>
      <c r="K500" s="594"/>
      <c r="L500" s="594"/>
      <c r="M500" s="594"/>
      <c r="N500" s="594"/>
      <c r="O500" s="594"/>
      <c r="P500" s="594"/>
      <c r="Q500" s="594"/>
      <c r="R500" s="594"/>
    </row>
    <row r="501" spans="1:18" x14ac:dyDescent="0.25">
      <c r="A501" s="594"/>
      <c r="B501" s="594"/>
      <c r="C501" s="594"/>
      <c r="D501" s="594"/>
      <c r="E501" s="594"/>
      <c r="F501" s="594"/>
      <c r="G501" s="594"/>
      <c r="H501" s="594"/>
      <c r="I501" s="594"/>
      <c r="J501" s="594"/>
      <c r="K501" s="594"/>
      <c r="L501" s="594"/>
      <c r="M501" s="594"/>
      <c r="N501" s="594"/>
      <c r="O501" s="594"/>
      <c r="P501" s="594"/>
      <c r="Q501" s="594"/>
      <c r="R501" s="594"/>
    </row>
    <row r="502" spans="1:18" x14ac:dyDescent="0.25">
      <c r="A502" s="594"/>
      <c r="B502" s="594"/>
      <c r="C502" s="594"/>
      <c r="D502" s="594"/>
      <c r="E502" s="594"/>
      <c r="F502" s="594"/>
      <c r="G502" s="594"/>
      <c r="H502" s="594"/>
      <c r="I502" s="594"/>
      <c r="J502" s="594"/>
      <c r="K502" s="594"/>
      <c r="L502" s="594"/>
      <c r="M502" s="594"/>
      <c r="N502" s="594"/>
      <c r="O502" s="594"/>
      <c r="P502" s="594"/>
      <c r="Q502" s="594"/>
      <c r="R502" s="594"/>
    </row>
    <row r="503" spans="1:18" x14ac:dyDescent="0.25">
      <c r="A503" s="594"/>
      <c r="B503" s="594"/>
      <c r="C503" s="594"/>
      <c r="D503" s="594"/>
      <c r="E503" s="594"/>
      <c r="F503" s="594"/>
      <c r="G503" s="594"/>
      <c r="H503" s="594"/>
      <c r="I503" s="594"/>
      <c r="J503" s="594"/>
      <c r="K503" s="594"/>
      <c r="L503" s="594"/>
      <c r="M503" s="594"/>
      <c r="N503" s="594"/>
      <c r="O503" s="594"/>
      <c r="P503" s="594"/>
      <c r="Q503" s="594"/>
      <c r="R503" s="594"/>
    </row>
    <row r="504" spans="1:18" x14ac:dyDescent="0.25">
      <c r="A504" s="594"/>
      <c r="B504" s="594"/>
      <c r="C504" s="594"/>
      <c r="D504" s="594"/>
      <c r="E504" s="594"/>
      <c r="F504" s="594"/>
      <c r="G504" s="594"/>
      <c r="H504" s="594"/>
      <c r="I504" s="594"/>
      <c r="J504" s="594"/>
      <c r="K504" s="594"/>
      <c r="L504" s="594"/>
      <c r="M504" s="594"/>
      <c r="N504" s="594"/>
      <c r="O504" s="594"/>
      <c r="P504" s="594"/>
      <c r="Q504" s="594"/>
      <c r="R504" s="594"/>
    </row>
    <row r="505" spans="1:18" x14ac:dyDescent="0.25">
      <c r="A505" s="594"/>
      <c r="B505" s="594"/>
      <c r="C505" s="594"/>
      <c r="D505" s="594"/>
      <c r="E505" s="594"/>
      <c r="F505" s="594"/>
      <c r="G505" s="594"/>
      <c r="H505" s="594"/>
      <c r="I505" s="594"/>
      <c r="J505" s="594"/>
      <c r="K505" s="594"/>
      <c r="L505" s="594"/>
      <c r="M505" s="594"/>
      <c r="N505" s="594"/>
      <c r="O505" s="594"/>
      <c r="P505" s="594"/>
      <c r="Q505" s="594"/>
      <c r="R505" s="594"/>
    </row>
    <row r="506" spans="1:18" x14ac:dyDescent="0.25">
      <c r="A506" s="594"/>
      <c r="B506" s="594"/>
      <c r="C506" s="594"/>
      <c r="D506" s="594"/>
      <c r="E506" s="594"/>
      <c r="F506" s="594"/>
      <c r="G506" s="594"/>
      <c r="H506" s="594"/>
      <c r="I506" s="594"/>
      <c r="J506" s="594"/>
      <c r="K506" s="594"/>
      <c r="L506" s="594"/>
      <c r="M506" s="594"/>
      <c r="N506" s="594"/>
      <c r="O506" s="594"/>
      <c r="P506" s="594"/>
      <c r="Q506" s="594"/>
      <c r="R506" s="594"/>
    </row>
    <row r="507" spans="1:18" x14ac:dyDescent="0.25">
      <c r="A507" s="594"/>
      <c r="B507" s="594"/>
      <c r="C507" s="594"/>
      <c r="D507" s="594"/>
      <c r="E507" s="594"/>
      <c r="F507" s="594"/>
      <c r="G507" s="594"/>
      <c r="H507" s="594"/>
      <c r="I507" s="594"/>
      <c r="J507" s="594"/>
      <c r="K507" s="594"/>
      <c r="L507" s="594"/>
      <c r="M507" s="594"/>
      <c r="N507" s="594"/>
      <c r="O507" s="594"/>
      <c r="P507" s="594"/>
      <c r="Q507" s="594"/>
      <c r="R507" s="594"/>
    </row>
    <row r="508" spans="1:18" x14ac:dyDescent="0.25">
      <c r="A508" s="594"/>
      <c r="B508" s="594"/>
      <c r="C508" s="594"/>
      <c r="D508" s="594"/>
      <c r="E508" s="594"/>
      <c r="F508" s="594"/>
      <c r="G508" s="594"/>
      <c r="H508" s="594"/>
      <c r="I508" s="594"/>
      <c r="J508" s="594"/>
      <c r="K508" s="594"/>
      <c r="L508" s="594"/>
      <c r="M508" s="594"/>
      <c r="N508" s="594"/>
      <c r="O508" s="594"/>
      <c r="P508" s="594"/>
      <c r="Q508" s="594"/>
      <c r="R508" s="594"/>
    </row>
    <row r="509" spans="1:18" x14ac:dyDescent="0.25">
      <c r="A509" s="594"/>
      <c r="B509" s="594"/>
      <c r="C509" s="594"/>
      <c r="D509" s="594"/>
      <c r="E509" s="594"/>
      <c r="F509" s="594"/>
      <c r="G509" s="594"/>
      <c r="H509" s="594"/>
      <c r="I509" s="594"/>
      <c r="J509" s="594"/>
      <c r="K509" s="594"/>
      <c r="L509" s="594"/>
      <c r="M509" s="594"/>
      <c r="N509" s="594"/>
      <c r="O509" s="594"/>
      <c r="P509" s="594"/>
      <c r="Q509" s="594"/>
      <c r="R509" s="594"/>
    </row>
    <row r="510" spans="1:18" x14ac:dyDescent="0.25">
      <c r="A510" s="594"/>
      <c r="B510" s="594"/>
      <c r="C510" s="594"/>
      <c r="D510" s="594"/>
      <c r="E510" s="594"/>
      <c r="F510" s="594"/>
      <c r="G510" s="594"/>
      <c r="H510" s="594"/>
      <c r="I510" s="594"/>
      <c r="J510" s="594"/>
      <c r="K510" s="594"/>
      <c r="L510" s="594"/>
      <c r="M510" s="594"/>
      <c r="N510" s="594"/>
      <c r="O510" s="594"/>
      <c r="P510" s="594"/>
      <c r="Q510" s="594"/>
      <c r="R510" s="594"/>
    </row>
    <row r="511" spans="1:18" x14ac:dyDescent="0.25">
      <c r="A511" s="594"/>
      <c r="B511" s="594"/>
      <c r="C511" s="594"/>
      <c r="D511" s="594"/>
      <c r="E511" s="594"/>
      <c r="F511" s="594"/>
      <c r="G511" s="594"/>
      <c r="H511" s="594"/>
      <c r="I511" s="594"/>
      <c r="J511" s="594"/>
      <c r="K511" s="594"/>
      <c r="L511" s="594"/>
      <c r="M511" s="594"/>
      <c r="N511" s="594"/>
      <c r="O511" s="594"/>
      <c r="P511" s="594"/>
      <c r="Q511" s="594"/>
      <c r="R511" s="594"/>
    </row>
    <row r="512" spans="1:18" x14ac:dyDescent="0.25">
      <c r="A512" s="594"/>
      <c r="B512" s="594"/>
      <c r="C512" s="594"/>
      <c r="D512" s="594"/>
      <c r="E512" s="594"/>
      <c r="F512" s="594"/>
      <c r="G512" s="594"/>
      <c r="H512" s="594"/>
      <c r="I512" s="594"/>
      <c r="J512" s="594"/>
      <c r="K512" s="594"/>
      <c r="L512" s="594"/>
      <c r="M512" s="594"/>
      <c r="N512" s="594"/>
      <c r="O512" s="594"/>
      <c r="P512" s="594"/>
      <c r="Q512" s="594"/>
      <c r="R512" s="594"/>
    </row>
    <row r="513" spans="1:18" x14ac:dyDescent="0.25">
      <c r="A513" s="594"/>
      <c r="B513" s="594"/>
      <c r="C513" s="594"/>
      <c r="D513" s="594"/>
      <c r="E513" s="594"/>
      <c r="F513" s="594"/>
      <c r="G513" s="594"/>
      <c r="H513" s="594"/>
      <c r="I513" s="594"/>
      <c r="J513" s="594"/>
      <c r="K513" s="594"/>
      <c r="L513" s="594"/>
      <c r="M513" s="594"/>
      <c r="N513" s="594"/>
      <c r="O513" s="594"/>
      <c r="P513" s="594"/>
      <c r="Q513" s="594"/>
      <c r="R513" s="594"/>
    </row>
    <row r="514" spans="1:18" x14ac:dyDescent="0.25">
      <c r="A514" s="594"/>
      <c r="B514" s="594"/>
      <c r="C514" s="594"/>
      <c r="D514" s="594"/>
      <c r="E514" s="594"/>
      <c r="F514" s="594"/>
      <c r="G514" s="594"/>
      <c r="H514" s="594"/>
      <c r="I514" s="594"/>
      <c r="J514" s="594"/>
      <c r="K514" s="594"/>
      <c r="L514" s="594"/>
      <c r="M514" s="594"/>
      <c r="N514" s="594"/>
      <c r="O514" s="594"/>
      <c r="P514" s="594"/>
      <c r="Q514" s="594"/>
      <c r="R514" s="594"/>
    </row>
    <row r="515" spans="1:18" x14ac:dyDescent="0.25">
      <c r="A515" s="594"/>
      <c r="B515" s="594"/>
      <c r="C515" s="594"/>
      <c r="D515" s="594"/>
      <c r="E515" s="594"/>
      <c r="F515" s="594"/>
      <c r="G515" s="594"/>
      <c r="H515" s="594"/>
      <c r="I515" s="594"/>
      <c r="J515" s="594"/>
      <c r="K515" s="594"/>
      <c r="L515" s="594"/>
      <c r="M515" s="594"/>
      <c r="N515" s="594"/>
      <c r="O515" s="594"/>
      <c r="P515" s="594"/>
      <c r="Q515" s="594"/>
      <c r="R515" s="594"/>
    </row>
    <row r="516" spans="1:18" x14ac:dyDescent="0.25">
      <c r="A516" s="594"/>
      <c r="B516" s="594"/>
      <c r="C516" s="594"/>
      <c r="D516" s="594"/>
      <c r="E516" s="594"/>
      <c r="F516" s="594"/>
      <c r="G516" s="594"/>
      <c r="H516" s="594"/>
      <c r="I516" s="594"/>
      <c r="J516" s="594"/>
      <c r="K516" s="594"/>
      <c r="L516" s="594"/>
      <c r="M516" s="594"/>
      <c r="N516" s="594"/>
      <c r="O516" s="594"/>
      <c r="P516" s="594"/>
      <c r="Q516" s="594"/>
      <c r="R516" s="594"/>
    </row>
    <row r="517" spans="1:18" x14ac:dyDescent="0.25">
      <c r="A517" s="594"/>
      <c r="B517" s="594"/>
      <c r="C517" s="594"/>
      <c r="D517" s="594"/>
      <c r="E517" s="594"/>
      <c r="F517" s="594"/>
      <c r="G517" s="594"/>
      <c r="H517" s="594"/>
      <c r="I517" s="594"/>
      <c r="J517" s="594"/>
      <c r="K517" s="594"/>
      <c r="L517" s="594"/>
      <c r="M517" s="594"/>
      <c r="N517" s="594"/>
      <c r="O517" s="594"/>
      <c r="P517" s="594"/>
      <c r="Q517" s="594"/>
      <c r="R517" s="594"/>
    </row>
    <row r="518" spans="1:18" x14ac:dyDescent="0.25">
      <c r="A518" s="594"/>
      <c r="B518" s="594"/>
      <c r="C518" s="594"/>
      <c r="D518" s="594"/>
      <c r="E518" s="594"/>
      <c r="F518" s="594"/>
      <c r="G518" s="594"/>
      <c r="H518" s="594"/>
      <c r="I518" s="594"/>
      <c r="J518" s="594"/>
      <c r="K518" s="594"/>
      <c r="L518" s="594"/>
      <c r="M518" s="594"/>
      <c r="N518" s="594"/>
      <c r="O518" s="594"/>
      <c r="P518" s="594"/>
      <c r="Q518" s="594"/>
      <c r="R518" s="594"/>
    </row>
    <row r="519" spans="1:18" x14ac:dyDescent="0.25">
      <c r="A519" s="594"/>
      <c r="B519" s="594"/>
      <c r="C519" s="594"/>
      <c r="D519" s="594"/>
      <c r="E519" s="594"/>
      <c r="F519" s="594"/>
      <c r="G519" s="594"/>
      <c r="H519" s="594"/>
      <c r="I519" s="594"/>
      <c r="J519" s="594"/>
      <c r="K519" s="594"/>
      <c r="L519" s="594"/>
      <c r="M519" s="594"/>
      <c r="N519" s="594"/>
      <c r="O519" s="594"/>
      <c r="P519" s="594"/>
      <c r="Q519" s="594"/>
      <c r="R519" s="594"/>
    </row>
    <row r="520" spans="1:18" x14ac:dyDescent="0.25">
      <c r="A520" s="594"/>
      <c r="B520" s="594"/>
      <c r="C520" s="594"/>
      <c r="D520" s="594"/>
      <c r="E520" s="594"/>
      <c r="F520" s="594"/>
      <c r="G520" s="594"/>
      <c r="H520" s="594"/>
      <c r="I520" s="594"/>
      <c r="J520" s="594"/>
      <c r="K520" s="594"/>
      <c r="L520" s="594"/>
      <c r="M520" s="594"/>
      <c r="N520" s="594"/>
      <c r="O520" s="594"/>
      <c r="P520" s="594"/>
      <c r="Q520" s="594"/>
      <c r="R520" s="594"/>
    </row>
    <row r="521" spans="1:18" x14ac:dyDescent="0.25">
      <c r="A521" s="594"/>
      <c r="B521" s="594"/>
      <c r="C521" s="594"/>
      <c r="D521" s="594"/>
      <c r="E521" s="594"/>
      <c r="F521" s="594"/>
      <c r="G521" s="594"/>
      <c r="H521" s="594"/>
      <c r="I521" s="594"/>
      <c r="J521" s="594"/>
      <c r="K521" s="594"/>
      <c r="L521" s="594"/>
      <c r="M521" s="594"/>
      <c r="N521" s="594"/>
      <c r="O521" s="594"/>
      <c r="P521" s="594"/>
      <c r="Q521" s="594"/>
      <c r="R521" s="594"/>
    </row>
    <row r="522" spans="1:18" x14ac:dyDescent="0.25">
      <c r="A522" s="594"/>
      <c r="B522" s="594"/>
      <c r="C522" s="594"/>
      <c r="D522" s="594"/>
      <c r="E522" s="594"/>
      <c r="F522" s="594"/>
      <c r="G522" s="594"/>
      <c r="H522" s="594"/>
      <c r="I522" s="594"/>
      <c r="J522" s="594"/>
      <c r="K522" s="594"/>
      <c r="L522" s="594"/>
      <c r="M522" s="594"/>
      <c r="N522" s="594"/>
      <c r="O522" s="594"/>
      <c r="P522" s="594"/>
      <c r="Q522" s="594"/>
      <c r="R522" s="594"/>
    </row>
    <row r="523" spans="1:18" x14ac:dyDescent="0.25">
      <c r="A523" s="594"/>
      <c r="B523" s="594"/>
      <c r="C523" s="594"/>
      <c r="D523" s="594"/>
      <c r="E523" s="594"/>
      <c r="F523" s="594"/>
      <c r="G523" s="594"/>
      <c r="H523" s="594"/>
      <c r="I523" s="594"/>
      <c r="J523" s="594"/>
      <c r="K523" s="594"/>
      <c r="L523" s="594"/>
      <c r="M523" s="594"/>
      <c r="N523" s="594"/>
      <c r="O523" s="594"/>
      <c r="P523" s="594"/>
      <c r="Q523" s="594"/>
      <c r="R523" s="594"/>
    </row>
    <row r="524" spans="1:18" x14ac:dyDescent="0.25">
      <c r="A524" s="594"/>
      <c r="B524" s="594"/>
      <c r="C524" s="594"/>
      <c r="D524" s="594"/>
      <c r="E524" s="594"/>
      <c r="F524" s="594"/>
      <c r="G524" s="594"/>
      <c r="H524" s="594"/>
      <c r="I524" s="594"/>
      <c r="J524" s="594"/>
      <c r="K524" s="594"/>
      <c r="L524" s="594"/>
      <c r="M524" s="594"/>
      <c r="N524" s="594"/>
      <c r="O524" s="594"/>
      <c r="P524" s="594"/>
      <c r="Q524" s="594"/>
      <c r="R524" s="594"/>
    </row>
    <row r="525" spans="1:18" x14ac:dyDescent="0.25">
      <c r="A525" s="594"/>
      <c r="B525" s="594"/>
      <c r="C525" s="594"/>
      <c r="D525" s="594"/>
      <c r="E525" s="594"/>
      <c r="F525" s="594"/>
      <c r="G525" s="594"/>
      <c r="H525" s="594"/>
      <c r="I525" s="594"/>
      <c r="J525" s="594"/>
      <c r="K525" s="594"/>
      <c r="L525" s="594"/>
      <c r="M525" s="594"/>
      <c r="N525" s="594"/>
      <c r="O525" s="594"/>
      <c r="P525" s="594"/>
      <c r="Q525" s="594"/>
      <c r="R525" s="594"/>
    </row>
    <row r="526" spans="1:18" x14ac:dyDescent="0.25">
      <c r="A526" s="594"/>
      <c r="B526" s="594"/>
      <c r="C526" s="594"/>
      <c r="D526" s="594"/>
      <c r="E526" s="594"/>
      <c r="F526" s="594"/>
      <c r="G526" s="594"/>
      <c r="H526" s="594"/>
      <c r="I526" s="594"/>
      <c r="J526" s="594"/>
      <c r="K526" s="594"/>
      <c r="L526" s="594"/>
      <c r="M526" s="594"/>
      <c r="N526" s="594"/>
      <c r="O526" s="594"/>
      <c r="P526" s="594"/>
      <c r="Q526" s="594"/>
      <c r="R526" s="594"/>
    </row>
    <row r="527" spans="1:18" x14ac:dyDescent="0.25">
      <c r="A527" s="594"/>
      <c r="B527" s="594"/>
      <c r="C527" s="594"/>
      <c r="D527" s="594"/>
      <c r="E527" s="594"/>
      <c r="F527" s="594"/>
      <c r="G527" s="594"/>
      <c r="H527" s="594"/>
      <c r="I527" s="594"/>
      <c r="J527" s="594"/>
      <c r="K527" s="594"/>
      <c r="L527" s="594"/>
      <c r="M527" s="594"/>
      <c r="N527" s="594"/>
      <c r="O527" s="594"/>
      <c r="P527" s="594"/>
      <c r="Q527" s="594"/>
      <c r="R527" s="594"/>
    </row>
    <row r="528" spans="1:18" x14ac:dyDescent="0.25">
      <c r="A528" s="594"/>
      <c r="B528" s="594"/>
      <c r="C528" s="594"/>
      <c r="D528" s="594"/>
      <c r="E528" s="594"/>
      <c r="F528" s="594"/>
      <c r="G528" s="594"/>
      <c r="H528" s="594"/>
      <c r="I528" s="594"/>
      <c r="J528" s="594"/>
      <c r="K528" s="594"/>
      <c r="L528" s="594"/>
      <c r="M528" s="594"/>
      <c r="N528" s="594"/>
      <c r="O528" s="594"/>
      <c r="P528" s="594"/>
      <c r="Q528" s="594"/>
      <c r="R528" s="594"/>
    </row>
    <row r="529" spans="1:18" x14ac:dyDescent="0.25">
      <c r="A529" s="594"/>
      <c r="B529" s="594"/>
      <c r="C529" s="594"/>
      <c r="D529" s="594"/>
      <c r="E529" s="594"/>
      <c r="F529" s="594"/>
      <c r="G529" s="594"/>
      <c r="H529" s="594"/>
      <c r="I529" s="594"/>
      <c r="J529" s="594"/>
      <c r="K529" s="594"/>
      <c r="L529" s="594"/>
      <c r="M529" s="594"/>
      <c r="N529" s="594"/>
      <c r="O529" s="594"/>
      <c r="P529" s="594"/>
      <c r="Q529" s="594"/>
      <c r="R529" s="594"/>
    </row>
    <row r="530" spans="1:18" x14ac:dyDescent="0.25">
      <c r="A530" s="594"/>
      <c r="B530" s="594"/>
      <c r="C530" s="594"/>
      <c r="D530" s="594"/>
      <c r="E530" s="594"/>
      <c r="F530" s="594"/>
      <c r="G530" s="594"/>
      <c r="H530" s="594"/>
      <c r="I530" s="594"/>
      <c r="J530" s="594"/>
      <c r="K530" s="594"/>
      <c r="L530" s="594"/>
      <c r="M530" s="594"/>
      <c r="N530" s="594"/>
      <c r="O530" s="594"/>
      <c r="P530" s="594"/>
      <c r="Q530" s="594"/>
      <c r="R530" s="594"/>
    </row>
    <row r="531" spans="1:18" x14ac:dyDescent="0.25">
      <c r="A531" s="594"/>
      <c r="B531" s="594"/>
      <c r="C531" s="594"/>
      <c r="D531" s="594"/>
      <c r="E531" s="594"/>
      <c r="F531" s="594"/>
      <c r="G531" s="594"/>
      <c r="H531" s="594"/>
      <c r="I531" s="594"/>
      <c r="J531" s="594"/>
      <c r="K531" s="594"/>
      <c r="L531" s="594"/>
      <c r="M531" s="594"/>
      <c r="N531" s="594"/>
      <c r="O531" s="594"/>
      <c r="P531" s="594"/>
      <c r="Q531" s="594"/>
      <c r="R531" s="594"/>
    </row>
    <row r="532" spans="1:18" x14ac:dyDescent="0.25">
      <c r="A532" s="594"/>
      <c r="B532" s="594"/>
      <c r="C532" s="594"/>
      <c r="D532" s="594"/>
      <c r="E532" s="594"/>
      <c r="F532" s="594"/>
      <c r="G532" s="594"/>
      <c r="H532" s="594"/>
      <c r="I532" s="594"/>
      <c r="J532" s="594"/>
      <c r="K532" s="594"/>
      <c r="L532" s="594"/>
      <c r="M532" s="594"/>
      <c r="N532" s="594"/>
      <c r="O532" s="594"/>
      <c r="P532" s="594"/>
      <c r="Q532" s="594"/>
      <c r="R532" s="594"/>
    </row>
    <row r="533" spans="1:18" x14ac:dyDescent="0.25">
      <c r="A533" s="594"/>
      <c r="B533" s="594"/>
      <c r="C533" s="594"/>
      <c r="D533" s="594"/>
      <c r="E533" s="594"/>
      <c r="F533" s="594"/>
      <c r="G533" s="594"/>
      <c r="H533" s="594"/>
      <c r="I533" s="594"/>
      <c r="J533" s="594"/>
      <c r="K533" s="594"/>
      <c r="L533" s="594"/>
      <c r="M533" s="594"/>
      <c r="N533" s="594"/>
      <c r="O533" s="594"/>
      <c r="P533" s="594"/>
      <c r="Q533" s="594"/>
      <c r="R533" s="594"/>
    </row>
    <row r="534" spans="1:18" x14ac:dyDescent="0.25">
      <c r="A534" s="594"/>
      <c r="B534" s="594"/>
      <c r="C534" s="594"/>
      <c r="D534" s="594"/>
      <c r="E534" s="594"/>
      <c r="F534" s="594"/>
      <c r="G534" s="594"/>
      <c r="H534" s="594"/>
      <c r="I534" s="594"/>
      <c r="J534" s="594"/>
      <c r="K534" s="594"/>
      <c r="L534" s="594"/>
      <c r="M534" s="594"/>
      <c r="N534" s="594"/>
      <c r="O534" s="594"/>
      <c r="P534" s="594"/>
      <c r="Q534" s="594"/>
      <c r="R534" s="594"/>
    </row>
    <row r="535" spans="1:18" x14ac:dyDescent="0.25">
      <c r="A535" s="594"/>
      <c r="B535" s="594"/>
      <c r="C535" s="594"/>
      <c r="D535" s="594"/>
      <c r="E535" s="594"/>
      <c r="F535" s="594"/>
      <c r="G535" s="594"/>
      <c r="H535" s="594"/>
      <c r="I535" s="594"/>
      <c r="J535" s="594"/>
      <c r="K535" s="594"/>
      <c r="L535" s="594"/>
      <c r="M535" s="594"/>
      <c r="N535" s="594"/>
      <c r="O535" s="594"/>
      <c r="P535" s="594"/>
      <c r="Q535" s="594"/>
      <c r="R535" s="594"/>
    </row>
    <row r="536" spans="1:18" x14ac:dyDescent="0.25">
      <c r="A536" s="594"/>
      <c r="B536" s="594"/>
      <c r="C536" s="594"/>
      <c r="D536" s="594"/>
      <c r="E536" s="594"/>
      <c r="F536" s="594"/>
      <c r="G536" s="594"/>
      <c r="H536" s="594"/>
      <c r="I536" s="594"/>
      <c r="J536" s="594"/>
      <c r="K536" s="594"/>
      <c r="L536" s="594"/>
      <c r="M536" s="594"/>
      <c r="N536" s="594"/>
      <c r="O536" s="594"/>
      <c r="P536" s="594"/>
      <c r="Q536" s="594"/>
      <c r="R536" s="594"/>
    </row>
    <row r="537" spans="1:18" x14ac:dyDescent="0.25">
      <c r="A537" s="594"/>
      <c r="B537" s="594"/>
      <c r="C537" s="594"/>
      <c r="D537" s="594"/>
      <c r="E537" s="594"/>
      <c r="F537" s="594"/>
      <c r="G537" s="594"/>
      <c r="H537" s="594"/>
      <c r="I537" s="594"/>
      <c r="J537" s="594"/>
      <c r="K537" s="594"/>
      <c r="L537" s="594"/>
      <c r="M537" s="594"/>
      <c r="N537" s="594"/>
      <c r="O537" s="594"/>
      <c r="P537" s="594"/>
      <c r="Q537" s="594"/>
      <c r="R537" s="594"/>
    </row>
    <row r="538" spans="1:18" x14ac:dyDescent="0.25">
      <c r="A538" s="594"/>
      <c r="B538" s="594"/>
      <c r="C538" s="594"/>
      <c r="D538" s="594"/>
      <c r="E538" s="594"/>
      <c r="F538" s="594"/>
      <c r="G538" s="594"/>
      <c r="H538" s="594"/>
      <c r="I538" s="594"/>
      <c r="J538" s="594"/>
      <c r="K538" s="594"/>
      <c r="L538" s="594"/>
      <c r="M538" s="594"/>
      <c r="N538" s="594"/>
      <c r="O538" s="594"/>
      <c r="P538" s="594"/>
      <c r="Q538" s="594"/>
      <c r="R538" s="594"/>
    </row>
    <row r="539" spans="1:18" x14ac:dyDescent="0.25">
      <c r="A539" s="594"/>
      <c r="B539" s="594"/>
      <c r="C539" s="594"/>
      <c r="D539" s="594"/>
      <c r="E539" s="594"/>
      <c r="F539" s="594"/>
      <c r="G539" s="594"/>
      <c r="H539" s="594"/>
      <c r="I539" s="594"/>
      <c r="J539" s="594"/>
      <c r="K539" s="594"/>
      <c r="L539" s="594"/>
      <c r="M539" s="594"/>
      <c r="N539" s="594"/>
      <c r="O539" s="594"/>
      <c r="P539" s="594"/>
      <c r="Q539" s="594"/>
      <c r="R539" s="594"/>
    </row>
    <row r="540" spans="1:18" x14ac:dyDescent="0.25">
      <c r="A540" s="594"/>
      <c r="B540" s="594"/>
      <c r="C540" s="594"/>
      <c r="D540" s="594"/>
      <c r="E540" s="594"/>
      <c r="F540" s="594"/>
      <c r="G540" s="594"/>
      <c r="H540" s="594"/>
      <c r="I540" s="594"/>
      <c r="J540" s="594"/>
      <c r="K540" s="594"/>
      <c r="L540" s="594"/>
      <c r="M540" s="594"/>
      <c r="N540" s="594"/>
      <c r="O540" s="594"/>
      <c r="P540" s="594"/>
      <c r="Q540" s="594"/>
      <c r="R540" s="594"/>
    </row>
    <row r="541" spans="1:18" x14ac:dyDescent="0.25">
      <c r="A541" s="594"/>
      <c r="B541" s="594"/>
      <c r="C541" s="594"/>
      <c r="D541" s="594"/>
      <c r="E541" s="594"/>
      <c r="F541" s="594"/>
      <c r="G541" s="594"/>
      <c r="H541" s="594"/>
      <c r="I541" s="594"/>
      <c r="J541" s="594"/>
      <c r="K541" s="594"/>
      <c r="L541" s="594"/>
      <c r="M541" s="594"/>
      <c r="N541" s="594"/>
      <c r="O541" s="594"/>
      <c r="P541" s="594"/>
      <c r="Q541" s="594"/>
      <c r="R541" s="594"/>
    </row>
    <row r="542" spans="1:18" x14ac:dyDescent="0.25">
      <c r="A542" s="594"/>
      <c r="B542" s="594"/>
      <c r="C542" s="594"/>
      <c r="D542" s="594"/>
      <c r="E542" s="594"/>
      <c r="F542" s="594"/>
      <c r="G542" s="594"/>
      <c r="H542" s="594"/>
      <c r="I542" s="594"/>
      <c r="J542" s="594"/>
      <c r="K542" s="594"/>
      <c r="L542" s="594"/>
      <c r="M542" s="594"/>
      <c r="N542" s="594"/>
      <c r="O542" s="594"/>
      <c r="P542" s="594"/>
      <c r="Q542" s="594"/>
      <c r="R542" s="594"/>
    </row>
    <row r="543" spans="1:18" x14ac:dyDescent="0.25">
      <c r="A543" s="594"/>
      <c r="B543" s="594"/>
      <c r="C543" s="594"/>
      <c r="D543" s="594"/>
      <c r="E543" s="594"/>
      <c r="F543" s="594"/>
      <c r="G543" s="594"/>
      <c r="H543" s="594"/>
      <c r="I543" s="594"/>
      <c r="J543" s="594"/>
      <c r="K543" s="594"/>
      <c r="L543" s="594"/>
      <c r="M543" s="594"/>
      <c r="N543" s="594"/>
      <c r="O543" s="594"/>
      <c r="P543" s="594"/>
      <c r="Q543" s="594"/>
      <c r="R543" s="594"/>
    </row>
    <row r="544" spans="1:18" x14ac:dyDescent="0.25">
      <c r="A544" s="594"/>
      <c r="B544" s="594"/>
      <c r="C544" s="594"/>
      <c r="D544" s="594"/>
      <c r="E544" s="594"/>
      <c r="F544" s="594"/>
      <c r="G544" s="594"/>
      <c r="H544" s="594"/>
      <c r="I544" s="594"/>
      <c r="J544" s="594"/>
      <c r="K544" s="594"/>
      <c r="L544" s="594"/>
      <c r="M544" s="594"/>
      <c r="N544" s="594"/>
      <c r="O544" s="594"/>
      <c r="P544" s="594"/>
      <c r="Q544" s="594"/>
      <c r="R544" s="594"/>
    </row>
    <row r="545" spans="1:18" x14ac:dyDescent="0.25">
      <c r="A545" s="594"/>
      <c r="B545" s="594"/>
      <c r="C545" s="594"/>
      <c r="D545" s="594"/>
      <c r="E545" s="594"/>
      <c r="F545" s="594"/>
      <c r="G545" s="594"/>
      <c r="H545" s="594"/>
      <c r="I545" s="594"/>
      <c r="J545" s="594"/>
      <c r="K545" s="594"/>
      <c r="L545" s="594"/>
      <c r="M545" s="594"/>
      <c r="N545" s="594"/>
      <c r="O545" s="594"/>
      <c r="P545" s="594"/>
      <c r="Q545" s="594"/>
      <c r="R545" s="594"/>
    </row>
    <row r="546" spans="1:18" x14ac:dyDescent="0.25">
      <c r="A546" s="594"/>
      <c r="B546" s="594"/>
      <c r="C546" s="594"/>
      <c r="D546" s="594"/>
      <c r="E546" s="594"/>
      <c r="F546" s="594"/>
      <c r="G546" s="594"/>
      <c r="H546" s="594"/>
      <c r="I546" s="594"/>
      <c r="J546" s="594"/>
      <c r="K546" s="594"/>
      <c r="L546" s="594"/>
      <c r="M546" s="594"/>
      <c r="N546" s="594"/>
      <c r="O546" s="594"/>
      <c r="P546" s="594"/>
      <c r="Q546" s="594"/>
      <c r="R546" s="594"/>
    </row>
    <row r="547" spans="1:18" x14ac:dyDescent="0.25">
      <c r="A547" s="594"/>
      <c r="B547" s="594"/>
      <c r="C547" s="594"/>
      <c r="D547" s="594"/>
      <c r="E547" s="594"/>
      <c r="F547" s="594"/>
      <c r="G547" s="594"/>
      <c r="H547" s="594"/>
      <c r="I547" s="594"/>
      <c r="J547" s="594"/>
      <c r="K547" s="594"/>
      <c r="L547" s="594"/>
      <c r="M547" s="594"/>
      <c r="N547" s="594"/>
      <c r="O547" s="594"/>
      <c r="P547" s="594"/>
      <c r="Q547" s="594"/>
      <c r="R547" s="594"/>
    </row>
    <row r="548" spans="1:18" x14ac:dyDescent="0.25">
      <c r="A548" s="594"/>
      <c r="B548" s="594"/>
      <c r="C548" s="594"/>
      <c r="D548" s="594"/>
      <c r="E548" s="594"/>
      <c r="F548" s="594"/>
      <c r="G548" s="594"/>
      <c r="H548" s="594"/>
      <c r="I548" s="594"/>
      <c r="J548" s="594"/>
      <c r="K548" s="594"/>
      <c r="L548" s="594"/>
      <c r="M548" s="594"/>
      <c r="N548" s="594"/>
      <c r="O548" s="594"/>
      <c r="P548" s="594"/>
      <c r="Q548" s="594"/>
      <c r="R548" s="594"/>
    </row>
    <row r="549" spans="1:18" x14ac:dyDescent="0.25">
      <c r="A549" s="594"/>
      <c r="B549" s="594"/>
      <c r="C549" s="594"/>
      <c r="D549" s="594"/>
      <c r="E549" s="594"/>
      <c r="F549" s="594"/>
      <c r="G549" s="594"/>
      <c r="H549" s="594"/>
      <c r="I549" s="594"/>
      <c r="J549" s="594"/>
      <c r="K549" s="594"/>
      <c r="L549" s="594"/>
      <c r="M549" s="594"/>
      <c r="N549" s="594"/>
      <c r="O549" s="594"/>
      <c r="P549" s="594"/>
      <c r="Q549" s="594"/>
      <c r="R549" s="594"/>
    </row>
    <row r="550" spans="1:18" x14ac:dyDescent="0.25">
      <c r="A550" s="594"/>
      <c r="B550" s="594"/>
      <c r="C550" s="594"/>
      <c r="D550" s="594"/>
      <c r="E550" s="594"/>
      <c r="F550" s="594"/>
      <c r="G550" s="594"/>
      <c r="H550" s="594"/>
      <c r="I550" s="594"/>
      <c r="J550" s="594"/>
      <c r="K550" s="594"/>
      <c r="L550" s="594"/>
      <c r="M550" s="594"/>
      <c r="N550" s="594"/>
      <c r="O550" s="594"/>
      <c r="P550" s="594"/>
      <c r="Q550" s="594"/>
      <c r="R550" s="594"/>
    </row>
    <row r="551" spans="1:18" x14ac:dyDescent="0.25">
      <c r="A551" s="594"/>
      <c r="B551" s="594"/>
      <c r="C551" s="594"/>
      <c r="D551" s="594"/>
      <c r="E551" s="594"/>
      <c r="F551" s="594"/>
      <c r="G551" s="594"/>
      <c r="H551" s="594"/>
      <c r="I551" s="594"/>
      <c r="J551" s="594"/>
      <c r="K551" s="594"/>
      <c r="L551" s="594"/>
      <c r="M551" s="594"/>
      <c r="N551" s="594"/>
      <c r="O551" s="594"/>
      <c r="P551" s="594"/>
      <c r="Q551" s="594"/>
      <c r="R551" s="594"/>
    </row>
    <row r="552" spans="1:18" x14ac:dyDescent="0.25">
      <c r="A552" s="594"/>
      <c r="B552" s="594"/>
      <c r="C552" s="594"/>
      <c r="D552" s="594"/>
      <c r="E552" s="594"/>
      <c r="F552" s="594"/>
      <c r="G552" s="594"/>
      <c r="H552" s="594"/>
      <c r="I552" s="594"/>
      <c r="J552" s="594"/>
      <c r="K552" s="594"/>
      <c r="L552" s="594"/>
      <c r="M552" s="594"/>
      <c r="N552" s="594"/>
      <c r="O552" s="594"/>
      <c r="P552" s="594"/>
      <c r="Q552" s="594"/>
      <c r="R552" s="594"/>
    </row>
    <row r="553" spans="1:18" x14ac:dyDescent="0.25">
      <c r="A553" s="594"/>
      <c r="B553" s="594"/>
      <c r="C553" s="594"/>
      <c r="D553" s="594"/>
      <c r="E553" s="594"/>
      <c r="F553" s="594"/>
      <c r="G553" s="594"/>
      <c r="H553" s="594"/>
      <c r="I553" s="594"/>
      <c r="J553" s="594"/>
      <c r="K553" s="594"/>
      <c r="L553" s="594"/>
      <c r="M553" s="594"/>
      <c r="N553" s="594"/>
      <c r="O553" s="594"/>
      <c r="P553" s="594"/>
      <c r="Q553" s="594"/>
      <c r="R553" s="594"/>
    </row>
    <row r="554" spans="1:18" x14ac:dyDescent="0.25">
      <c r="A554" s="594"/>
      <c r="B554" s="594"/>
      <c r="C554" s="594"/>
      <c r="D554" s="594"/>
      <c r="E554" s="594"/>
      <c r="F554" s="594"/>
      <c r="G554" s="594"/>
      <c r="H554" s="594"/>
      <c r="I554" s="594"/>
      <c r="J554" s="594"/>
      <c r="K554" s="594"/>
      <c r="L554" s="594"/>
      <c r="M554" s="594"/>
      <c r="N554" s="594"/>
      <c r="O554" s="594"/>
      <c r="P554" s="594"/>
      <c r="Q554" s="594"/>
      <c r="R554" s="594"/>
    </row>
    <row r="555" spans="1:18" x14ac:dyDescent="0.25">
      <c r="A555" s="594"/>
      <c r="B555" s="594"/>
      <c r="C555" s="594"/>
      <c r="D555" s="594"/>
      <c r="E555" s="594"/>
      <c r="F555" s="594"/>
      <c r="G555" s="594"/>
      <c r="H555" s="594"/>
      <c r="I555" s="594"/>
      <c r="J555" s="594"/>
      <c r="K555" s="594"/>
      <c r="L555" s="594"/>
      <c r="M555" s="594"/>
      <c r="N555" s="594"/>
      <c r="O555" s="594"/>
      <c r="P555" s="594"/>
      <c r="Q555" s="594"/>
      <c r="R555" s="594"/>
    </row>
    <row r="556" spans="1:18" x14ac:dyDescent="0.25">
      <c r="A556" s="594"/>
      <c r="B556" s="594"/>
      <c r="C556" s="594"/>
      <c r="D556" s="594"/>
      <c r="E556" s="594"/>
      <c r="F556" s="594"/>
      <c r="G556" s="594"/>
      <c r="H556" s="594"/>
      <c r="I556" s="594"/>
      <c r="J556" s="594"/>
      <c r="K556" s="594"/>
      <c r="L556" s="594"/>
      <c r="M556" s="594"/>
      <c r="N556" s="594"/>
      <c r="O556" s="594"/>
      <c r="P556" s="594"/>
      <c r="Q556" s="594"/>
      <c r="R556" s="594"/>
    </row>
    <row r="557" spans="1:18" x14ac:dyDescent="0.25">
      <c r="A557" s="594"/>
      <c r="B557" s="594"/>
      <c r="C557" s="594"/>
      <c r="D557" s="594"/>
      <c r="E557" s="594"/>
      <c r="F557" s="594"/>
      <c r="G557" s="594"/>
      <c r="H557" s="594"/>
      <c r="I557" s="594"/>
      <c r="J557" s="594"/>
      <c r="K557" s="594"/>
      <c r="L557" s="594"/>
      <c r="M557" s="594"/>
      <c r="N557" s="594"/>
      <c r="O557" s="594"/>
      <c r="P557" s="594"/>
      <c r="Q557" s="594"/>
      <c r="R557" s="594"/>
    </row>
    <row r="558" spans="1:18" x14ac:dyDescent="0.25">
      <c r="A558" s="594"/>
      <c r="B558" s="594"/>
      <c r="C558" s="594"/>
      <c r="D558" s="594"/>
      <c r="E558" s="594"/>
      <c r="F558" s="594"/>
      <c r="G558" s="594"/>
      <c r="H558" s="594"/>
      <c r="I558" s="594"/>
      <c r="J558" s="594"/>
      <c r="K558" s="594"/>
      <c r="L558" s="594"/>
      <c r="M558" s="594"/>
      <c r="N558" s="594"/>
      <c r="O558" s="594"/>
      <c r="P558" s="594"/>
      <c r="Q558" s="594"/>
      <c r="R558" s="594"/>
    </row>
    <row r="559" spans="1:18" x14ac:dyDescent="0.25">
      <c r="A559" s="594"/>
      <c r="B559" s="594"/>
      <c r="C559" s="594"/>
      <c r="D559" s="594"/>
      <c r="E559" s="594"/>
      <c r="F559" s="594"/>
      <c r="G559" s="594"/>
      <c r="H559" s="594"/>
      <c r="I559" s="594"/>
      <c r="J559" s="594"/>
      <c r="K559" s="594"/>
      <c r="L559" s="594"/>
      <c r="M559" s="594"/>
      <c r="N559" s="594"/>
      <c r="O559" s="594"/>
      <c r="P559" s="594"/>
      <c r="Q559" s="594"/>
      <c r="R559" s="594"/>
    </row>
    <row r="560" spans="1:18" x14ac:dyDescent="0.25">
      <c r="A560" s="594"/>
      <c r="B560" s="594"/>
      <c r="C560" s="594"/>
      <c r="D560" s="594"/>
      <c r="E560" s="594"/>
      <c r="F560" s="594"/>
      <c r="G560" s="594"/>
      <c r="H560" s="594"/>
      <c r="I560" s="594"/>
      <c r="J560" s="594"/>
      <c r="K560" s="594"/>
      <c r="L560" s="594"/>
      <c r="M560" s="594"/>
      <c r="N560" s="594"/>
      <c r="O560" s="594"/>
      <c r="P560" s="594"/>
      <c r="Q560" s="594"/>
      <c r="R560" s="594"/>
    </row>
    <row r="561" spans="1:18" x14ac:dyDescent="0.25">
      <c r="A561" s="594"/>
      <c r="B561" s="594"/>
      <c r="C561" s="594"/>
      <c r="D561" s="594"/>
      <c r="E561" s="594"/>
      <c r="F561" s="594"/>
      <c r="G561" s="594"/>
      <c r="H561" s="594"/>
      <c r="I561" s="594"/>
      <c r="J561" s="594"/>
      <c r="K561" s="594"/>
      <c r="L561" s="594"/>
      <c r="M561" s="594"/>
      <c r="N561" s="594"/>
      <c r="O561" s="594"/>
      <c r="P561" s="594"/>
      <c r="Q561" s="594"/>
      <c r="R561" s="594"/>
    </row>
    <row r="562" spans="1:18" x14ac:dyDescent="0.25">
      <c r="A562" s="594"/>
      <c r="B562" s="594"/>
      <c r="C562" s="594"/>
      <c r="D562" s="594"/>
      <c r="E562" s="594"/>
      <c r="F562" s="594"/>
      <c r="G562" s="594"/>
      <c r="H562" s="594"/>
      <c r="I562" s="594"/>
      <c r="J562" s="594"/>
      <c r="K562" s="594"/>
      <c r="L562" s="594"/>
      <c r="M562" s="594"/>
      <c r="N562" s="594"/>
      <c r="O562" s="594"/>
      <c r="P562" s="594"/>
      <c r="Q562" s="594"/>
      <c r="R562" s="594"/>
    </row>
    <row r="563" spans="1:18" x14ac:dyDescent="0.25">
      <c r="A563" s="594"/>
      <c r="B563" s="594"/>
      <c r="C563" s="594"/>
      <c r="D563" s="594"/>
      <c r="E563" s="594"/>
      <c r="F563" s="594"/>
      <c r="G563" s="594"/>
      <c r="H563" s="594"/>
      <c r="I563" s="594"/>
      <c r="J563" s="594"/>
      <c r="K563" s="594"/>
      <c r="L563" s="594"/>
      <c r="M563" s="594"/>
      <c r="N563" s="594"/>
      <c r="O563" s="594"/>
      <c r="P563" s="594"/>
      <c r="Q563" s="594"/>
      <c r="R563" s="594"/>
    </row>
    <row r="564" spans="1:18" x14ac:dyDescent="0.25">
      <c r="A564" s="594"/>
      <c r="B564" s="594"/>
      <c r="C564" s="594"/>
      <c r="D564" s="594"/>
      <c r="E564" s="594"/>
      <c r="F564" s="594"/>
      <c r="G564" s="594"/>
      <c r="H564" s="594"/>
      <c r="I564" s="594"/>
      <c r="J564" s="594"/>
      <c r="K564" s="594"/>
      <c r="L564" s="594"/>
      <c r="M564" s="594"/>
      <c r="N564" s="594"/>
      <c r="O564" s="594"/>
      <c r="P564" s="594"/>
      <c r="Q564" s="594"/>
      <c r="R564" s="594"/>
    </row>
    <row r="565" spans="1:18" x14ac:dyDescent="0.25">
      <c r="A565" s="594"/>
      <c r="B565" s="594"/>
      <c r="C565" s="594"/>
      <c r="D565" s="594"/>
      <c r="E565" s="594"/>
      <c r="F565" s="594"/>
      <c r="G565" s="594"/>
      <c r="H565" s="594"/>
      <c r="I565" s="594"/>
      <c r="J565" s="594"/>
      <c r="K565" s="594"/>
      <c r="L565" s="594"/>
      <c r="M565" s="594"/>
      <c r="N565" s="594"/>
      <c r="O565" s="594"/>
      <c r="P565" s="594"/>
      <c r="Q565" s="594"/>
      <c r="R565" s="594"/>
    </row>
    <row r="566" spans="1:18" x14ac:dyDescent="0.25">
      <c r="A566" s="594"/>
      <c r="B566" s="594"/>
      <c r="C566" s="594"/>
      <c r="D566" s="594"/>
      <c r="E566" s="594"/>
      <c r="F566" s="594"/>
      <c r="G566" s="594"/>
      <c r="H566" s="594"/>
      <c r="I566" s="594"/>
      <c r="J566" s="594"/>
      <c r="K566" s="594"/>
      <c r="L566" s="594"/>
      <c r="M566" s="594"/>
      <c r="N566" s="594"/>
      <c r="O566" s="594"/>
      <c r="P566" s="594"/>
      <c r="Q566" s="594"/>
      <c r="R566" s="594"/>
    </row>
    <row r="567" spans="1:18" x14ac:dyDescent="0.25">
      <c r="A567" s="594"/>
      <c r="B567" s="594"/>
      <c r="C567" s="594"/>
      <c r="D567" s="594"/>
      <c r="E567" s="594"/>
      <c r="F567" s="594"/>
      <c r="G567" s="594"/>
      <c r="H567" s="594"/>
      <c r="I567" s="594"/>
      <c r="J567" s="594"/>
      <c r="K567" s="594"/>
      <c r="L567" s="594"/>
      <c r="M567" s="594"/>
      <c r="N567" s="594"/>
      <c r="O567" s="594"/>
      <c r="P567" s="594"/>
      <c r="Q567" s="594"/>
      <c r="R567" s="594"/>
    </row>
    <row r="568" spans="1:18" x14ac:dyDescent="0.25">
      <c r="A568" s="594"/>
      <c r="B568" s="594"/>
      <c r="C568" s="594"/>
      <c r="D568" s="594"/>
      <c r="E568" s="594"/>
      <c r="F568" s="594"/>
      <c r="G568" s="594"/>
      <c r="H568" s="594"/>
      <c r="I568" s="594"/>
      <c r="J568" s="594"/>
      <c r="K568" s="594"/>
      <c r="L568" s="594"/>
      <c r="M568" s="594"/>
      <c r="N568" s="594"/>
      <c r="O568" s="594"/>
      <c r="P568" s="594"/>
      <c r="Q568" s="594"/>
      <c r="R568" s="594"/>
    </row>
    <row r="569" spans="1:18" x14ac:dyDescent="0.25">
      <c r="A569" s="594"/>
      <c r="B569" s="594"/>
      <c r="C569" s="594"/>
      <c r="D569" s="594"/>
      <c r="E569" s="594"/>
      <c r="F569" s="594"/>
      <c r="G569" s="594"/>
      <c r="H569" s="594"/>
      <c r="I569" s="594"/>
      <c r="J569" s="594"/>
      <c r="K569" s="594"/>
      <c r="L569" s="594"/>
      <c r="M569" s="594"/>
      <c r="N569" s="594"/>
      <c r="O569" s="594"/>
      <c r="P569" s="594"/>
      <c r="Q569" s="594"/>
      <c r="R569" s="594"/>
    </row>
    <row r="570" spans="1:18" x14ac:dyDescent="0.25">
      <c r="A570" s="594"/>
      <c r="B570" s="594"/>
      <c r="C570" s="594"/>
      <c r="D570" s="594"/>
      <c r="E570" s="594"/>
      <c r="F570" s="594"/>
      <c r="G570" s="594"/>
      <c r="H570" s="594"/>
      <c r="I570" s="594"/>
      <c r="J570" s="594"/>
      <c r="K570" s="594"/>
      <c r="L570" s="594"/>
      <c r="M570" s="594"/>
      <c r="N570" s="594"/>
      <c r="O570" s="594"/>
      <c r="P570" s="594"/>
      <c r="Q570" s="594"/>
      <c r="R570" s="594"/>
    </row>
    <row r="571" spans="1:18" x14ac:dyDescent="0.25">
      <c r="A571" s="594"/>
      <c r="B571" s="594"/>
      <c r="C571" s="594"/>
      <c r="D571" s="594"/>
      <c r="E571" s="594"/>
      <c r="F571" s="594"/>
      <c r="G571" s="594"/>
      <c r="H571" s="594"/>
      <c r="I571" s="594"/>
      <c r="J571" s="594"/>
      <c r="K571" s="594"/>
      <c r="L571" s="594"/>
      <c r="M571" s="594"/>
      <c r="N571" s="594"/>
      <c r="O571" s="594"/>
      <c r="P571" s="594"/>
      <c r="Q571" s="594"/>
      <c r="R571" s="594"/>
    </row>
    <row r="572" spans="1:18" x14ac:dyDescent="0.25">
      <c r="A572" s="594"/>
      <c r="B572" s="594"/>
      <c r="C572" s="594"/>
      <c r="D572" s="594"/>
      <c r="E572" s="594"/>
      <c r="F572" s="594"/>
      <c r="G572" s="594"/>
      <c r="H572" s="594"/>
      <c r="I572" s="594"/>
      <c r="J572" s="594"/>
      <c r="K572" s="594"/>
      <c r="L572" s="594"/>
      <c r="M572" s="594"/>
      <c r="N572" s="594"/>
      <c r="O572" s="594"/>
      <c r="P572" s="594"/>
      <c r="Q572" s="594"/>
      <c r="R572" s="594"/>
    </row>
    <row r="573" spans="1:18" x14ac:dyDescent="0.25">
      <c r="A573" s="594"/>
      <c r="B573" s="594"/>
      <c r="C573" s="594"/>
      <c r="D573" s="594"/>
      <c r="E573" s="594"/>
      <c r="F573" s="594"/>
      <c r="G573" s="594"/>
      <c r="H573" s="594"/>
      <c r="I573" s="594"/>
      <c r="J573" s="594"/>
      <c r="K573" s="594"/>
      <c r="L573" s="594"/>
      <c r="M573" s="594"/>
      <c r="N573" s="594"/>
      <c r="O573" s="594"/>
      <c r="P573" s="594"/>
      <c r="Q573" s="594"/>
      <c r="R573" s="594"/>
    </row>
    <row r="574" spans="1:18" x14ac:dyDescent="0.25">
      <c r="A574" s="594"/>
      <c r="B574" s="594"/>
      <c r="C574" s="594"/>
      <c r="D574" s="594"/>
      <c r="E574" s="594"/>
      <c r="F574" s="594"/>
      <c r="G574" s="594"/>
      <c r="H574" s="594"/>
      <c r="I574" s="594"/>
      <c r="J574" s="594"/>
      <c r="K574" s="594"/>
      <c r="L574" s="594"/>
      <c r="M574" s="594"/>
      <c r="N574" s="594"/>
      <c r="O574" s="594"/>
      <c r="P574" s="594"/>
      <c r="Q574" s="594"/>
      <c r="R574" s="594"/>
    </row>
    <row r="575" spans="1:18" x14ac:dyDescent="0.25">
      <c r="A575" s="594"/>
      <c r="B575" s="594"/>
      <c r="C575" s="594"/>
      <c r="D575" s="594"/>
      <c r="E575" s="594"/>
      <c r="F575" s="594"/>
      <c r="G575" s="594"/>
      <c r="H575" s="594"/>
      <c r="I575" s="594"/>
      <c r="J575" s="594"/>
      <c r="K575" s="594"/>
      <c r="L575" s="594"/>
      <c r="M575" s="594"/>
      <c r="N575" s="594"/>
      <c r="O575" s="594"/>
      <c r="P575" s="594"/>
      <c r="Q575" s="594"/>
      <c r="R575" s="594"/>
    </row>
    <row r="576" spans="1:18" x14ac:dyDescent="0.25">
      <c r="A576" s="594"/>
      <c r="B576" s="594"/>
      <c r="C576" s="594"/>
      <c r="D576" s="594"/>
      <c r="E576" s="594"/>
      <c r="F576" s="594"/>
      <c r="G576" s="594"/>
      <c r="H576" s="594"/>
      <c r="I576" s="594"/>
      <c r="J576" s="594"/>
      <c r="K576" s="594"/>
      <c r="L576" s="594"/>
      <c r="M576" s="594"/>
      <c r="N576" s="594"/>
      <c r="O576" s="594"/>
      <c r="P576" s="594"/>
      <c r="Q576" s="594"/>
      <c r="R576" s="594"/>
    </row>
    <row r="577" spans="1:18" x14ac:dyDescent="0.25">
      <c r="A577" s="594"/>
      <c r="B577" s="594"/>
      <c r="C577" s="594"/>
      <c r="D577" s="594"/>
      <c r="E577" s="594"/>
      <c r="F577" s="594"/>
      <c r="G577" s="594"/>
      <c r="H577" s="594"/>
      <c r="I577" s="594"/>
      <c r="J577" s="594"/>
      <c r="K577" s="594"/>
      <c r="L577" s="594"/>
      <c r="M577" s="594"/>
      <c r="N577" s="594"/>
      <c r="O577" s="594"/>
      <c r="P577" s="594"/>
      <c r="Q577" s="594"/>
      <c r="R577" s="594"/>
    </row>
    <row r="578" spans="1:18" x14ac:dyDescent="0.25">
      <c r="A578" s="594"/>
      <c r="B578" s="594"/>
      <c r="C578" s="594"/>
      <c r="D578" s="594"/>
      <c r="E578" s="594"/>
      <c r="F578" s="594"/>
      <c r="G578" s="594"/>
      <c r="H578" s="594"/>
      <c r="I578" s="594"/>
      <c r="J578" s="594"/>
      <c r="K578" s="594"/>
      <c r="L578" s="594"/>
      <c r="M578" s="594"/>
      <c r="N578" s="594"/>
      <c r="O578" s="594"/>
      <c r="P578" s="594"/>
      <c r="Q578" s="594"/>
      <c r="R578" s="594"/>
    </row>
    <row r="579" spans="1:18" x14ac:dyDescent="0.25">
      <c r="A579" s="594"/>
      <c r="B579" s="594"/>
      <c r="C579" s="594"/>
      <c r="D579" s="594"/>
      <c r="E579" s="594"/>
      <c r="F579" s="594"/>
      <c r="G579" s="594"/>
      <c r="H579" s="594"/>
      <c r="I579" s="594"/>
      <c r="J579" s="594"/>
      <c r="K579" s="594"/>
      <c r="L579" s="594"/>
      <c r="M579" s="594"/>
      <c r="N579" s="594"/>
      <c r="O579" s="594"/>
      <c r="P579" s="594"/>
      <c r="Q579" s="594"/>
      <c r="R579" s="594"/>
    </row>
    <row r="580" spans="1:18" x14ac:dyDescent="0.25">
      <c r="A580" s="594"/>
      <c r="B580" s="594"/>
      <c r="C580" s="594"/>
      <c r="D580" s="594"/>
      <c r="E580" s="594"/>
      <c r="F580" s="594"/>
      <c r="G580" s="594"/>
      <c r="H580" s="594"/>
      <c r="I580" s="594"/>
      <c r="J580" s="594"/>
      <c r="K580" s="594"/>
      <c r="L580" s="594"/>
      <c r="M580" s="594"/>
      <c r="N580" s="594"/>
      <c r="O580" s="594"/>
      <c r="P580" s="594"/>
      <c r="Q580" s="594"/>
      <c r="R580" s="594"/>
    </row>
    <row r="581" spans="1:18" x14ac:dyDescent="0.25">
      <c r="A581" s="594"/>
      <c r="B581" s="594"/>
      <c r="C581" s="594"/>
      <c r="D581" s="594"/>
      <c r="E581" s="594"/>
      <c r="F581" s="594"/>
      <c r="G581" s="594"/>
      <c r="H581" s="594"/>
      <c r="I581" s="594"/>
      <c r="J581" s="594"/>
      <c r="K581" s="594"/>
      <c r="L581" s="594"/>
      <c r="M581" s="594"/>
      <c r="N581" s="594"/>
      <c r="O581" s="594"/>
      <c r="P581" s="594"/>
      <c r="Q581" s="594"/>
      <c r="R581" s="594"/>
    </row>
    <row r="582" spans="1:18" x14ac:dyDescent="0.25">
      <c r="A582" s="594"/>
      <c r="B582" s="594"/>
      <c r="C582" s="594"/>
      <c r="D582" s="594"/>
      <c r="E582" s="594"/>
      <c r="F582" s="594"/>
      <c r="G582" s="594"/>
      <c r="H582" s="594"/>
      <c r="I582" s="594"/>
      <c r="J582" s="594"/>
      <c r="K582" s="594"/>
      <c r="L582" s="594"/>
      <c r="M582" s="594"/>
      <c r="N582" s="594"/>
      <c r="O582" s="594"/>
      <c r="P582" s="594"/>
      <c r="Q582" s="594"/>
      <c r="R582" s="594"/>
    </row>
    <row r="583" spans="1:18" x14ac:dyDescent="0.25">
      <c r="A583" s="594"/>
      <c r="B583" s="594"/>
      <c r="C583" s="594"/>
      <c r="D583" s="594"/>
      <c r="E583" s="594"/>
      <c r="F583" s="594"/>
      <c r="G583" s="594"/>
      <c r="H583" s="594"/>
      <c r="I583" s="594"/>
      <c r="J583" s="594"/>
      <c r="K583" s="594"/>
      <c r="L583" s="594"/>
      <c r="M583" s="594"/>
      <c r="N583" s="594"/>
      <c r="O583" s="594"/>
      <c r="P583" s="594"/>
      <c r="Q583" s="594"/>
      <c r="R583" s="594"/>
    </row>
    <row r="584" spans="1:18" x14ac:dyDescent="0.25">
      <c r="A584" s="594"/>
      <c r="B584" s="594"/>
      <c r="C584" s="594"/>
      <c r="D584" s="594"/>
      <c r="E584" s="594"/>
      <c r="F584" s="594"/>
      <c r="G584" s="594"/>
      <c r="H584" s="594"/>
      <c r="I584" s="594"/>
      <c r="J584" s="594"/>
      <c r="K584" s="594"/>
      <c r="L584" s="594"/>
      <c r="M584" s="594"/>
      <c r="N584" s="594"/>
      <c r="O584" s="594"/>
      <c r="P584" s="594"/>
      <c r="Q584" s="594"/>
      <c r="R584" s="594"/>
    </row>
    <row r="585" spans="1:18" x14ac:dyDescent="0.25">
      <c r="A585" s="594"/>
      <c r="B585" s="594"/>
      <c r="C585" s="594"/>
      <c r="D585" s="594"/>
      <c r="E585" s="594"/>
      <c r="F585" s="594"/>
      <c r="G585" s="594"/>
      <c r="H585" s="594"/>
      <c r="I585" s="594"/>
      <c r="J585" s="594"/>
      <c r="K585" s="594"/>
      <c r="L585" s="594"/>
      <c r="M585" s="594"/>
      <c r="N585" s="594"/>
      <c r="O585" s="594"/>
      <c r="P585" s="594"/>
      <c r="Q585" s="594"/>
      <c r="R585" s="594"/>
    </row>
    <row r="586" spans="1:18" x14ac:dyDescent="0.25">
      <c r="A586" s="594"/>
      <c r="B586" s="594"/>
      <c r="C586" s="594"/>
      <c r="D586" s="594"/>
      <c r="E586" s="594"/>
      <c r="F586" s="594"/>
      <c r="G586" s="594"/>
      <c r="H586" s="594"/>
      <c r="I586" s="594"/>
      <c r="J586" s="594"/>
      <c r="K586" s="594"/>
      <c r="L586" s="594"/>
      <c r="M586" s="594"/>
      <c r="N586" s="594"/>
      <c r="O586" s="594"/>
      <c r="P586" s="594"/>
      <c r="Q586" s="594"/>
      <c r="R586" s="594"/>
    </row>
    <row r="587" spans="1:18" x14ac:dyDescent="0.25">
      <c r="A587" s="594"/>
      <c r="B587" s="594"/>
      <c r="C587" s="594"/>
      <c r="D587" s="594"/>
      <c r="E587" s="594"/>
      <c r="F587" s="594"/>
      <c r="G587" s="594"/>
      <c r="H587" s="594"/>
      <c r="I587" s="594"/>
      <c r="J587" s="594"/>
      <c r="K587" s="594"/>
      <c r="L587" s="594"/>
      <c r="M587" s="594"/>
      <c r="N587" s="594"/>
      <c r="O587" s="594"/>
      <c r="P587" s="594"/>
      <c r="Q587" s="594"/>
      <c r="R587" s="594"/>
    </row>
    <row r="588" spans="1:18" x14ac:dyDescent="0.25">
      <c r="A588" s="594"/>
      <c r="B588" s="594"/>
      <c r="C588" s="594"/>
      <c r="D588" s="594"/>
      <c r="E588" s="594"/>
      <c r="F588" s="594"/>
      <c r="G588" s="594"/>
      <c r="H588" s="594"/>
      <c r="I588" s="594"/>
      <c r="J588" s="594"/>
      <c r="K588" s="594"/>
      <c r="L588" s="594"/>
      <c r="M588" s="594"/>
      <c r="N588" s="594"/>
      <c r="O588" s="594"/>
      <c r="P588" s="594"/>
      <c r="Q588" s="594"/>
      <c r="R588" s="594"/>
    </row>
    <row r="589" spans="1:18" x14ac:dyDescent="0.25">
      <c r="A589" s="594"/>
      <c r="B589" s="594"/>
      <c r="C589" s="594"/>
      <c r="D589" s="594"/>
      <c r="E589" s="594"/>
      <c r="F589" s="594"/>
      <c r="G589" s="594"/>
      <c r="H589" s="594"/>
      <c r="I589" s="594"/>
      <c r="J589" s="594"/>
      <c r="K589" s="594"/>
      <c r="L589" s="594"/>
      <c r="M589" s="594"/>
      <c r="N589" s="594"/>
      <c r="O589" s="594"/>
      <c r="P589" s="594"/>
      <c r="Q589" s="594"/>
      <c r="R589" s="594"/>
    </row>
    <row r="590" spans="1:18" x14ac:dyDescent="0.25">
      <c r="A590" s="594"/>
      <c r="B590" s="594"/>
      <c r="C590" s="594"/>
      <c r="D590" s="594"/>
      <c r="E590" s="594"/>
      <c r="F590" s="594"/>
      <c r="G590" s="594"/>
      <c r="H590" s="594"/>
      <c r="I590" s="594"/>
      <c r="J590" s="594"/>
      <c r="K590" s="594"/>
      <c r="L590" s="594"/>
      <c r="M590" s="594"/>
      <c r="N590" s="594"/>
      <c r="O590" s="594"/>
      <c r="P590" s="594"/>
      <c r="Q590" s="594"/>
      <c r="R590" s="594"/>
    </row>
    <row r="591" spans="1:18" x14ac:dyDescent="0.25">
      <c r="A591" s="594"/>
      <c r="B591" s="594"/>
      <c r="C591" s="594"/>
      <c r="D591" s="594"/>
      <c r="E591" s="594"/>
      <c r="F591" s="594"/>
      <c r="G591" s="594"/>
      <c r="H591" s="594"/>
      <c r="I591" s="594"/>
      <c r="J591" s="594"/>
      <c r="K591" s="594"/>
      <c r="L591" s="594"/>
      <c r="M591" s="594"/>
      <c r="N591" s="594"/>
      <c r="O591" s="594"/>
      <c r="P591" s="594"/>
      <c r="Q591" s="594"/>
      <c r="R591" s="594"/>
    </row>
    <row r="592" spans="1:18" x14ac:dyDescent="0.25">
      <c r="A592" s="594"/>
      <c r="B592" s="594"/>
      <c r="C592" s="594"/>
      <c r="D592" s="594"/>
      <c r="E592" s="594"/>
      <c r="F592" s="594"/>
      <c r="G592" s="594"/>
      <c r="H592" s="594"/>
      <c r="I592" s="594"/>
      <c r="J592" s="594"/>
      <c r="K592" s="594"/>
      <c r="L592" s="594"/>
      <c r="M592" s="594"/>
      <c r="N592" s="594"/>
      <c r="O592" s="594"/>
      <c r="P592" s="594"/>
      <c r="Q592" s="594"/>
      <c r="R592" s="594"/>
    </row>
    <row r="593" spans="1:18" x14ac:dyDescent="0.25">
      <c r="A593" s="594"/>
      <c r="B593" s="594"/>
      <c r="C593" s="594"/>
      <c r="D593" s="594"/>
      <c r="E593" s="594"/>
      <c r="F593" s="594"/>
      <c r="G593" s="594"/>
      <c r="H593" s="594"/>
      <c r="I593" s="594"/>
      <c r="J593" s="594"/>
      <c r="K593" s="594"/>
      <c r="L593" s="594"/>
      <c r="M593" s="594"/>
      <c r="N593" s="594"/>
      <c r="O593" s="594"/>
      <c r="P593" s="594"/>
      <c r="Q593" s="594"/>
      <c r="R593" s="594"/>
    </row>
    <row r="594" spans="1:18" x14ac:dyDescent="0.25">
      <c r="A594" s="594"/>
      <c r="B594" s="594"/>
      <c r="C594" s="594"/>
      <c r="D594" s="594"/>
      <c r="E594" s="594"/>
      <c r="F594" s="594"/>
      <c r="G594" s="594"/>
      <c r="H594" s="594"/>
      <c r="I594" s="594"/>
      <c r="J594" s="594"/>
      <c r="K594" s="594"/>
      <c r="L594" s="594"/>
      <c r="M594" s="594"/>
      <c r="N594" s="594"/>
      <c r="O594" s="594"/>
      <c r="P594" s="594"/>
      <c r="Q594" s="594"/>
      <c r="R594" s="594"/>
    </row>
    <row r="595" spans="1:18" x14ac:dyDescent="0.25">
      <c r="A595" s="594"/>
      <c r="B595" s="594"/>
      <c r="C595" s="594"/>
      <c r="D595" s="594"/>
      <c r="E595" s="594"/>
      <c r="F595" s="594"/>
      <c r="G595" s="594"/>
      <c r="H595" s="594"/>
      <c r="I595" s="594"/>
      <c r="J595" s="594"/>
      <c r="K595" s="594"/>
      <c r="L595" s="594"/>
      <c r="M595" s="594"/>
      <c r="N595" s="594"/>
      <c r="O595" s="594"/>
      <c r="P595" s="594"/>
      <c r="Q595" s="594"/>
      <c r="R595" s="594"/>
    </row>
    <row r="596" spans="1:18" x14ac:dyDescent="0.25">
      <c r="A596" s="594"/>
      <c r="B596" s="594"/>
      <c r="C596" s="594"/>
      <c r="D596" s="594"/>
      <c r="E596" s="594"/>
      <c r="F596" s="594"/>
      <c r="G596" s="594"/>
      <c r="H596" s="594"/>
      <c r="I596" s="594"/>
      <c r="J596" s="594"/>
      <c r="K596" s="594"/>
      <c r="L596" s="594"/>
      <c r="M596" s="594"/>
      <c r="N596" s="594"/>
      <c r="O596" s="594"/>
      <c r="P596" s="594"/>
      <c r="Q596" s="594"/>
      <c r="R596" s="594"/>
    </row>
    <row r="597" spans="1:18" x14ac:dyDescent="0.25">
      <c r="A597" s="594"/>
      <c r="B597" s="594"/>
      <c r="C597" s="594"/>
      <c r="D597" s="594"/>
      <c r="E597" s="594"/>
      <c r="F597" s="594"/>
      <c r="G597" s="594"/>
      <c r="H597" s="594"/>
      <c r="I597" s="594"/>
      <c r="J597" s="594"/>
      <c r="K597" s="594"/>
      <c r="L597" s="594"/>
      <c r="M597" s="594"/>
      <c r="N597" s="594"/>
      <c r="O597" s="594"/>
      <c r="P597" s="594"/>
      <c r="Q597" s="594"/>
      <c r="R597" s="594"/>
    </row>
    <row r="598" spans="1:18" x14ac:dyDescent="0.25">
      <c r="A598" s="594"/>
      <c r="B598" s="594"/>
      <c r="C598" s="594"/>
      <c r="D598" s="594"/>
      <c r="E598" s="594"/>
      <c r="F598" s="594"/>
      <c r="G598" s="594"/>
      <c r="H598" s="594"/>
      <c r="I598" s="594"/>
      <c r="J598" s="594"/>
      <c r="K598" s="594"/>
      <c r="L598" s="594"/>
      <c r="M598" s="594"/>
      <c r="N598" s="594"/>
      <c r="O598" s="594"/>
      <c r="P598" s="594"/>
      <c r="Q598" s="594"/>
      <c r="R598" s="594"/>
    </row>
    <row r="599" spans="1:18" x14ac:dyDescent="0.25">
      <c r="A599" s="594"/>
      <c r="B599" s="594"/>
      <c r="C599" s="594"/>
      <c r="D599" s="594"/>
      <c r="E599" s="594"/>
      <c r="F599" s="594"/>
      <c r="G599" s="594"/>
      <c r="H599" s="594"/>
      <c r="I599" s="594"/>
      <c r="J599" s="594"/>
      <c r="K599" s="594"/>
      <c r="L599" s="594"/>
      <c r="M599" s="594"/>
      <c r="N599" s="594"/>
      <c r="O599" s="594"/>
      <c r="P599" s="594"/>
      <c r="Q599" s="594"/>
      <c r="R599" s="594"/>
    </row>
    <row r="600" spans="1:18" x14ac:dyDescent="0.25">
      <c r="A600" s="594"/>
      <c r="B600" s="594"/>
      <c r="C600" s="594"/>
      <c r="D600" s="594"/>
      <c r="E600" s="594"/>
      <c r="F600" s="594"/>
      <c r="G600" s="594"/>
      <c r="H600" s="594"/>
      <c r="I600" s="594"/>
      <c r="J600" s="594"/>
      <c r="K600" s="594"/>
      <c r="L600" s="594"/>
      <c r="M600" s="594"/>
      <c r="N600" s="594"/>
      <c r="O600" s="594"/>
      <c r="P600" s="594"/>
      <c r="Q600" s="594"/>
      <c r="R600" s="594"/>
    </row>
    <row r="601" spans="1:18" x14ac:dyDescent="0.25">
      <c r="A601" s="594"/>
      <c r="B601" s="594"/>
      <c r="C601" s="594"/>
      <c r="D601" s="594"/>
      <c r="E601" s="594"/>
      <c r="F601" s="594"/>
      <c r="G601" s="594"/>
      <c r="H601" s="594"/>
      <c r="I601" s="594"/>
      <c r="J601" s="594"/>
      <c r="K601" s="594"/>
      <c r="L601" s="594"/>
      <c r="M601" s="594"/>
      <c r="N601" s="594"/>
      <c r="O601" s="594"/>
      <c r="P601" s="594"/>
      <c r="Q601" s="594"/>
      <c r="R601" s="594"/>
    </row>
    <row r="602" spans="1:18" x14ac:dyDescent="0.25">
      <c r="A602" s="594"/>
      <c r="B602" s="594"/>
      <c r="C602" s="594"/>
      <c r="D602" s="594"/>
      <c r="E602" s="594"/>
      <c r="F602" s="594"/>
      <c r="G602" s="594"/>
      <c r="H602" s="594"/>
      <c r="I602" s="594"/>
      <c r="J602" s="594"/>
      <c r="K602" s="594"/>
      <c r="L602" s="594"/>
      <c r="M602" s="594"/>
      <c r="N602" s="594"/>
      <c r="O602" s="594"/>
      <c r="P602" s="594"/>
      <c r="Q602" s="594"/>
      <c r="R602" s="594"/>
    </row>
    <row r="603" spans="1:18" x14ac:dyDescent="0.25">
      <c r="A603" s="594"/>
      <c r="B603" s="594"/>
      <c r="C603" s="594"/>
      <c r="D603" s="594"/>
      <c r="E603" s="594"/>
      <c r="F603" s="594"/>
      <c r="G603" s="594"/>
      <c r="H603" s="594"/>
      <c r="I603" s="594"/>
      <c r="J603" s="594"/>
      <c r="K603" s="594"/>
      <c r="L603" s="594"/>
      <c r="M603" s="594"/>
      <c r="N603" s="594"/>
      <c r="O603" s="594"/>
      <c r="P603" s="594"/>
      <c r="Q603" s="594"/>
      <c r="R603" s="594"/>
    </row>
    <row r="604" spans="1:18" x14ac:dyDescent="0.25">
      <c r="A604" s="594"/>
      <c r="B604" s="594"/>
      <c r="C604" s="594"/>
      <c r="D604" s="594"/>
      <c r="E604" s="594"/>
      <c r="F604" s="594"/>
      <c r="G604" s="594"/>
      <c r="H604" s="594"/>
      <c r="I604" s="594"/>
      <c r="J604" s="594"/>
      <c r="K604" s="594"/>
      <c r="L604" s="594"/>
      <c r="M604" s="594"/>
      <c r="N604" s="594"/>
      <c r="O604" s="594"/>
      <c r="P604" s="594"/>
      <c r="Q604" s="594"/>
      <c r="R604" s="594"/>
    </row>
    <row r="605" spans="1:18" x14ac:dyDescent="0.25">
      <c r="A605" s="594"/>
      <c r="B605" s="594"/>
      <c r="C605" s="594"/>
      <c r="D605" s="594"/>
      <c r="E605" s="594"/>
      <c r="F605" s="594"/>
      <c r="G605" s="594"/>
      <c r="H605" s="594"/>
      <c r="I605" s="594"/>
      <c r="J605" s="594"/>
      <c r="K605" s="594"/>
      <c r="L605" s="594"/>
      <c r="M605" s="594"/>
      <c r="N605" s="594"/>
      <c r="O605" s="594"/>
      <c r="P605" s="594"/>
      <c r="Q605" s="594"/>
      <c r="R605" s="594"/>
    </row>
    <row r="606" spans="1:18" x14ac:dyDescent="0.25">
      <c r="A606" s="594"/>
      <c r="B606" s="594"/>
      <c r="C606" s="594"/>
      <c r="D606" s="594"/>
      <c r="E606" s="594"/>
      <c r="F606" s="594"/>
      <c r="G606" s="594"/>
      <c r="H606" s="594"/>
      <c r="I606" s="594"/>
      <c r="J606" s="594"/>
      <c r="K606" s="594"/>
      <c r="L606" s="594"/>
      <c r="M606" s="594"/>
      <c r="N606" s="594"/>
      <c r="O606" s="594"/>
      <c r="P606" s="594"/>
      <c r="Q606" s="594"/>
      <c r="R606" s="594"/>
    </row>
    <row r="607" spans="1:18" x14ac:dyDescent="0.25">
      <c r="A607" s="594"/>
      <c r="B607" s="594"/>
      <c r="C607" s="594"/>
      <c r="D607" s="594"/>
      <c r="E607" s="594"/>
      <c r="F607" s="594"/>
      <c r="G607" s="594"/>
      <c r="H607" s="594"/>
      <c r="I607" s="594"/>
      <c r="J607" s="594"/>
      <c r="K607" s="594"/>
      <c r="L607" s="594"/>
      <c r="M607" s="594"/>
      <c r="N607" s="594"/>
      <c r="O607" s="594"/>
      <c r="P607" s="594"/>
      <c r="Q607" s="594"/>
      <c r="R607" s="594"/>
    </row>
    <row r="608" spans="1:18" x14ac:dyDescent="0.25">
      <c r="A608" s="594"/>
      <c r="B608" s="594"/>
      <c r="C608" s="594"/>
      <c r="D608" s="594"/>
      <c r="E608" s="594"/>
      <c r="F608" s="594"/>
      <c r="G608" s="594"/>
      <c r="H608" s="594"/>
      <c r="I608" s="594"/>
      <c r="J608" s="594"/>
      <c r="K608" s="594"/>
      <c r="L608" s="594"/>
      <c r="M608" s="594"/>
      <c r="N608" s="594"/>
      <c r="O608" s="594"/>
      <c r="P608" s="594"/>
      <c r="Q608" s="594"/>
      <c r="R608" s="594"/>
    </row>
    <row r="609" spans="1:18" x14ac:dyDescent="0.25">
      <c r="A609" s="594"/>
      <c r="B609" s="594"/>
      <c r="C609" s="594"/>
      <c r="D609" s="594"/>
      <c r="E609" s="594"/>
      <c r="F609" s="594"/>
      <c r="G609" s="594"/>
      <c r="H609" s="594"/>
      <c r="I609" s="594"/>
      <c r="J609" s="594"/>
      <c r="K609" s="594"/>
      <c r="L609" s="594"/>
      <c r="M609" s="594"/>
      <c r="N609" s="594"/>
      <c r="O609" s="594"/>
      <c r="P609" s="594"/>
      <c r="Q609" s="594"/>
      <c r="R609" s="594"/>
    </row>
    <row r="610" spans="1:18" x14ac:dyDescent="0.25">
      <c r="A610" s="594"/>
      <c r="B610" s="594"/>
      <c r="C610" s="594"/>
      <c r="D610" s="594"/>
      <c r="E610" s="594"/>
      <c r="F610" s="594"/>
      <c r="G610" s="594"/>
      <c r="H610" s="594"/>
      <c r="I610" s="594"/>
      <c r="J610" s="594"/>
      <c r="K610" s="594"/>
      <c r="L610" s="594"/>
      <c r="M610" s="594"/>
      <c r="N610" s="594"/>
      <c r="O610" s="594"/>
      <c r="P610" s="594"/>
      <c r="Q610" s="594"/>
      <c r="R610" s="594"/>
    </row>
    <row r="611" spans="1:18" x14ac:dyDescent="0.25">
      <c r="A611" s="594"/>
      <c r="B611" s="594"/>
      <c r="C611" s="594"/>
      <c r="D611" s="594"/>
      <c r="E611" s="594"/>
      <c r="F611" s="594"/>
      <c r="G611" s="594"/>
      <c r="H611" s="594"/>
      <c r="I611" s="594"/>
      <c r="J611" s="594"/>
      <c r="K611" s="594"/>
      <c r="L611" s="594"/>
      <c r="M611" s="594"/>
      <c r="N611" s="594"/>
      <c r="O611" s="594"/>
      <c r="P611" s="594"/>
      <c r="Q611" s="594"/>
      <c r="R611" s="594"/>
    </row>
    <row r="612" spans="1:18" x14ac:dyDescent="0.25">
      <c r="A612" s="594"/>
      <c r="B612" s="594"/>
      <c r="C612" s="594"/>
      <c r="D612" s="594"/>
      <c r="E612" s="594"/>
      <c r="F612" s="594"/>
      <c r="G612" s="594"/>
      <c r="H612" s="594"/>
      <c r="I612" s="594"/>
      <c r="J612" s="594"/>
      <c r="K612" s="594"/>
      <c r="L612" s="594"/>
      <c r="M612" s="594"/>
      <c r="N612" s="594"/>
      <c r="O612" s="594"/>
      <c r="P612" s="594"/>
      <c r="Q612" s="594"/>
      <c r="R612" s="594"/>
    </row>
    <row r="613" spans="1:18" x14ac:dyDescent="0.25">
      <c r="A613" s="594"/>
      <c r="B613" s="594"/>
      <c r="C613" s="594"/>
      <c r="D613" s="594"/>
      <c r="E613" s="594"/>
      <c r="F613" s="594"/>
      <c r="G613" s="594"/>
      <c r="H613" s="594"/>
      <c r="I613" s="594"/>
      <c r="J613" s="594"/>
      <c r="K613" s="594"/>
      <c r="L613" s="594"/>
      <c r="M613" s="594"/>
      <c r="N613" s="594"/>
      <c r="O613" s="594"/>
      <c r="P613" s="594"/>
      <c r="Q613" s="594"/>
      <c r="R613" s="594"/>
    </row>
    <row r="614" spans="1:18" x14ac:dyDescent="0.25">
      <c r="A614" s="594"/>
      <c r="B614" s="594"/>
      <c r="C614" s="594"/>
      <c r="D614" s="594"/>
      <c r="E614" s="594"/>
      <c r="F614" s="594"/>
      <c r="G614" s="594"/>
      <c r="H614" s="594"/>
      <c r="I614" s="594"/>
      <c r="J614" s="594"/>
      <c r="K614" s="594"/>
      <c r="L614" s="594"/>
      <c r="M614" s="594"/>
      <c r="N614" s="594"/>
      <c r="O614" s="594"/>
      <c r="P614" s="594"/>
      <c r="Q614" s="594"/>
      <c r="R614" s="594"/>
    </row>
    <row r="615" spans="1:18" x14ac:dyDescent="0.25">
      <c r="A615" s="594"/>
      <c r="B615" s="594"/>
      <c r="C615" s="594"/>
      <c r="D615" s="594"/>
      <c r="E615" s="594"/>
      <c r="F615" s="594"/>
      <c r="G615" s="594"/>
      <c r="H615" s="594"/>
      <c r="I615" s="594"/>
      <c r="J615" s="594"/>
      <c r="K615" s="594"/>
      <c r="L615" s="594"/>
      <c r="M615" s="594"/>
      <c r="N615" s="594"/>
      <c r="O615" s="594"/>
      <c r="P615" s="594"/>
      <c r="Q615" s="594"/>
      <c r="R615" s="594"/>
    </row>
    <row r="616" spans="1:18" x14ac:dyDescent="0.25">
      <c r="A616" s="594"/>
      <c r="B616" s="594"/>
      <c r="C616" s="594"/>
      <c r="D616" s="594"/>
      <c r="E616" s="594"/>
      <c r="F616" s="594"/>
      <c r="G616" s="594"/>
      <c r="H616" s="594"/>
      <c r="I616" s="594"/>
      <c r="J616" s="594"/>
      <c r="K616" s="594"/>
      <c r="L616" s="594"/>
      <c r="M616" s="594"/>
      <c r="N616" s="594"/>
      <c r="O616" s="594"/>
      <c r="P616" s="594"/>
      <c r="Q616" s="594"/>
      <c r="R616" s="594"/>
    </row>
    <row r="617" spans="1:18" x14ac:dyDescent="0.25">
      <c r="A617" s="594"/>
      <c r="B617" s="594"/>
      <c r="C617" s="594"/>
      <c r="D617" s="594"/>
      <c r="E617" s="594"/>
      <c r="F617" s="594"/>
      <c r="G617" s="594"/>
      <c r="H617" s="594"/>
      <c r="I617" s="594"/>
      <c r="J617" s="594"/>
      <c r="K617" s="594"/>
      <c r="L617" s="594"/>
      <c r="M617" s="594"/>
      <c r="N617" s="594"/>
      <c r="O617" s="594"/>
      <c r="P617" s="594"/>
      <c r="Q617" s="594"/>
      <c r="R617" s="594"/>
    </row>
    <row r="618" spans="1:18" x14ac:dyDescent="0.25">
      <c r="A618" s="594"/>
      <c r="B618" s="594"/>
      <c r="C618" s="594"/>
      <c r="D618" s="594"/>
      <c r="E618" s="594"/>
      <c r="F618" s="594"/>
      <c r="G618" s="594"/>
      <c r="H618" s="594"/>
      <c r="I618" s="594"/>
      <c r="J618" s="594"/>
      <c r="K618" s="594"/>
      <c r="L618" s="594"/>
      <c r="M618" s="594"/>
      <c r="N618" s="594"/>
      <c r="O618" s="594"/>
      <c r="P618" s="594"/>
      <c r="Q618" s="594"/>
      <c r="R618" s="594"/>
    </row>
    <row r="619" spans="1:18" x14ac:dyDescent="0.25">
      <c r="A619" s="594"/>
      <c r="B619" s="594"/>
      <c r="C619" s="594"/>
      <c r="D619" s="594"/>
      <c r="E619" s="594"/>
      <c r="F619" s="594"/>
      <c r="G619" s="594"/>
      <c r="H619" s="594"/>
      <c r="I619" s="594"/>
      <c r="J619" s="594"/>
      <c r="K619" s="594"/>
      <c r="L619" s="594"/>
      <c r="M619" s="594"/>
      <c r="N619" s="594"/>
      <c r="O619" s="594"/>
      <c r="P619" s="594"/>
      <c r="Q619" s="594"/>
      <c r="R619" s="594"/>
    </row>
    <row r="620" spans="1:18" x14ac:dyDescent="0.25">
      <c r="A620" s="594"/>
      <c r="B620" s="594"/>
      <c r="C620" s="594"/>
      <c r="D620" s="594"/>
      <c r="E620" s="594"/>
      <c r="F620" s="594"/>
      <c r="G620" s="594"/>
      <c r="H620" s="594"/>
      <c r="I620" s="594"/>
      <c r="J620" s="594"/>
      <c r="K620" s="594"/>
      <c r="L620" s="594"/>
      <c r="M620" s="594"/>
      <c r="N620" s="594"/>
      <c r="O620" s="594"/>
      <c r="P620" s="594"/>
      <c r="Q620" s="594"/>
      <c r="R620" s="594"/>
    </row>
    <row r="621" spans="1:18" x14ac:dyDescent="0.25">
      <c r="A621" s="594"/>
      <c r="B621" s="594"/>
      <c r="C621" s="594"/>
      <c r="D621" s="594"/>
      <c r="E621" s="594"/>
      <c r="F621" s="594"/>
      <c r="G621" s="594"/>
      <c r="H621" s="594"/>
      <c r="I621" s="594"/>
      <c r="J621" s="594"/>
      <c r="K621" s="594"/>
      <c r="L621" s="594"/>
      <c r="M621" s="594"/>
      <c r="N621" s="594"/>
      <c r="O621" s="594"/>
      <c r="P621" s="594"/>
      <c r="Q621" s="594"/>
      <c r="R621" s="594"/>
    </row>
    <row r="622" spans="1:18" x14ac:dyDescent="0.25">
      <c r="A622" s="594"/>
      <c r="B622" s="594"/>
      <c r="C622" s="594"/>
      <c r="D622" s="594"/>
      <c r="E622" s="594"/>
      <c r="F622" s="594"/>
      <c r="G622" s="594"/>
      <c r="H622" s="594"/>
      <c r="I622" s="594"/>
      <c r="J622" s="594"/>
      <c r="K622" s="594"/>
      <c r="L622" s="594"/>
      <c r="M622" s="594"/>
      <c r="N622" s="594"/>
      <c r="O622" s="594"/>
      <c r="P622" s="594"/>
      <c r="Q622" s="594"/>
      <c r="R622" s="594"/>
    </row>
    <row r="623" spans="1:18" x14ac:dyDescent="0.25">
      <c r="A623" s="594"/>
      <c r="B623" s="594"/>
      <c r="C623" s="594"/>
      <c r="D623" s="594"/>
      <c r="E623" s="594"/>
      <c r="F623" s="594"/>
      <c r="G623" s="594"/>
      <c r="H623" s="594"/>
      <c r="I623" s="594"/>
      <c r="J623" s="594"/>
      <c r="K623" s="594"/>
      <c r="L623" s="594"/>
      <c r="M623" s="594"/>
      <c r="N623" s="594"/>
      <c r="O623" s="594"/>
      <c r="P623" s="594"/>
      <c r="Q623" s="594"/>
      <c r="R623" s="594"/>
    </row>
    <row r="624" spans="1:18" x14ac:dyDescent="0.25">
      <c r="A624" s="594"/>
      <c r="B624" s="594"/>
      <c r="C624" s="594"/>
      <c r="D624" s="594"/>
      <c r="E624" s="594"/>
      <c r="F624" s="594"/>
      <c r="G624" s="594"/>
      <c r="H624" s="594"/>
      <c r="I624" s="594"/>
      <c r="J624" s="594"/>
      <c r="K624" s="594"/>
      <c r="L624" s="594"/>
      <c r="M624" s="594"/>
      <c r="N624" s="594"/>
      <c r="O624" s="594"/>
      <c r="P624" s="594"/>
      <c r="Q624" s="594"/>
      <c r="R624" s="594"/>
    </row>
    <row r="625" spans="1:18" x14ac:dyDescent="0.25">
      <c r="A625" s="594"/>
      <c r="B625" s="594"/>
      <c r="C625" s="594"/>
      <c r="D625" s="594"/>
      <c r="E625" s="594"/>
      <c r="F625" s="594"/>
      <c r="G625" s="594"/>
      <c r="H625" s="594"/>
      <c r="I625" s="594"/>
      <c r="J625" s="594"/>
      <c r="K625" s="594"/>
      <c r="L625" s="594"/>
      <c r="M625" s="594"/>
      <c r="N625" s="594"/>
      <c r="O625" s="594"/>
      <c r="P625" s="594"/>
      <c r="Q625" s="594"/>
      <c r="R625" s="594"/>
    </row>
    <row r="626" spans="1:18" x14ac:dyDescent="0.25">
      <c r="A626" s="594"/>
      <c r="B626" s="594"/>
      <c r="C626" s="594"/>
      <c r="D626" s="594"/>
      <c r="E626" s="594"/>
      <c r="F626" s="594"/>
      <c r="G626" s="594"/>
      <c r="H626" s="594"/>
      <c r="I626" s="594"/>
      <c r="J626" s="594"/>
      <c r="K626" s="594"/>
      <c r="L626" s="594"/>
      <c r="M626" s="594"/>
      <c r="N626" s="594"/>
      <c r="O626" s="594"/>
      <c r="P626" s="594"/>
      <c r="Q626" s="594"/>
      <c r="R626" s="594"/>
    </row>
    <row r="627" spans="1:18" x14ac:dyDescent="0.25">
      <c r="A627" s="594"/>
      <c r="B627" s="594"/>
      <c r="C627" s="594"/>
      <c r="D627" s="594"/>
      <c r="E627" s="594"/>
      <c r="F627" s="594"/>
      <c r="G627" s="594"/>
      <c r="H627" s="594"/>
      <c r="I627" s="594"/>
      <c r="J627" s="594"/>
      <c r="K627" s="594"/>
      <c r="L627" s="594"/>
      <c r="M627" s="594"/>
      <c r="N627" s="594"/>
      <c r="O627" s="594"/>
      <c r="P627" s="594"/>
      <c r="Q627" s="594"/>
      <c r="R627" s="594"/>
    </row>
    <row r="628" spans="1:18" x14ac:dyDescent="0.25">
      <c r="A628" s="594"/>
      <c r="B628" s="594"/>
      <c r="C628" s="594"/>
      <c r="D628" s="594"/>
      <c r="E628" s="594"/>
      <c r="F628" s="594"/>
      <c r="G628" s="594"/>
      <c r="H628" s="594"/>
      <c r="I628" s="594"/>
      <c r="J628" s="594"/>
      <c r="K628" s="594"/>
      <c r="L628" s="594"/>
      <c r="M628" s="594"/>
      <c r="N628" s="594"/>
      <c r="O628" s="594"/>
      <c r="P628" s="594"/>
      <c r="Q628" s="594"/>
      <c r="R628" s="594"/>
    </row>
    <row r="629" spans="1:18" x14ac:dyDescent="0.25">
      <c r="A629" s="594"/>
      <c r="B629" s="594"/>
      <c r="C629" s="594"/>
      <c r="D629" s="594"/>
      <c r="E629" s="594"/>
      <c r="F629" s="594"/>
      <c r="G629" s="594"/>
      <c r="H629" s="594"/>
      <c r="I629" s="594"/>
      <c r="J629" s="594"/>
      <c r="K629" s="594"/>
      <c r="L629" s="594"/>
      <c r="M629" s="594"/>
      <c r="N629" s="594"/>
      <c r="O629" s="594"/>
      <c r="P629" s="594"/>
      <c r="Q629" s="594"/>
      <c r="R629" s="594"/>
    </row>
    <row r="630" spans="1:18" x14ac:dyDescent="0.25">
      <c r="A630" s="594"/>
      <c r="B630" s="594"/>
      <c r="C630" s="594"/>
      <c r="D630" s="594"/>
      <c r="E630" s="594"/>
      <c r="F630" s="594"/>
      <c r="G630" s="594"/>
      <c r="H630" s="594"/>
      <c r="I630" s="594"/>
      <c r="J630" s="594"/>
      <c r="K630" s="594"/>
      <c r="L630" s="594"/>
      <c r="M630" s="594"/>
      <c r="N630" s="594"/>
      <c r="O630" s="594"/>
      <c r="P630" s="594"/>
      <c r="Q630" s="594"/>
      <c r="R630" s="594"/>
    </row>
    <row r="631" spans="1:18" x14ac:dyDescent="0.25">
      <c r="A631" s="594"/>
      <c r="B631" s="594"/>
      <c r="C631" s="594"/>
      <c r="D631" s="594"/>
      <c r="E631" s="594"/>
      <c r="F631" s="594"/>
      <c r="G631" s="594"/>
      <c r="H631" s="594"/>
      <c r="I631" s="594"/>
      <c r="J631" s="594"/>
      <c r="K631" s="594"/>
      <c r="L631" s="594"/>
      <c r="M631" s="594"/>
      <c r="N631" s="594"/>
      <c r="O631" s="594"/>
      <c r="P631" s="594"/>
      <c r="Q631" s="594"/>
      <c r="R631" s="594"/>
    </row>
    <row r="632" spans="1:18" x14ac:dyDescent="0.25">
      <c r="A632" s="594"/>
      <c r="B632" s="594"/>
      <c r="C632" s="594"/>
      <c r="D632" s="594"/>
      <c r="E632" s="594"/>
      <c r="F632" s="594"/>
      <c r="G632" s="594"/>
      <c r="H632" s="594"/>
      <c r="I632" s="594"/>
      <c r="J632" s="594"/>
      <c r="K632" s="594"/>
      <c r="L632" s="594"/>
      <c r="M632" s="594"/>
      <c r="N632" s="594"/>
      <c r="O632" s="594"/>
      <c r="P632" s="594"/>
      <c r="Q632" s="594"/>
      <c r="R632" s="594"/>
    </row>
    <row r="633" spans="1:18" x14ac:dyDescent="0.25">
      <c r="A633" s="594"/>
      <c r="B633" s="594"/>
      <c r="C633" s="594"/>
      <c r="D633" s="594"/>
      <c r="E633" s="594"/>
      <c r="F633" s="594"/>
      <c r="G633" s="594"/>
      <c r="H633" s="594"/>
      <c r="I633" s="594"/>
      <c r="J633" s="594"/>
      <c r="K633" s="594"/>
      <c r="L633" s="594"/>
      <c r="M633" s="594"/>
      <c r="N633" s="594"/>
      <c r="O633" s="594"/>
      <c r="P633" s="594"/>
      <c r="Q633" s="594"/>
      <c r="R633" s="594"/>
    </row>
    <row r="634" spans="1:18" x14ac:dyDescent="0.25">
      <c r="A634" s="594"/>
      <c r="B634" s="594"/>
      <c r="C634" s="594"/>
      <c r="D634" s="594"/>
      <c r="E634" s="594"/>
      <c r="F634" s="594"/>
      <c r="G634" s="594"/>
      <c r="H634" s="594"/>
      <c r="I634" s="594"/>
      <c r="J634" s="594"/>
      <c r="K634" s="594"/>
      <c r="L634" s="594"/>
      <c r="M634" s="594"/>
      <c r="N634" s="594"/>
      <c r="O634" s="594"/>
      <c r="P634" s="594"/>
      <c r="Q634" s="594"/>
      <c r="R634" s="594"/>
    </row>
    <row r="635" spans="1:18" x14ac:dyDescent="0.25">
      <c r="A635" s="594"/>
      <c r="B635" s="594"/>
      <c r="C635" s="594"/>
      <c r="D635" s="594"/>
      <c r="E635" s="594"/>
      <c r="F635" s="594"/>
      <c r="G635" s="594"/>
      <c r="H635" s="594"/>
      <c r="I635" s="594"/>
      <c r="J635" s="594"/>
      <c r="K635" s="594"/>
      <c r="L635" s="594"/>
      <c r="M635" s="594"/>
      <c r="N635" s="594"/>
      <c r="O635" s="594"/>
      <c r="P635" s="594"/>
      <c r="Q635" s="594"/>
      <c r="R635" s="594"/>
    </row>
    <row r="636" spans="1:18" x14ac:dyDescent="0.25">
      <c r="A636" s="594"/>
      <c r="B636" s="594"/>
      <c r="C636" s="594"/>
      <c r="D636" s="594"/>
      <c r="E636" s="594"/>
      <c r="F636" s="594"/>
      <c r="G636" s="594"/>
      <c r="H636" s="594"/>
      <c r="I636" s="594"/>
      <c r="J636" s="594"/>
      <c r="K636" s="594"/>
      <c r="L636" s="594"/>
      <c r="M636" s="594"/>
      <c r="N636" s="594"/>
      <c r="O636" s="594"/>
      <c r="P636" s="594"/>
      <c r="Q636" s="594"/>
      <c r="R636" s="594"/>
    </row>
    <row r="637" spans="1:18" x14ac:dyDescent="0.25">
      <c r="A637" s="594"/>
      <c r="B637" s="594"/>
      <c r="C637" s="594"/>
      <c r="D637" s="594"/>
      <c r="E637" s="594"/>
      <c r="F637" s="594"/>
      <c r="G637" s="594"/>
      <c r="H637" s="594"/>
      <c r="I637" s="594"/>
      <c r="J637" s="594"/>
      <c r="K637" s="594"/>
      <c r="L637" s="594"/>
      <c r="M637" s="594"/>
      <c r="N637" s="594"/>
      <c r="O637" s="594"/>
      <c r="P637" s="594"/>
      <c r="Q637" s="594"/>
      <c r="R637" s="594"/>
    </row>
    <row r="638" spans="1:18" x14ac:dyDescent="0.25">
      <c r="A638" s="594"/>
      <c r="B638" s="594"/>
      <c r="C638" s="594"/>
      <c r="D638" s="594"/>
      <c r="E638" s="594"/>
      <c r="F638" s="594"/>
      <c r="G638" s="594"/>
      <c r="H638" s="594"/>
      <c r="I638" s="594"/>
      <c r="J638" s="594"/>
      <c r="K638" s="594"/>
      <c r="L638" s="594"/>
      <c r="M638" s="594"/>
      <c r="N638" s="594"/>
      <c r="O638" s="594"/>
      <c r="P638" s="594"/>
      <c r="Q638" s="594"/>
      <c r="R638" s="594"/>
    </row>
    <row r="639" spans="1:18" x14ac:dyDescent="0.25">
      <c r="A639" s="594"/>
      <c r="B639" s="594"/>
      <c r="C639" s="594"/>
      <c r="D639" s="594"/>
      <c r="E639" s="594"/>
      <c r="F639" s="594"/>
      <c r="G639" s="594"/>
      <c r="H639" s="594"/>
      <c r="I639" s="594"/>
      <c r="J639" s="594"/>
      <c r="K639" s="594"/>
      <c r="L639" s="594"/>
      <c r="M639" s="594"/>
      <c r="N639" s="594"/>
      <c r="O639" s="594"/>
      <c r="P639" s="594"/>
      <c r="Q639" s="594"/>
      <c r="R639" s="594"/>
    </row>
    <row r="640" spans="1:18" x14ac:dyDescent="0.25">
      <c r="A640" s="594"/>
      <c r="B640" s="594"/>
      <c r="C640" s="594"/>
      <c r="D640" s="594"/>
      <c r="E640" s="594"/>
      <c r="F640" s="594"/>
      <c r="G640" s="594"/>
      <c r="H640" s="594"/>
      <c r="I640" s="594"/>
      <c r="J640" s="594"/>
      <c r="K640" s="594"/>
      <c r="L640" s="594"/>
      <c r="M640" s="594"/>
      <c r="N640" s="594"/>
      <c r="O640" s="594"/>
      <c r="P640" s="594"/>
      <c r="Q640" s="594"/>
      <c r="R640" s="594"/>
    </row>
    <row r="641" spans="1:18" x14ac:dyDescent="0.25">
      <c r="A641" s="594"/>
      <c r="B641" s="594"/>
      <c r="C641" s="594"/>
      <c r="D641" s="594"/>
      <c r="E641" s="594"/>
      <c r="F641" s="594"/>
      <c r="G641" s="594"/>
      <c r="H641" s="594"/>
      <c r="I641" s="594"/>
      <c r="J641" s="594"/>
      <c r="K641" s="594"/>
      <c r="L641" s="594"/>
      <c r="M641" s="594"/>
      <c r="N641" s="594"/>
      <c r="O641" s="594"/>
      <c r="P641" s="594"/>
      <c r="Q641" s="594"/>
      <c r="R641" s="594"/>
    </row>
    <row r="642" spans="1:18" x14ac:dyDescent="0.25">
      <c r="A642" s="594"/>
      <c r="B642" s="594"/>
      <c r="C642" s="594"/>
      <c r="D642" s="594"/>
      <c r="E642" s="594"/>
      <c r="F642" s="594"/>
      <c r="G642" s="594"/>
      <c r="H642" s="594"/>
      <c r="I642" s="594"/>
      <c r="J642" s="594"/>
      <c r="K642" s="594"/>
      <c r="L642" s="594"/>
      <c r="M642" s="594"/>
      <c r="N642" s="594"/>
      <c r="O642" s="594"/>
      <c r="P642" s="594"/>
      <c r="Q642" s="594"/>
      <c r="R642" s="594"/>
    </row>
    <row r="643" spans="1:18" x14ac:dyDescent="0.25">
      <c r="A643" s="594"/>
      <c r="B643" s="594"/>
      <c r="C643" s="594"/>
      <c r="D643" s="594"/>
      <c r="E643" s="594"/>
      <c r="F643" s="594"/>
      <c r="G643" s="594"/>
      <c r="H643" s="594"/>
      <c r="I643" s="594"/>
      <c r="J643" s="594"/>
      <c r="K643" s="594"/>
      <c r="L643" s="594"/>
      <c r="M643" s="594"/>
      <c r="N643" s="594"/>
      <c r="O643" s="594"/>
      <c r="P643" s="594"/>
      <c r="Q643" s="594"/>
      <c r="R643" s="594"/>
    </row>
    <row r="644" spans="1:18" x14ac:dyDescent="0.25">
      <c r="A644" s="594"/>
      <c r="B644" s="594"/>
      <c r="C644" s="594"/>
      <c r="D644" s="594"/>
      <c r="E644" s="594"/>
      <c r="F644" s="594"/>
      <c r="G644" s="594"/>
      <c r="H644" s="594"/>
      <c r="I644" s="594"/>
      <c r="J644" s="594"/>
      <c r="K644" s="594"/>
      <c r="L644" s="594"/>
      <c r="M644" s="594"/>
      <c r="N644" s="594"/>
      <c r="O644" s="594"/>
      <c r="P644" s="594"/>
      <c r="Q644" s="594"/>
      <c r="R644" s="594"/>
    </row>
    <row r="645" spans="1:18" x14ac:dyDescent="0.25">
      <c r="A645" s="594"/>
      <c r="B645" s="594"/>
      <c r="C645" s="594"/>
      <c r="D645" s="594"/>
      <c r="E645" s="594"/>
      <c r="F645" s="594"/>
      <c r="G645" s="594"/>
      <c r="H645" s="594"/>
      <c r="I645" s="594"/>
      <c r="J645" s="594"/>
      <c r="K645" s="594"/>
      <c r="L645" s="594"/>
      <c r="M645" s="594"/>
      <c r="N645" s="594"/>
      <c r="O645" s="594"/>
      <c r="P645" s="594"/>
      <c r="Q645" s="594"/>
      <c r="R645" s="594"/>
    </row>
    <row r="646" spans="1:18" x14ac:dyDescent="0.25">
      <c r="A646" s="594"/>
      <c r="B646" s="594"/>
      <c r="C646" s="594"/>
      <c r="D646" s="594"/>
      <c r="E646" s="594"/>
      <c r="F646" s="594"/>
      <c r="G646" s="594"/>
      <c r="H646" s="594"/>
      <c r="I646" s="594"/>
      <c r="J646" s="594"/>
      <c r="K646" s="594"/>
      <c r="L646" s="594"/>
      <c r="M646" s="594"/>
      <c r="N646" s="594"/>
      <c r="O646" s="594"/>
      <c r="P646" s="594"/>
      <c r="Q646" s="594"/>
      <c r="R646" s="594"/>
    </row>
    <row r="647" spans="1:18" x14ac:dyDescent="0.25">
      <c r="A647" s="594"/>
      <c r="B647" s="594"/>
      <c r="C647" s="594"/>
      <c r="D647" s="594"/>
      <c r="E647" s="594"/>
      <c r="F647" s="594"/>
      <c r="G647" s="594"/>
      <c r="H647" s="594"/>
      <c r="I647" s="594"/>
      <c r="J647" s="594"/>
      <c r="K647" s="594"/>
      <c r="L647" s="594"/>
      <c r="M647" s="594"/>
      <c r="N647" s="594"/>
      <c r="O647" s="594"/>
      <c r="P647" s="594"/>
      <c r="Q647" s="594"/>
      <c r="R647" s="594"/>
    </row>
    <row r="648" spans="1:18" x14ac:dyDescent="0.25">
      <c r="A648" s="594"/>
      <c r="B648" s="594"/>
      <c r="C648" s="594"/>
      <c r="D648" s="594"/>
      <c r="E648" s="594"/>
      <c r="F648" s="594"/>
      <c r="G648" s="594"/>
      <c r="H648" s="594"/>
      <c r="I648" s="594"/>
      <c r="J648" s="594"/>
      <c r="K648" s="594"/>
      <c r="L648" s="594"/>
      <c r="M648" s="594"/>
      <c r="N648" s="594"/>
      <c r="O648" s="594"/>
      <c r="P648" s="594"/>
      <c r="Q648" s="594"/>
      <c r="R648" s="594"/>
    </row>
    <row r="649" spans="1:18" x14ac:dyDescent="0.25">
      <c r="A649" s="594"/>
      <c r="B649" s="594"/>
      <c r="C649" s="594"/>
      <c r="D649" s="594"/>
      <c r="E649" s="594"/>
      <c r="F649" s="594"/>
      <c r="G649" s="594"/>
      <c r="H649" s="594"/>
      <c r="I649" s="594"/>
      <c r="J649" s="594"/>
      <c r="K649" s="594"/>
      <c r="L649" s="594"/>
      <c r="M649" s="594"/>
      <c r="N649" s="594"/>
      <c r="O649" s="594"/>
      <c r="P649" s="594"/>
      <c r="Q649" s="594"/>
      <c r="R649" s="594"/>
    </row>
    <row r="650" spans="1:18" x14ac:dyDescent="0.25">
      <c r="A650" s="594"/>
      <c r="B650" s="594"/>
      <c r="C650" s="594"/>
      <c r="D650" s="594"/>
      <c r="E650" s="594"/>
      <c r="F650" s="594"/>
      <c r="G650" s="594"/>
      <c r="H650" s="594"/>
      <c r="I650" s="594"/>
      <c r="J650" s="594"/>
      <c r="K650" s="594"/>
      <c r="L650" s="594"/>
      <c r="M650" s="594"/>
      <c r="N650" s="594"/>
      <c r="O650" s="594"/>
      <c r="P650" s="594"/>
      <c r="Q650" s="594"/>
      <c r="R650" s="594"/>
    </row>
    <row r="651" spans="1:18" x14ac:dyDescent="0.25">
      <c r="A651" s="594"/>
      <c r="B651" s="594"/>
      <c r="C651" s="594"/>
      <c r="D651" s="594"/>
      <c r="E651" s="594"/>
      <c r="F651" s="594"/>
      <c r="G651" s="594"/>
      <c r="H651" s="594"/>
      <c r="I651" s="594"/>
      <c r="J651" s="594"/>
      <c r="K651" s="594"/>
      <c r="L651" s="594"/>
      <c r="M651" s="594"/>
      <c r="N651" s="594"/>
      <c r="O651" s="594"/>
      <c r="P651" s="594"/>
      <c r="Q651" s="594"/>
      <c r="R651" s="594"/>
    </row>
    <row r="652" spans="1:18" x14ac:dyDescent="0.25">
      <c r="A652" s="594"/>
      <c r="B652" s="594"/>
      <c r="C652" s="594"/>
      <c r="D652" s="594"/>
      <c r="E652" s="594"/>
      <c r="F652" s="594"/>
      <c r="G652" s="594"/>
      <c r="H652" s="594"/>
      <c r="I652" s="594"/>
      <c r="J652" s="594"/>
      <c r="K652" s="594"/>
      <c r="L652" s="594"/>
      <c r="M652" s="594"/>
      <c r="N652" s="594"/>
      <c r="O652" s="594"/>
      <c r="P652" s="594"/>
      <c r="Q652" s="594"/>
      <c r="R652" s="594"/>
    </row>
    <row r="653" spans="1:18" x14ac:dyDescent="0.25">
      <c r="A653" s="594"/>
      <c r="B653" s="594"/>
      <c r="C653" s="594"/>
      <c r="D653" s="594"/>
      <c r="E653" s="594"/>
      <c r="F653" s="594"/>
      <c r="G653" s="594"/>
      <c r="H653" s="594"/>
      <c r="I653" s="594"/>
      <c r="J653" s="594"/>
      <c r="K653" s="594"/>
      <c r="L653" s="594"/>
      <c r="M653" s="594"/>
      <c r="N653" s="594"/>
      <c r="O653" s="594"/>
      <c r="P653" s="594"/>
      <c r="Q653" s="594"/>
      <c r="R653" s="594"/>
    </row>
    <row r="654" spans="1:18" x14ac:dyDescent="0.25">
      <c r="A654" s="594"/>
      <c r="B654" s="594"/>
      <c r="C654" s="594"/>
      <c r="D654" s="594"/>
      <c r="E654" s="594"/>
      <c r="F654" s="594"/>
      <c r="G654" s="594"/>
      <c r="H654" s="594"/>
      <c r="I654" s="594"/>
      <c r="J654" s="594"/>
      <c r="K654" s="594"/>
      <c r="L654" s="594"/>
      <c r="M654" s="594"/>
      <c r="N654" s="594"/>
      <c r="O654" s="594"/>
      <c r="P654" s="594"/>
      <c r="Q654" s="594"/>
      <c r="R654" s="594"/>
    </row>
    <row r="655" spans="1:18" x14ac:dyDescent="0.25">
      <c r="A655" s="594"/>
      <c r="B655" s="594"/>
      <c r="C655" s="594"/>
      <c r="D655" s="594"/>
      <c r="E655" s="594"/>
      <c r="F655" s="594"/>
      <c r="G655" s="594"/>
      <c r="H655" s="594"/>
      <c r="I655" s="594"/>
      <c r="J655" s="594"/>
      <c r="K655" s="594"/>
      <c r="L655" s="594"/>
      <c r="M655" s="594"/>
      <c r="N655" s="594"/>
      <c r="O655" s="594"/>
      <c r="P655" s="594"/>
      <c r="Q655" s="594"/>
      <c r="R655" s="594"/>
    </row>
    <row r="656" spans="1:18" x14ac:dyDescent="0.25">
      <c r="A656" s="594"/>
      <c r="B656" s="594"/>
      <c r="C656" s="594"/>
      <c r="D656" s="594"/>
      <c r="E656" s="594"/>
      <c r="F656" s="594"/>
      <c r="G656" s="594"/>
      <c r="H656" s="594"/>
      <c r="I656" s="594"/>
      <c r="J656" s="594"/>
      <c r="K656" s="594"/>
      <c r="L656" s="594"/>
      <c r="M656" s="594"/>
      <c r="N656" s="594"/>
      <c r="O656" s="594"/>
      <c r="P656" s="594"/>
      <c r="Q656" s="594"/>
      <c r="R656" s="594"/>
    </row>
    <row r="657" spans="1:18" x14ac:dyDescent="0.25">
      <c r="A657" s="594"/>
      <c r="B657" s="594"/>
      <c r="C657" s="594"/>
      <c r="D657" s="594"/>
      <c r="E657" s="594"/>
      <c r="F657" s="594"/>
      <c r="G657" s="594"/>
      <c r="H657" s="594"/>
      <c r="I657" s="594"/>
      <c r="J657" s="594"/>
      <c r="K657" s="594"/>
      <c r="L657" s="594"/>
      <c r="M657" s="594"/>
      <c r="N657" s="594"/>
      <c r="O657" s="594"/>
      <c r="P657" s="594"/>
      <c r="Q657" s="594"/>
      <c r="R657" s="594"/>
    </row>
    <row r="658" spans="1:18" x14ac:dyDescent="0.25">
      <c r="A658" s="594"/>
      <c r="B658" s="594"/>
      <c r="C658" s="594"/>
      <c r="D658" s="594"/>
      <c r="E658" s="594"/>
      <c r="F658" s="594"/>
      <c r="G658" s="594"/>
      <c r="H658" s="594"/>
      <c r="I658" s="594"/>
      <c r="J658" s="594"/>
      <c r="K658" s="594"/>
      <c r="L658" s="594"/>
      <c r="M658" s="594"/>
      <c r="N658" s="594"/>
      <c r="O658" s="594"/>
      <c r="P658" s="594"/>
      <c r="Q658" s="594"/>
      <c r="R658" s="594"/>
    </row>
    <row r="659" spans="1:18" x14ac:dyDescent="0.25">
      <c r="A659" s="594"/>
      <c r="B659" s="594"/>
      <c r="C659" s="594"/>
      <c r="D659" s="594"/>
      <c r="E659" s="594"/>
      <c r="F659" s="594"/>
      <c r="G659" s="594"/>
      <c r="H659" s="594"/>
      <c r="I659" s="594"/>
      <c r="J659" s="594"/>
      <c r="K659" s="594"/>
      <c r="L659" s="594"/>
      <c r="M659" s="594"/>
      <c r="N659" s="594"/>
      <c r="O659" s="594"/>
      <c r="P659" s="594"/>
      <c r="Q659" s="594"/>
      <c r="R659" s="594"/>
    </row>
    <row r="660" spans="1:18" x14ac:dyDescent="0.25">
      <c r="A660" s="594"/>
      <c r="B660" s="594"/>
      <c r="C660" s="594"/>
      <c r="D660" s="594"/>
      <c r="E660" s="594"/>
      <c r="F660" s="594"/>
      <c r="G660" s="594"/>
      <c r="H660" s="594"/>
      <c r="I660" s="594"/>
      <c r="J660" s="594"/>
      <c r="K660" s="594"/>
      <c r="L660" s="594"/>
      <c r="M660" s="594"/>
      <c r="N660" s="594"/>
      <c r="O660" s="594"/>
      <c r="P660" s="594"/>
      <c r="Q660" s="594"/>
      <c r="R660" s="594"/>
    </row>
    <row r="661" spans="1:18" x14ac:dyDescent="0.25">
      <c r="A661" s="594"/>
      <c r="B661" s="594"/>
      <c r="C661" s="594"/>
      <c r="D661" s="594"/>
      <c r="E661" s="594"/>
      <c r="F661" s="594"/>
      <c r="G661" s="594"/>
      <c r="H661" s="594"/>
      <c r="I661" s="594"/>
      <c r="J661" s="594"/>
      <c r="K661" s="594"/>
      <c r="L661" s="594"/>
      <c r="M661" s="594"/>
      <c r="N661" s="594"/>
      <c r="O661" s="594"/>
      <c r="P661" s="594"/>
      <c r="Q661" s="594"/>
      <c r="R661" s="594"/>
    </row>
    <row r="662" spans="1:18" x14ac:dyDescent="0.25">
      <c r="A662" s="594"/>
      <c r="B662" s="594"/>
      <c r="C662" s="594"/>
      <c r="D662" s="594"/>
      <c r="E662" s="594"/>
      <c r="F662" s="594"/>
      <c r="G662" s="594"/>
      <c r="H662" s="594"/>
      <c r="I662" s="594"/>
      <c r="J662" s="594"/>
      <c r="K662" s="594"/>
      <c r="L662" s="594"/>
      <c r="M662" s="594"/>
      <c r="N662" s="594"/>
      <c r="O662" s="594"/>
      <c r="P662" s="594"/>
      <c r="Q662" s="594"/>
      <c r="R662" s="594"/>
    </row>
    <row r="663" spans="1:18" x14ac:dyDescent="0.25">
      <c r="A663" s="594"/>
      <c r="B663" s="594"/>
      <c r="C663" s="594"/>
      <c r="D663" s="594"/>
      <c r="E663" s="594"/>
      <c r="F663" s="594"/>
      <c r="G663" s="594"/>
      <c r="H663" s="594"/>
      <c r="I663" s="594"/>
      <c r="J663" s="594"/>
      <c r="K663" s="594"/>
      <c r="L663" s="594"/>
      <c r="M663" s="594"/>
      <c r="N663" s="594"/>
      <c r="O663" s="594"/>
      <c r="P663" s="594"/>
      <c r="Q663" s="594"/>
      <c r="R663" s="594"/>
    </row>
    <row r="664" spans="1:18" x14ac:dyDescent="0.25">
      <c r="A664" s="594"/>
      <c r="B664" s="594"/>
      <c r="C664" s="594"/>
      <c r="D664" s="594"/>
      <c r="E664" s="594"/>
      <c r="F664" s="594"/>
      <c r="G664" s="594"/>
      <c r="H664" s="594"/>
      <c r="I664" s="594"/>
      <c r="J664" s="594"/>
      <c r="K664" s="594"/>
      <c r="L664" s="594"/>
      <c r="M664" s="594"/>
      <c r="N664" s="594"/>
      <c r="O664" s="594"/>
      <c r="P664" s="594"/>
      <c r="Q664" s="594"/>
      <c r="R664" s="594"/>
    </row>
    <row r="665" spans="1:18" x14ac:dyDescent="0.25">
      <c r="A665" s="594"/>
      <c r="B665" s="594"/>
      <c r="C665" s="594"/>
      <c r="D665" s="594"/>
      <c r="E665" s="594"/>
      <c r="F665" s="594"/>
      <c r="G665" s="594"/>
      <c r="H665" s="594"/>
      <c r="I665" s="594"/>
      <c r="J665" s="594"/>
      <c r="K665" s="594"/>
      <c r="L665" s="594"/>
      <c r="M665" s="594"/>
      <c r="N665" s="594"/>
      <c r="O665" s="594"/>
      <c r="P665" s="594"/>
      <c r="Q665" s="594"/>
      <c r="R665" s="594"/>
    </row>
    <row r="666" spans="1:18" x14ac:dyDescent="0.25">
      <c r="A666" s="594"/>
      <c r="B666" s="594"/>
      <c r="C666" s="594"/>
      <c r="D666" s="594"/>
      <c r="E666" s="594"/>
      <c r="F666" s="594"/>
      <c r="G666" s="594"/>
      <c r="H666" s="594"/>
      <c r="I666" s="594"/>
      <c r="J666" s="594"/>
      <c r="K666" s="594"/>
      <c r="L666" s="594"/>
      <c r="M666" s="594"/>
      <c r="N666" s="594"/>
      <c r="O666" s="594"/>
      <c r="P666" s="594"/>
      <c r="Q666" s="594"/>
      <c r="R666" s="594"/>
    </row>
    <row r="667" spans="1:18" x14ac:dyDescent="0.25">
      <c r="A667" s="594"/>
      <c r="B667" s="594"/>
      <c r="C667" s="594"/>
      <c r="D667" s="594"/>
      <c r="E667" s="594"/>
      <c r="F667" s="594"/>
      <c r="G667" s="594"/>
      <c r="H667" s="594"/>
      <c r="I667" s="594"/>
      <c r="J667" s="594"/>
      <c r="K667" s="594"/>
      <c r="L667" s="594"/>
      <c r="M667" s="594"/>
      <c r="N667" s="594"/>
      <c r="O667" s="594"/>
      <c r="P667" s="594"/>
      <c r="Q667" s="594"/>
      <c r="R667" s="594"/>
    </row>
    <row r="668" spans="1:18" x14ac:dyDescent="0.25">
      <c r="A668" s="594"/>
      <c r="B668" s="594"/>
      <c r="C668" s="594"/>
      <c r="D668" s="594"/>
      <c r="E668" s="594"/>
      <c r="F668" s="594"/>
      <c r="G668" s="594"/>
      <c r="H668" s="594"/>
      <c r="I668" s="594"/>
      <c r="J668" s="594"/>
      <c r="K668" s="594"/>
      <c r="L668" s="594"/>
      <c r="M668" s="594"/>
      <c r="N668" s="594"/>
      <c r="O668" s="594"/>
      <c r="P668" s="594"/>
      <c r="Q668" s="594"/>
      <c r="R668" s="594"/>
    </row>
    <row r="669" spans="1:18" x14ac:dyDescent="0.25">
      <c r="A669" s="594"/>
      <c r="B669" s="594"/>
      <c r="C669" s="594"/>
      <c r="D669" s="594"/>
      <c r="E669" s="594"/>
      <c r="F669" s="594"/>
      <c r="G669" s="594"/>
      <c r="H669" s="594"/>
      <c r="I669" s="594"/>
      <c r="J669" s="594"/>
      <c r="K669" s="594"/>
      <c r="L669" s="594"/>
      <c r="M669" s="594"/>
      <c r="N669" s="594"/>
      <c r="O669" s="594"/>
      <c r="P669" s="594"/>
      <c r="Q669" s="594"/>
      <c r="R669" s="594"/>
    </row>
    <row r="670" spans="1:18" x14ac:dyDescent="0.25">
      <c r="A670" s="594"/>
      <c r="B670" s="594"/>
      <c r="C670" s="594"/>
      <c r="D670" s="594"/>
      <c r="E670" s="594"/>
      <c r="F670" s="594"/>
      <c r="G670" s="594"/>
      <c r="H670" s="594"/>
      <c r="I670" s="594"/>
      <c r="J670" s="594"/>
      <c r="K670" s="594"/>
      <c r="L670" s="594"/>
      <c r="M670" s="594"/>
      <c r="N670" s="594"/>
      <c r="O670" s="594"/>
      <c r="P670" s="594"/>
      <c r="Q670" s="594"/>
      <c r="R670" s="594"/>
    </row>
    <row r="671" spans="1:18" x14ac:dyDescent="0.25">
      <c r="A671" s="594"/>
      <c r="B671" s="594"/>
      <c r="C671" s="594"/>
      <c r="D671" s="594"/>
      <c r="E671" s="594"/>
      <c r="F671" s="594"/>
      <c r="G671" s="594"/>
      <c r="H671" s="594"/>
      <c r="I671" s="594"/>
      <c r="J671" s="594"/>
      <c r="K671" s="594"/>
      <c r="L671" s="594"/>
      <c r="M671" s="594"/>
      <c r="N671" s="594"/>
      <c r="O671" s="594"/>
      <c r="P671" s="594"/>
      <c r="Q671" s="594"/>
      <c r="R671" s="594"/>
    </row>
    <row r="672" spans="1:18" x14ac:dyDescent="0.25">
      <c r="A672" s="594"/>
      <c r="B672" s="594"/>
      <c r="C672" s="594"/>
      <c r="D672" s="594"/>
      <c r="E672" s="594"/>
      <c r="F672" s="594"/>
      <c r="G672" s="594"/>
      <c r="H672" s="594"/>
      <c r="I672" s="594"/>
      <c r="J672" s="594"/>
      <c r="K672" s="594"/>
      <c r="L672" s="594"/>
      <c r="M672" s="594"/>
      <c r="N672" s="594"/>
      <c r="O672" s="594"/>
      <c r="P672" s="594"/>
      <c r="Q672" s="594"/>
      <c r="R672" s="594"/>
    </row>
    <row r="673" spans="1:18" x14ac:dyDescent="0.25">
      <c r="A673" s="594"/>
      <c r="B673" s="594"/>
      <c r="C673" s="594"/>
      <c r="D673" s="594"/>
      <c r="E673" s="594"/>
      <c r="F673" s="594"/>
      <c r="G673" s="594"/>
      <c r="H673" s="594"/>
      <c r="I673" s="594"/>
      <c r="J673" s="594"/>
      <c r="K673" s="594"/>
      <c r="L673" s="594"/>
      <c r="M673" s="594"/>
      <c r="N673" s="594"/>
      <c r="O673" s="594"/>
      <c r="P673" s="594"/>
      <c r="Q673" s="594"/>
      <c r="R673" s="594"/>
    </row>
    <row r="674" spans="1:18" x14ac:dyDescent="0.25">
      <c r="A674" s="594"/>
      <c r="B674" s="594"/>
      <c r="C674" s="594"/>
      <c r="D674" s="594"/>
      <c r="E674" s="594"/>
      <c r="F674" s="594"/>
      <c r="G674" s="594"/>
      <c r="H674" s="594"/>
      <c r="I674" s="594"/>
      <c r="J674" s="594"/>
      <c r="K674" s="594"/>
      <c r="L674" s="594"/>
      <c r="M674" s="594"/>
      <c r="N674" s="594"/>
      <c r="O674" s="594"/>
      <c r="P674" s="594"/>
      <c r="Q674" s="594"/>
      <c r="R674" s="594"/>
    </row>
    <row r="675" spans="1:18" x14ac:dyDescent="0.25">
      <c r="A675" s="594"/>
      <c r="B675" s="594"/>
      <c r="C675" s="594"/>
      <c r="D675" s="594"/>
      <c r="E675" s="594"/>
      <c r="F675" s="594"/>
      <c r="G675" s="594"/>
      <c r="H675" s="594"/>
      <c r="I675" s="594"/>
      <c r="J675" s="594"/>
      <c r="K675" s="594"/>
      <c r="L675" s="594"/>
      <c r="M675" s="594"/>
      <c r="N675" s="594"/>
      <c r="O675" s="594"/>
      <c r="P675" s="594"/>
      <c r="Q675" s="594"/>
      <c r="R675" s="594"/>
    </row>
    <row r="676" spans="1:18" x14ac:dyDescent="0.25">
      <c r="A676" s="594"/>
      <c r="B676" s="594"/>
      <c r="C676" s="594"/>
      <c r="D676" s="594"/>
      <c r="E676" s="594"/>
      <c r="F676" s="594"/>
      <c r="G676" s="594"/>
      <c r="H676" s="594"/>
      <c r="I676" s="594"/>
      <c r="J676" s="594"/>
      <c r="K676" s="594"/>
      <c r="L676" s="594"/>
      <c r="M676" s="594"/>
      <c r="N676" s="594"/>
      <c r="O676" s="594"/>
      <c r="P676" s="594"/>
      <c r="Q676" s="594"/>
      <c r="R676" s="594"/>
    </row>
    <row r="677" spans="1:18" x14ac:dyDescent="0.25">
      <c r="A677" s="594"/>
      <c r="B677" s="594"/>
      <c r="C677" s="594"/>
      <c r="D677" s="594"/>
      <c r="E677" s="594"/>
      <c r="F677" s="594"/>
      <c r="G677" s="594"/>
      <c r="H677" s="594"/>
      <c r="I677" s="594"/>
      <c r="J677" s="594"/>
      <c r="K677" s="594"/>
      <c r="L677" s="594"/>
      <c r="M677" s="594"/>
      <c r="N677" s="594"/>
      <c r="O677" s="594"/>
      <c r="P677" s="594"/>
      <c r="Q677" s="594"/>
      <c r="R677" s="594"/>
    </row>
    <row r="678" spans="1:18" x14ac:dyDescent="0.25">
      <c r="A678" s="594"/>
      <c r="B678" s="594"/>
      <c r="C678" s="594"/>
      <c r="D678" s="594"/>
      <c r="E678" s="594"/>
      <c r="F678" s="594"/>
      <c r="G678" s="594"/>
      <c r="H678" s="594"/>
      <c r="I678" s="594"/>
      <c r="J678" s="594"/>
      <c r="K678" s="594"/>
      <c r="L678" s="594"/>
      <c r="M678" s="594"/>
      <c r="N678" s="594"/>
      <c r="O678" s="594"/>
      <c r="P678" s="594"/>
      <c r="Q678" s="594"/>
      <c r="R678" s="594"/>
    </row>
    <row r="679" spans="1:18" x14ac:dyDescent="0.25">
      <c r="A679" s="594"/>
      <c r="B679" s="594"/>
      <c r="C679" s="594"/>
      <c r="D679" s="594"/>
      <c r="E679" s="594"/>
      <c r="F679" s="594"/>
      <c r="G679" s="594"/>
      <c r="H679" s="594"/>
      <c r="I679" s="594"/>
      <c r="J679" s="594"/>
      <c r="K679" s="594"/>
      <c r="L679" s="594"/>
      <c r="M679" s="594"/>
      <c r="N679" s="594"/>
      <c r="O679" s="594"/>
      <c r="P679" s="594"/>
      <c r="Q679" s="594"/>
      <c r="R679" s="594"/>
    </row>
    <row r="680" spans="1:18" x14ac:dyDescent="0.25">
      <c r="A680" s="594"/>
      <c r="B680" s="594"/>
      <c r="C680" s="594"/>
      <c r="D680" s="594"/>
      <c r="E680" s="594"/>
      <c r="F680" s="594"/>
      <c r="G680" s="594"/>
      <c r="H680" s="594"/>
      <c r="I680" s="594"/>
      <c r="J680" s="594"/>
      <c r="K680" s="594"/>
      <c r="L680" s="594"/>
      <c r="M680" s="594"/>
      <c r="N680" s="594"/>
      <c r="O680" s="594"/>
      <c r="P680" s="594"/>
      <c r="Q680" s="594"/>
      <c r="R680" s="594"/>
    </row>
    <row r="681" spans="1:18" x14ac:dyDescent="0.25">
      <c r="A681" s="594"/>
      <c r="B681" s="594"/>
      <c r="C681" s="594"/>
      <c r="D681" s="594"/>
      <c r="E681" s="594"/>
      <c r="F681" s="594"/>
      <c r="G681" s="594"/>
      <c r="H681" s="594"/>
      <c r="I681" s="594"/>
      <c r="J681" s="594"/>
      <c r="K681" s="594"/>
      <c r="L681" s="594"/>
      <c r="M681" s="594"/>
      <c r="N681" s="594"/>
      <c r="O681" s="594"/>
      <c r="P681" s="594"/>
      <c r="Q681" s="594"/>
      <c r="R681" s="594"/>
    </row>
    <row r="682" spans="1:18" x14ac:dyDescent="0.25">
      <c r="A682" s="594"/>
      <c r="B682" s="594"/>
      <c r="C682" s="594"/>
      <c r="D682" s="594"/>
      <c r="E682" s="594"/>
      <c r="F682" s="594"/>
      <c r="G682" s="594"/>
      <c r="H682" s="594"/>
      <c r="I682" s="594"/>
      <c r="J682" s="594"/>
      <c r="K682" s="594"/>
      <c r="L682" s="594"/>
      <c r="M682" s="594"/>
      <c r="N682" s="594"/>
      <c r="O682" s="594"/>
      <c r="P682" s="594"/>
      <c r="Q682" s="594"/>
      <c r="R682" s="594"/>
    </row>
    <row r="683" spans="1:18" x14ac:dyDescent="0.25">
      <c r="A683" s="594"/>
      <c r="B683" s="594"/>
      <c r="C683" s="594"/>
      <c r="D683" s="594"/>
      <c r="E683" s="594"/>
      <c r="F683" s="594"/>
      <c r="G683" s="594"/>
      <c r="H683" s="594"/>
      <c r="I683" s="594"/>
      <c r="J683" s="594"/>
      <c r="K683" s="594"/>
      <c r="L683" s="594"/>
      <c r="M683" s="594"/>
      <c r="N683" s="594"/>
      <c r="O683" s="594"/>
      <c r="P683" s="594"/>
      <c r="Q683" s="594"/>
      <c r="R683" s="594"/>
    </row>
    <row r="684" spans="1:18" x14ac:dyDescent="0.25">
      <c r="A684" s="594"/>
      <c r="B684" s="594"/>
      <c r="C684" s="594"/>
      <c r="D684" s="594"/>
      <c r="E684" s="594"/>
      <c r="F684" s="594"/>
      <c r="G684" s="594"/>
      <c r="H684" s="594"/>
      <c r="I684" s="594"/>
      <c r="J684" s="594"/>
      <c r="K684" s="594"/>
      <c r="L684" s="594"/>
      <c r="M684" s="594"/>
      <c r="N684" s="594"/>
      <c r="O684" s="594"/>
      <c r="P684" s="594"/>
      <c r="Q684" s="594"/>
      <c r="R684" s="594"/>
    </row>
    <row r="685" spans="1:18" x14ac:dyDescent="0.25">
      <c r="A685" s="594"/>
      <c r="B685" s="594"/>
      <c r="C685" s="594"/>
      <c r="D685" s="594"/>
      <c r="E685" s="594"/>
      <c r="F685" s="594"/>
      <c r="G685" s="594"/>
      <c r="H685" s="594"/>
      <c r="I685" s="594"/>
      <c r="J685" s="594"/>
      <c r="K685" s="594"/>
      <c r="L685" s="594"/>
      <c r="M685" s="594"/>
      <c r="N685" s="594"/>
      <c r="O685" s="594"/>
      <c r="P685" s="594"/>
      <c r="Q685" s="594"/>
      <c r="R685" s="594"/>
    </row>
    <row r="686" spans="1:18" x14ac:dyDescent="0.25">
      <c r="A686" s="594"/>
      <c r="B686" s="594"/>
      <c r="C686" s="594"/>
      <c r="D686" s="594"/>
      <c r="E686" s="594"/>
      <c r="F686" s="594"/>
      <c r="G686" s="594"/>
      <c r="H686" s="594"/>
      <c r="I686" s="594"/>
      <c r="J686" s="594"/>
      <c r="K686" s="594"/>
      <c r="L686" s="594"/>
      <c r="M686" s="594"/>
      <c r="N686" s="594"/>
      <c r="O686" s="594"/>
      <c r="P686" s="594"/>
      <c r="Q686" s="594"/>
      <c r="R686" s="594"/>
    </row>
    <row r="687" spans="1:18" x14ac:dyDescent="0.25">
      <c r="A687" s="594"/>
      <c r="B687" s="594"/>
      <c r="C687" s="594"/>
      <c r="D687" s="594"/>
      <c r="E687" s="594"/>
      <c r="F687" s="594"/>
      <c r="G687" s="594"/>
      <c r="H687" s="594"/>
      <c r="I687" s="594"/>
      <c r="J687" s="594"/>
      <c r="K687" s="594"/>
      <c r="L687" s="594"/>
      <c r="M687" s="594"/>
      <c r="N687" s="594"/>
      <c r="O687" s="594"/>
      <c r="P687" s="594"/>
      <c r="Q687" s="594"/>
      <c r="R687" s="594"/>
    </row>
    <row r="688" spans="1:18" x14ac:dyDescent="0.25">
      <c r="A688" s="594"/>
      <c r="B688" s="594"/>
      <c r="C688" s="594"/>
      <c r="D688" s="594"/>
      <c r="E688" s="594"/>
      <c r="F688" s="594"/>
      <c r="G688" s="594"/>
      <c r="H688" s="594"/>
      <c r="I688" s="594"/>
      <c r="J688" s="594"/>
      <c r="K688" s="594"/>
      <c r="L688" s="594"/>
      <c r="M688" s="594"/>
      <c r="N688" s="594"/>
      <c r="O688" s="594"/>
      <c r="P688" s="594"/>
      <c r="Q688" s="594"/>
      <c r="R688" s="594"/>
    </row>
    <row r="689" spans="1:18" x14ac:dyDescent="0.25">
      <c r="A689" s="594"/>
      <c r="B689" s="594"/>
      <c r="C689" s="594"/>
      <c r="D689" s="594"/>
      <c r="E689" s="594"/>
      <c r="F689" s="594"/>
      <c r="G689" s="594"/>
      <c r="H689" s="594"/>
      <c r="I689" s="594"/>
      <c r="J689" s="594"/>
      <c r="K689" s="594"/>
      <c r="L689" s="594"/>
      <c r="M689" s="594"/>
      <c r="N689" s="594"/>
      <c r="O689" s="594"/>
      <c r="P689" s="594"/>
      <c r="Q689" s="594"/>
      <c r="R689" s="594"/>
    </row>
    <row r="690" spans="1:18" x14ac:dyDescent="0.25">
      <c r="A690" s="594"/>
      <c r="B690" s="594"/>
      <c r="C690" s="594"/>
      <c r="D690" s="594"/>
      <c r="E690" s="594"/>
      <c r="F690" s="594"/>
      <c r="G690" s="594"/>
      <c r="H690" s="594"/>
      <c r="I690" s="594"/>
      <c r="J690" s="594"/>
      <c r="K690" s="594"/>
      <c r="L690" s="594"/>
      <c r="M690" s="594"/>
      <c r="N690" s="594"/>
      <c r="O690" s="594"/>
      <c r="P690" s="594"/>
      <c r="Q690" s="594"/>
      <c r="R690" s="594"/>
    </row>
    <row r="691" spans="1:18" x14ac:dyDescent="0.25">
      <c r="A691" s="594"/>
      <c r="B691" s="594"/>
      <c r="C691" s="594"/>
      <c r="D691" s="594"/>
      <c r="E691" s="594"/>
      <c r="F691" s="594"/>
      <c r="G691" s="594"/>
      <c r="H691" s="594"/>
      <c r="I691" s="594"/>
      <c r="J691" s="594"/>
      <c r="K691" s="594"/>
      <c r="L691" s="594"/>
      <c r="M691" s="594"/>
      <c r="N691" s="594"/>
      <c r="O691" s="594"/>
      <c r="P691" s="594"/>
      <c r="Q691" s="594"/>
      <c r="R691" s="594"/>
    </row>
    <row r="692" spans="1:18" x14ac:dyDescent="0.25">
      <c r="A692" s="594"/>
      <c r="B692" s="594"/>
      <c r="C692" s="594"/>
      <c r="D692" s="594"/>
      <c r="E692" s="594"/>
      <c r="F692" s="594"/>
      <c r="G692" s="594"/>
      <c r="H692" s="594"/>
      <c r="I692" s="594"/>
      <c r="J692" s="594"/>
      <c r="K692" s="594"/>
      <c r="L692" s="594"/>
      <c r="M692" s="594"/>
      <c r="N692" s="594"/>
      <c r="O692" s="594"/>
      <c r="P692" s="594"/>
      <c r="Q692" s="594"/>
      <c r="R692" s="594"/>
    </row>
    <row r="693" spans="1:18" x14ac:dyDescent="0.25">
      <c r="A693" s="594"/>
      <c r="B693" s="594"/>
      <c r="C693" s="594"/>
      <c r="D693" s="594"/>
      <c r="E693" s="594"/>
      <c r="F693" s="594"/>
      <c r="G693" s="594"/>
      <c r="H693" s="594"/>
      <c r="I693" s="594"/>
      <c r="J693" s="594"/>
      <c r="K693" s="594"/>
      <c r="L693" s="594"/>
      <c r="M693" s="594"/>
      <c r="N693" s="594"/>
      <c r="O693" s="594"/>
      <c r="P693" s="594"/>
      <c r="Q693" s="594"/>
      <c r="R693" s="594"/>
    </row>
    <row r="694" spans="1:18" x14ac:dyDescent="0.25">
      <c r="A694" s="594"/>
      <c r="B694" s="594"/>
      <c r="C694" s="594"/>
      <c r="D694" s="594"/>
      <c r="E694" s="594"/>
      <c r="F694" s="594"/>
      <c r="G694" s="594"/>
      <c r="H694" s="594"/>
      <c r="I694" s="594"/>
      <c r="J694" s="594"/>
      <c r="K694" s="594"/>
      <c r="L694" s="594"/>
      <c r="M694" s="594"/>
      <c r="N694" s="594"/>
      <c r="O694" s="594"/>
      <c r="P694" s="594"/>
      <c r="Q694" s="594"/>
      <c r="R694" s="594"/>
    </row>
    <row r="695" spans="1:18" x14ac:dyDescent="0.25">
      <c r="A695" s="594"/>
      <c r="B695" s="594"/>
      <c r="C695" s="594"/>
      <c r="D695" s="594"/>
      <c r="E695" s="594"/>
      <c r="F695" s="594"/>
      <c r="G695" s="594"/>
      <c r="H695" s="594"/>
      <c r="I695" s="594"/>
      <c r="J695" s="594"/>
      <c r="K695" s="594"/>
      <c r="L695" s="594"/>
      <c r="M695" s="594"/>
      <c r="N695" s="594"/>
      <c r="O695" s="594"/>
      <c r="P695" s="594"/>
      <c r="Q695" s="594"/>
      <c r="R695" s="594"/>
    </row>
    <row r="696" spans="1:18" x14ac:dyDescent="0.25">
      <c r="A696" s="594"/>
      <c r="B696" s="594"/>
      <c r="C696" s="594"/>
      <c r="D696" s="594"/>
      <c r="E696" s="594"/>
      <c r="F696" s="594"/>
      <c r="G696" s="594"/>
      <c r="H696" s="594"/>
      <c r="I696" s="594"/>
      <c r="J696" s="594"/>
      <c r="K696" s="594"/>
      <c r="L696" s="594"/>
      <c r="M696" s="594"/>
      <c r="N696" s="594"/>
      <c r="O696" s="594"/>
      <c r="P696" s="594"/>
      <c r="Q696" s="594"/>
      <c r="R696" s="594"/>
    </row>
    <row r="697" spans="1:18" x14ac:dyDescent="0.25">
      <c r="A697" s="594"/>
      <c r="B697" s="594"/>
      <c r="C697" s="594"/>
      <c r="D697" s="594"/>
      <c r="E697" s="594"/>
      <c r="F697" s="594"/>
      <c r="G697" s="594"/>
      <c r="H697" s="594"/>
      <c r="I697" s="594"/>
      <c r="J697" s="594"/>
      <c r="K697" s="594"/>
      <c r="L697" s="594"/>
      <c r="M697" s="594"/>
      <c r="N697" s="594"/>
      <c r="O697" s="594"/>
      <c r="P697" s="594"/>
      <c r="Q697" s="594"/>
      <c r="R697" s="594"/>
    </row>
    <row r="698" spans="1:18" x14ac:dyDescent="0.25">
      <c r="A698" s="594"/>
      <c r="B698" s="594"/>
      <c r="C698" s="594"/>
      <c r="D698" s="594"/>
      <c r="E698" s="594"/>
      <c r="F698" s="594"/>
      <c r="G698" s="594"/>
      <c r="H698" s="594"/>
      <c r="I698" s="594"/>
      <c r="J698" s="594"/>
      <c r="K698" s="594"/>
      <c r="L698" s="594"/>
      <c r="M698" s="594"/>
      <c r="N698" s="594"/>
      <c r="O698" s="594"/>
      <c r="P698" s="594"/>
      <c r="Q698" s="594"/>
      <c r="R698" s="594"/>
    </row>
    <row r="699" spans="1:18" x14ac:dyDescent="0.25">
      <c r="A699" s="594"/>
      <c r="B699" s="594"/>
      <c r="C699" s="594"/>
      <c r="D699" s="594"/>
      <c r="E699" s="594"/>
      <c r="F699" s="594"/>
      <c r="G699" s="594"/>
      <c r="H699" s="594"/>
      <c r="I699" s="594"/>
      <c r="J699" s="594"/>
      <c r="K699" s="594"/>
      <c r="L699" s="594"/>
      <c r="M699" s="594"/>
      <c r="N699" s="594"/>
      <c r="O699" s="594"/>
      <c r="P699" s="594"/>
      <c r="Q699" s="594"/>
      <c r="R699" s="594"/>
    </row>
    <row r="700" spans="1:18" x14ac:dyDescent="0.25">
      <c r="A700" s="594"/>
      <c r="B700" s="594"/>
      <c r="C700" s="594"/>
      <c r="D700" s="594"/>
      <c r="E700" s="594"/>
      <c r="F700" s="594"/>
      <c r="G700" s="594"/>
      <c r="H700" s="594"/>
      <c r="I700" s="594"/>
      <c r="J700" s="594"/>
      <c r="K700" s="594"/>
      <c r="L700" s="594"/>
      <c r="M700" s="594"/>
      <c r="N700" s="594"/>
      <c r="O700" s="594"/>
      <c r="P700" s="594"/>
      <c r="Q700" s="594"/>
      <c r="R700" s="594"/>
    </row>
    <row r="701" spans="1:18" x14ac:dyDescent="0.25">
      <c r="A701" s="594"/>
      <c r="B701" s="594"/>
      <c r="C701" s="594"/>
      <c r="D701" s="594"/>
      <c r="E701" s="594"/>
      <c r="F701" s="594"/>
      <c r="G701" s="594"/>
      <c r="H701" s="594"/>
      <c r="I701" s="594"/>
      <c r="J701" s="594"/>
      <c r="K701" s="594"/>
      <c r="L701" s="594"/>
      <c r="M701" s="594"/>
      <c r="N701" s="594"/>
      <c r="O701" s="594"/>
      <c r="P701" s="594"/>
      <c r="Q701" s="594"/>
      <c r="R701" s="594"/>
    </row>
    <row r="702" spans="1:18" x14ac:dyDescent="0.25">
      <c r="A702" s="594"/>
      <c r="B702" s="594"/>
      <c r="C702" s="594"/>
      <c r="D702" s="594"/>
      <c r="E702" s="594"/>
      <c r="F702" s="594"/>
      <c r="G702" s="594"/>
      <c r="H702" s="594"/>
      <c r="I702" s="594"/>
      <c r="J702" s="594"/>
      <c r="K702" s="594"/>
      <c r="L702" s="594"/>
      <c r="M702" s="594"/>
      <c r="N702" s="594"/>
      <c r="O702" s="594"/>
      <c r="P702" s="594"/>
      <c r="Q702" s="594"/>
      <c r="R702" s="594"/>
    </row>
    <row r="703" spans="1:18" x14ac:dyDescent="0.25">
      <c r="A703" s="594"/>
      <c r="B703" s="594"/>
      <c r="C703" s="594"/>
      <c r="D703" s="594"/>
      <c r="E703" s="594"/>
      <c r="F703" s="594"/>
      <c r="G703" s="594"/>
      <c r="H703" s="594"/>
      <c r="I703" s="594"/>
      <c r="J703" s="594"/>
      <c r="K703" s="594"/>
      <c r="L703" s="594"/>
      <c r="M703" s="594"/>
      <c r="N703" s="594"/>
      <c r="O703" s="594"/>
      <c r="P703" s="594"/>
      <c r="Q703" s="594"/>
      <c r="R703" s="594"/>
    </row>
    <row r="704" spans="1:18" x14ac:dyDescent="0.25">
      <c r="A704" s="594"/>
      <c r="B704" s="594"/>
      <c r="C704" s="594"/>
      <c r="D704" s="594"/>
      <c r="E704" s="594"/>
      <c r="F704" s="594"/>
      <c r="G704" s="594"/>
      <c r="H704" s="594"/>
      <c r="I704" s="594"/>
      <c r="J704" s="594"/>
      <c r="K704" s="594"/>
      <c r="L704" s="594"/>
      <c r="M704" s="594"/>
      <c r="N704" s="594"/>
      <c r="O704" s="594"/>
      <c r="P704" s="594"/>
      <c r="Q704" s="594"/>
      <c r="R704" s="594"/>
    </row>
    <row r="705" spans="1:18" x14ac:dyDescent="0.25">
      <c r="A705" s="594"/>
      <c r="B705" s="594"/>
      <c r="C705" s="594"/>
      <c r="D705" s="594"/>
      <c r="E705" s="594"/>
      <c r="F705" s="594"/>
      <c r="G705" s="594"/>
      <c r="H705" s="594"/>
      <c r="I705" s="594"/>
      <c r="J705" s="594"/>
      <c r="K705" s="594"/>
      <c r="L705" s="594"/>
      <c r="M705" s="594"/>
      <c r="N705" s="594"/>
      <c r="O705" s="594"/>
      <c r="P705" s="594"/>
      <c r="Q705" s="594"/>
      <c r="R705" s="594"/>
    </row>
    <row r="706" spans="1:18" x14ac:dyDescent="0.25">
      <c r="A706" s="594"/>
      <c r="B706" s="594"/>
      <c r="C706" s="594"/>
      <c r="D706" s="594"/>
      <c r="E706" s="594"/>
      <c r="F706" s="594"/>
      <c r="G706" s="594"/>
      <c r="H706" s="594"/>
      <c r="I706" s="594"/>
      <c r="J706" s="594"/>
      <c r="K706" s="594"/>
      <c r="L706" s="594"/>
      <c r="M706" s="594"/>
      <c r="N706" s="594"/>
      <c r="O706" s="594"/>
      <c r="P706" s="594"/>
      <c r="Q706" s="594"/>
      <c r="R706" s="594"/>
    </row>
    <row r="707" spans="1:18" x14ac:dyDescent="0.25">
      <c r="A707" s="594"/>
      <c r="B707" s="594"/>
      <c r="C707" s="594"/>
      <c r="D707" s="594"/>
      <c r="E707" s="594"/>
      <c r="F707" s="594"/>
      <c r="G707" s="594"/>
      <c r="H707" s="594"/>
      <c r="I707" s="594"/>
      <c r="J707" s="594"/>
      <c r="K707" s="594"/>
      <c r="L707" s="594"/>
      <c r="M707" s="594"/>
      <c r="N707" s="594"/>
      <c r="O707" s="594"/>
      <c r="P707" s="594"/>
      <c r="Q707" s="594"/>
      <c r="R707" s="594"/>
    </row>
    <row r="708" spans="1:18" x14ac:dyDescent="0.25">
      <c r="A708" s="594"/>
      <c r="B708" s="594"/>
      <c r="C708" s="594"/>
      <c r="D708" s="594"/>
      <c r="E708" s="594"/>
      <c r="F708" s="594"/>
      <c r="G708" s="594"/>
      <c r="H708" s="594"/>
      <c r="I708" s="594"/>
      <c r="J708" s="594"/>
      <c r="K708" s="594"/>
      <c r="L708" s="594"/>
      <c r="M708" s="594"/>
      <c r="N708" s="594"/>
      <c r="O708" s="594"/>
      <c r="P708" s="594"/>
      <c r="Q708" s="594"/>
      <c r="R708" s="594"/>
    </row>
    <row r="709" spans="1:18" x14ac:dyDescent="0.25">
      <c r="A709" s="594"/>
      <c r="B709" s="594"/>
      <c r="C709" s="594"/>
      <c r="D709" s="594"/>
      <c r="E709" s="594"/>
      <c r="F709" s="594"/>
      <c r="G709" s="594"/>
      <c r="H709" s="594"/>
      <c r="I709" s="594"/>
      <c r="J709" s="594"/>
      <c r="K709" s="594"/>
      <c r="L709" s="594"/>
      <c r="M709" s="594"/>
      <c r="N709" s="594"/>
      <c r="O709" s="594"/>
      <c r="P709" s="594"/>
      <c r="Q709" s="594"/>
      <c r="R709" s="594"/>
    </row>
    <row r="710" spans="1:18" x14ac:dyDescent="0.25">
      <c r="A710" s="594"/>
      <c r="B710" s="594"/>
      <c r="C710" s="594"/>
      <c r="D710" s="594"/>
      <c r="E710" s="594"/>
      <c r="F710" s="594"/>
      <c r="G710" s="594"/>
      <c r="H710" s="594"/>
      <c r="I710" s="594"/>
      <c r="J710" s="594"/>
      <c r="K710" s="594"/>
      <c r="L710" s="594"/>
      <c r="M710" s="594"/>
      <c r="N710" s="594"/>
      <c r="O710" s="594"/>
      <c r="P710" s="594"/>
      <c r="Q710" s="594"/>
      <c r="R710" s="594"/>
    </row>
    <row r="711" spans="1:18" x14ac:dyDescent="0.25">
      <c r="A711" s="594"/>
      <c r="B711" s="594"/>
      <c r="C711" s="594"/>
      <c r="D711" s="594"/>
      <c r="E711" s="594"/>
      <c r="F711" s="594"/>
      <c r="G711" s="594"/>
      <c r="H711" s="594"/>
      <c r="I711" s="594"/>
      <c r="J711" s="594"/>
      <c r="K711" s="594"/>
      <c r="L711" s="594"/>
      <c r="M711" s="594"/>
      <c r="N711" s="594"/>
      <c r="O711" s="594"/>
      <c r="P711" s="594"/>
      <c r="Q711" s="594"/>
      <c r="R711" s="594"/>
    </row>
    <row r="712" spans="1:18" x14ac:dyDescent="0.25">
      <c r="A712" s="594"/>
      <c r="B712" s="594"/>
      <c r="C712" s="594"/>
      <c r="D712" s="594"/>
      <c r="E712" s="594"/>
      <c r="F712" s="594"/>
      <c r="G712" s="594"/>
      <c r="H712" s="594"/>
      <c r="I712" s="594"/>
      <c r="J712" s="594"/>
      <c r="K712" s="594"/>
      <c r="L712" s="594"/>
      <c r="M712" s="594"/>
      <c r="N712" s="594"/>
      <c r="O712" s="594"/>
      <c r="P712" s="594"/>
      <c r="Q712" s="594"/>
      <c r="R712" s="594"/>
    </row>
    <row r="713" spans="1:18" x14ac:dyDescent="0.25">
      <c r="A713" s="594"/>
      <c r="B713" s="594"/>
      <c r="C713" s="594"/>
      <c r="D713" s="594"/>
      <c r="E713" s="594"/>
      <c r="F713" s="594"/>
      <c r="G713" s="594"/>
      <c r="H713" s="594"/>
      <c r="I713" s="594"/>
      <c r="J713" s="594"/>
      <c r="K713" s="594"/>
      <c r="L713" s="594"/>
      <c r="M713" s="594"/>
      <c r="N713" s="594"/>
      <c r="O713" s="594"/>
      <c r="P713" s="594"/>
      <c r="Q713" s="594"/>
      <c r="R713" s="594"/>
    </row>
    <row r="714" spans="1:18" x14ac:dyDescent="0.25">
      <c r="A714" s="594"/>
      <c r="B714" s="594"/>
      <c r="C714" s="594"/>
      <c r="D714" s="594"/>
      <c r="E714" s="594"/>
      <c r="F714" s="594"/>
      <c r="G714" s="594"/>
      <c r="H714" s="594"/>
      <c r="I714" s="594"/>
      <c r="J714" s="594"/>
      <c r="K714" s="594"/>
      <c r="L714" s="594"/>
      <c r="M714" s="594"/>
      <c r="N714" s="594"/>
      <c r="O714" s="594"/>
      <c r="P714" s="594"/>
      <c r="Q714" s="594"/>
      <c r="R714" s="594"/>
    </row>
    <row r="715" spans="1:18" x14ac:dyDescent="0.25">
      <c r="A715" s="594"/>
      <c r="B715" s="594"/>
      <c r="C715" s="594"/>
      <c r="D715" s="594"/>
      <c r="E715" s="594"/>
      <c r="F715" s="594"/>
      <c r="G715" s="594"/>
      <c r="H715" s="594"/>
      <c r="I715" s="594"/>
      <c r="J715" s="594"/>
      <c r="K715" s="594"/>
      <c r="L715" s="594"/>
      <c r="M715" s="594"/>
      <c r="N715" s="594"/>
      <c r="O715" s="594"/>
      <c r="P715" s="594"/>
      <c r="Q715" s="594"/>
      <c r="R715" s="594"/>
    </row>
    <row r="716" spans="1:18" x14ac:dyDescent="0.25">
      <c r="A716" s="594"/>
      <c r="B716" s="594"/>
      <c r="C716" s="594"/>
      <c r="D716" s="594"/>
      <c r="E716" s="594"/>
      <c r="F716" s="594"/>
      <c r="G716" s="594"/>
      <c r="H716" s="594"/>
      <c r="I716" s="594"/>
      <c r="J716" s="594"/>
      <c r="K716" s="594"/>
      <c r="L716" s="594"/>
      <c r="M716" s="594"/>
      <c r="N716" s="594"/>
      <c r="O716" s="594"/>
      <c r="P716" s="594"/>
      <c r="Q716" s="594"/>
      <c r="R716" s="594"/>
    </row>
    <row r="717" spans="1:18" x14ac:dyDescent="0.25">
      <c r="A717" s="594"/>
      <c r="B717" s="594"/>
      <c r="C717" s="594"/>
      <c r="D717" s="594"/>
      <c r="E717" s="594"/>
      <c r="F717" s="594"/>
      <c r="G717" s="594"/>
      <c r="H717" s="594"/>
      <c r="I717" s="594"/>
      <c r="J717" s="594"/>
      <c r="K717" s="594"/>
      <c r="L717" s="594"/>
      <c r="M717" s="594"/>
      <c r="N717" s="594"/>
      <c r="O717" s="594"/>
      <c r="P717" s="594"/>
      <c r="Q717" s="594"/>
      <c r="R717" s="594"/>
    </row>
    <row r="718" spans="1:18" x14ac:dyDescent="0.25">
      <c r="A718" s="594"/>
      <c r="B718" s="594"/>
      <c r="C718" s="594"/>
      <c r="D718" s="594"/>
      <c r="E718" s="594"/>
      <c r="F718" s="594"/>
      <c r="G718" s="594"/>
      <c r="H718" s="594"/>
      <c r="I718" s="594"/>
      <c r="J718" s="594"/>
      <c r="K718" s="594"/>
      <c r="L718" s="594"/>
      <c r="M718" s="594"/>
      <c r="N718" s="594"/>
      <c r="O718" s="594"/>
      <c r="P718" s="594"/>
      <c r="Q718" s="594"/>
      <c r="R718" s="594"/>
    </row>
    <row r="719" spans="1:18" x14ac:dyDescent="0.25">
      <c r="A719" s="594"/>
      <c r="B719" s="594"/>
      <c r="C719" s="594"/>
      <c r="D719" s="594"/>
      <c r="E719" s="594"/>
      <c r="F719" s="594"/>
      <c r="G719" s="594"/>
      <c r="H719" s="594"/>
      <c r="I719" s="594"/>
      <c r="J719" s="594"/>
      <c r="K719" s="594"/>
      <c r="L719" s="594"/>
      <c r="M719" s="594"/>
      <c r="N719" s="594"/>
      <c r="O719" s="594"/>
      <c r="P719" s="594"/>
      <c r="Q719" s="594"/>
      <c r="R719" s="594"/>
    </row>
    <row r="720" spans="1:18" x14ac:dyDescent="0.25">
      <c r="A720" s="594"/>
      <c r="B720" s="594"/>
      <c r="C720" s="594"/>
      <c r="D720" s="594"/>
      <c r="E720" s="594"/>
      <c r="F720" s="594"/>
      <c r="G720" s="594"/>
      <c r="H720" s="594"/>
      <c r="I720" s="594"/>
      <c r="J720" s="594"/>
      <c r="K720" s="594"/>
      <c r="L720" s="594"/>
      <c r="M720" s="594"/>
      <c r="N720" s="594"/>
      <c r="O720" s="594"/>
      <c r="P720" s="594"/>
      <c r="Q720" s="594"/>
      <c r="R720" s="594"/>
    </row>
    <row r="721" spans="1:18" x14ac:dyDescent="0.25">
      <c r="A721" s="594"/>
      <c r="B721" s="594"/>
      <c r="C721" s="594"/>
      <c r="D721" s="594"/>
      <c r="E721" s="594"/>
      <c r="F721" s="594"/>
      <c r="G721" s="594"/>
      <c r="H721" s="594"/>
      <c r="I721" s="594"/>
      <c r="J721" s="594"/>
      <c r="K721" s="594"/>
      <c r="L721" s="594"/>
      <c r="M721" s="594"/>
      <c r="N721" s="594"/>
      <c r="O721" s="594"/>
      <c r="P721" s="594"/>
      <c r="Q721" s="594"/>
      <c r="R721" s="594"/>
    </row>
    <row r="722" spans="1:18" x14ac:dyDescent="0.25">
      <c r="A722" s="594"/>
      <c r="B722" s="594"/>
      <c r="C722" s="594"/>
      <c r="D722" s="594"/>
      <c r="E722" s="594"/>
      <c r="F722" s="594"/>
      <c r="G722" s="594"/>
      <c r="H722" s="594"/>
      <c r="I722" s="594"/>
      <c r="J722" s="594"/>
      <c r="K722" s="594"/>
      <c r="L722" s="594"/>
      <c r="M722" s="594"/>
      <c r="N722" s="594"/>
      <c r="O722" s="594"/>
      <c r="P722" s="594"/>
      <c r="Q722" s="594"/>
      <c r="R722" s="594"/>
    </row>
    <row r="723" spans="1:18" x14ac:dyDescent="0.25">
      <c r="A723" s="594"/>
      <c r="B723" s="594"/>
      <c r="C723" s="594"/>
      <c r="D723" s="594"/>
      <c r="E723" s="594"/>
      <c r="F723" s="594"/>
      <c r="G723" s="594"/>
      <c r="H723" s="594"/>
      <c r="I723" s="594"/>
      <c r="J723" s="594"/>
      <c r="K723" s="594"/>
      <c r="L723" s="594"/>
      <c r="M723" s="594"/>
      <c r="N723" s="594"/>
      <c r="O723" s="594"/>
      <c r="P723" s="594"/>
      <c r="Q723" s="594"/>
      <c r="R723" s="594"/>
    </row>
    <row r="724" spans="1:18" x14ac:dyDescent="0.25">
      <c r="A724" s="594"/>
      <c r="B724" s="594"/>
      <c r="C724" s="594"/>
      <c r="D724" s="594"/>
      <c r="E724" s="594"/>
      <c r="F724" s="594"/>
      <c r="G724" s="594"/>
      <c r="H724" s="594"/>
      <c r="I724" s="594"/>
      <c r="J724" s="594"/>
      <c r="K724" s="594"/>
      <c r="L724" s="594"/>
      <c r="M724" s="594"/>
      <c r="N724" s="594"/>
      <c r="O724" s="594"/>
      <c r="P724" s="594"/>
      <c r="Q724" s="594"/>
      <c r="R724" s="594"/>
    </row>
    <row r="725" spans="1:18" x14ac:dyDescent="0.25">
      <c r="A725" s="594"/>
      <c r="B725" s="594"/>
      <c r="C725" s="594"/>
      <c r="D725" s="594"/>
      <c r="E725" s="594"/>
      <c r="F725" s="594"/>
      <c r="G725" s="594"/>
      <c r="H725" s="594"/>
      <c r="I725" s="594"/>
      <c r="J725" s="594"/>
      <c r="K725" s="594"/>
      <c r="L725" s="594"/>
      <c r="M725" s="594"/>
      <c r="N725" s="594"/>
      <c r="O725" s="594"/>
      <c r="P725" s="594"/>
      <c r="Q725" s="594"/>
      <c r="R725" s="594"/>
    </row>
    <row r="726" spans="1:18" x14ac:dyDescent="0.25">
      <c r="A726" s="594"/>
      <c r="B726" s="594"/>
      <c r="C726" s="594"/>
      <c r="D726" s="594"/>
      <c r="E726" s="594"/>
      <c r="F726" s="594"/>
      <c r="G726" s="594"/>
      <c r="H726" s="594"/>
      <c r="I726" s="594"/>
      <c r="J726" s="594"/>
      <c r="K726" s="594"/>
      <c r="L726" s="594"/>
      <c r="M726" s="594"/>
      <c r="N726" s="594"/>
      <c r="O726" s="594"/>
      <c r="P726" s="594"/>
      <c r="Q726" s="594"/>
      <c r="R726" s="594"/>
    </row>
    <row r="727" spans="1:18" x14ac:dyDescent="0.25">
      <c r="A727" s="594"/>
      <c r="B727" s="594"/>
      <c r="C727" s="594"/>
      <c r="D727" s="594"/>
      <c r="E727" s="594"/>
      <c r="F727" s="594"/>
      <c r="G727" s="594"/>
      <c r="H727" s="594"/>
      <c r="I727" s="594"/>
      <c r="J727" s="594"/>
      <c r="K727" s="594"/>
      <c r="L727" s="594"/>
      <c r="M727" s="594"/>
      <c r="N727" s="594"/>
      <c r="O727" s="594"/>
      <c r="P727" s="594"/>
      <c r="Q727" s="594"/>
      <c r="R727" s="594"/>
    </row>
    <row r="728" spans="1:18" x14ac:dyDescent="0.25">
      <c r="A728" s="594"/>
      <c r="B728" s="594"/>
      <c r="C728" s="594"/>
      <c r="D728" s="594"/>
      <c r="E728" s="594"/>
      <c r="F728" s="594"/>
      <c r="G728" s="594"/>
      <c r="H728" s="594"/>
      <c r="I728" s="594"/>
      <c r="J728" s="594"/>
      <c r="K728" s="594"/>
      <c r="L728" s="594"/>
      <c r="M728" s="594"/>
      <c r="N728" s="594"/>
      <c r="O728" s="594"/>
      <c r="P728" s="594"/>
      <c r="Q728" s="594"/>
      <c r="R728" s="594"/>
    </row>
    <row r="729" spans="1:18" x14ac:dyDescent="0.25">
      <c r="A729" s="594"/>
      <c r="B729" s="594"/>
      <c r="C729" s="594"/>
      <c r="D729" s="594"/>
      <c r="E729" s="594"/>
      <c r="F729" s="594"/>
      <c r="G729" s="594"/>
      <c r="H729" s="594"/>
      <c r="I729" s="594"/>
      <c r="J729" s="594"/>
      <c r="K729" s="594"/>
      <c r="L729" s="594"/>
      <c r="M729" s="594"/>
      <c r="N729" s="594"/>
      <c r="O729" s="594"/>
      <c r="P729" s="594"/>
      <c r="Q729" s="594"/>
      <c r="R729" s="594"/>
    </row>
    <row r="730" spans="1:18" x14ac:dyDescent="0.25">
      <c r="A730" s="594"/>
      <c r="B730" s="594"/>
      <c r="C730" s="594"/>
      <c r="D730" s="594"/>
      <c r="E730" s="594"/>
      <c r="F730" s="594"/>
      <c r="G730" s="594"/>
      <c r="H730" s="594"/>
      <c r="I730" s="594"/>
      <c r="J730" s="594"/>
      <c r="K730" s="594"/>
      <c r="L730" s="594"/>
      <c r="M730" s="594"/>
      <c r="N730" s="594"/>
      <c r="O730" s="594"/>
      <c r="P730" s="594"/>
      <c r="Q730" s="594"/>
      <c r="R730" s="594"/>
    </row>
    <row r="731" spans="1:18" x14ac:dyDescent="0.25">
      <c r="A731" s="594"/>
      <c r="B731" s="594"/>
      <c r="C731" s="594"/>
      <c r="D731" s="594"/>
      <c r="E731" s="594"/>
      <c r="F731" s="594"/>
      <c r="G731" s="594"/>
      <c r="H731" s="594"/>
      <c r="I731" s="594"/>
      <c r="J731" s="594"/>
      <c r="K731" s="594"/>
      <c r="L731" s="594"/>
      <c r="M731" s="594"/>
      <c r="N731" s="594"/>
      <c r="O731" s="594"/>
      <c r="P731" s="594"/>
      <c r="Q731" s="594"/>
      <c r="R731" s="594"/>
    </row>
    <row r="732" spans="1:18" x14ac:dyDescent="0.25">
      <c r="A732" s="594"/>
      <c r="B732" s="594"/>
      <c r="C732" s="594"/>
      <c r="D732" s="594"/>
      <c r="E732" s="594"/>
      <c r="F732" s="594"/>
      <c r="G732" s="594"/>
      <c r="H732" s="594"/>
      <c r="I732" s="594"/>
      <c r="J732" s="594"/>
      <c r="K732" s="594"/>
      <c r="L732" s="594"/>
      <c r="M732" s="594"/>
      <c r="N732" s="594"/>
      <c r="O732" s="594"/>
      <c r="P732" s="594"/>
      <c r="Q732" s="594"/>
      <c r="R732" s="594"/>
    </row>
    <row r="733" spans="1:18" x14ac:dyDescent="0.25">
      <c r="A733" s="594"/>
      <c r="B733" s="594"/>
      <c r="C733" s="594"/>
      <c r="D733" s="594"/>
      <c r="E733" s="594"/>
      <c r="F733" s="594"/>
      <c r="G733" s="594"/>
      <c r="H733" s="594"/>
      <c r="I733" s="594"/>
      <c r="J733" s="594"/>
      <c r="K733" s="594"/>
      <c r="L733" s="594"/>
      <c r="M733" s="594"/>
      <c r="N733" s="594"/>
      <c r="O733" s="594"/>
      <c r="P733" s="594"/>
      <c r="Q733" s="594"/>
      <c r="R733" s="594"/>
    </row>
    <row r="734" spans="1:18" x14ac:dyDescent="0.25">
      <c r="A734" s="594"/>
      <c r="B734" s="594"/>
      <c r="C734" s="594"/>
      <c r="D734" s="594"/>
      <c r="E734" s="594"/>
      <c r="F734" s="594"/>
      <c r="G734" s="594"/>
      <c r="H734" s="594"/>
      <c r="I734" s="594"/>
      <c r="J734" s="594"/>
      <c r="K734" s="594"/>
      <c r="L734" s="594"/>
      <c r="M734" s="594"/>
      <c r="N734" s="594"/>
      <c r="O734" s="594"/>
      <c r="P734" s="594"/>
      <c r="Q734" s="594"/>
      <c r="R734" s="594"/>
    </row>
    <row r="735" spans="1:18" x14ac:dyDescent="0.25">
      <c r="A735" s="594"/>
      <c r="B735" s="594"/>
      <c r="C735" s="594"/>
      <c r="D735" s="594"/>
      <c r="E735" s="594"/>
      <c r="F735" s="594"/>
      <c r="G735" s="594"/>
      <c r="H735" s="594"/>
      <c r="I735" s="594"/>
      <c r="J735" s="594"/>
      <c r="K735" s="594"/>
      <c r="L735" s="594"/>
      <c r="M735" s="594"/>
      <c r="N735" s="594"/>
      <c r="O735" s="594"/>
      <c r="P735" s="594"/>
      <c r="Q735" s="594"/>
      <c r="R735" s="594"/>
    </row>
    <row r="736" spans="1:18" x14ac:dyDescent="0.25">
      <c r="A736" s="594"/>
      <c r="B736" s="594"/>
      <c r="C736" s="594"/>
      <c r="D736" s="594"/>
      <c r="E736" s="594"/>
      <c r="F736" s="594"/>
      <c r="G736" s="594"/>
      <c r="H736" s="594"/>
      <c r="I736" s="594"/>
      <c r="J736" s="594"/>
      <c r="K736" s="594"/>
      <c r="L736" s="594"/>
      <c r="M736" s="594"/>
      <c r="N736" s="594"/>
      <c r="O736" s="594"/>
      <c r="P736" s="594"/>
      <c r="Q736" s="594"/>
      <c r="R736" s="594"/>
    </row>
    <row r="737" spans="1:18" x14ac:dyDescent="0.25">
      <c r="A737" s="594"/>
      <c r="B737" s="594"/>
      <c r="C737" s="594"/>
      <c r="D737" s="594"/>
      <c r="E737" s="594"/>
      <c r="F737" s="594"/>
      <c r="G737" s="594"/>
      <c r="H737" s="594"/>
      <c r="I737" s="594"/>
      <c r="J737" s="594"/>
      <c r="K737" s="594"/>
      <c r="L737" s="594"/>
      <c r="M737" s="594"/>
      <c r="N737" s="594"/>
      <c r="O737" s="594"/>
      <c r="P737" s="594"/>
      <c r="Q737" s="594"/>
      <c r="R737" s="594"/>
    </row>
    <row r="738" spans="1:18" x14ac:dyDescent="0.25">
      <c r="A738" s="594"/>
      <c r="B738" s="594"/>
      <c r="C738" s="594"/>
      <c r="D738" s="594"/>
      <c r="E738" s="594"/>
      <c r="F738" s="594"/>
      <c r="G738" s="594"/>
      <c r="H738" s="594"/>
      <c r="I738" s="594"/>
      <c r="J738" s="594"/>
      <c r="K738" s="594"/>
      <c r="L738" s="594"/>
      <c r="M738" s="594"/>
      <c r="N738" s="594"/>
      <c r="O738" s="594"/>
      <c r="P738" s="594"/>
      <c r="Q738" s="594"/>
      <c r="R738" s="594"/>
    </row>
    <row r="739" spans="1:18" x14ac:dyDescent="0.25">
      <c r="A739" s="594"/>
      <c r="B739" s="594"/>
      <c r="C739" s="594"/>
      <c r="D739" s="594"/>
      <c r="E739" s="594"/>
      <c r="F739" s="594"/>
      <c r="G739" s="594"/>
      <c r="H739" s="594"/>
      <c r="I739" s="594"/>
      <c r="J739" s="594"/>
      <c r="K739" s="594"/>
      <c r="L739" s="594"/>
      <c r="M739" s="594"/>
      <c r="N739" s="594"/>
      <c r="O739" s="594"/>
      <c r="P739" s="594"/>
      <c r="Q739" s="594"/>
      <c r="R739" s="594"/>
    </row>
    <row r="740" spans="1:18" x14ac:dyDescent="0.25">
      <c r="A740" s="594"/>
      <c r="B740" s="594"/>
      <c r="C740" s="594"/>
      <c r="D740" s="594"/>
      <c r="E740" s="594"/>
      <c r="F740" s="594"/>
      <c r="G740" s="594"/>
      <c r="H740" s="594"/>
      <c r="I740" s="594"/>
      <c r="J740" s="594"/>
      <c r="K740" s="594"/>
      <c r="L740" s="594"/>
      <c r="M740" s="594"/>
      <c r="N740" s="594"/>
      <c r="O740" s="594"/>
      <c r="P740" s="594"/>
      <c r="Q740" s="594"/>
      <c r="R740" s="594"/>
    </row>
    <row r="741" spans="1:18" x14ac:dyDescent="0.25">
      <c r="A741" s="594"/>
      <c r="B741" s="594"/>
      <c r="C741" s="594"/>
      <c r="D741" s="594"/>
      <c r="E741" s="594"/>
      <c r="F741" s="594"/>
      <c r="G741" s="594"/>
      <c r="H741" s="594"/>
      <c r="I741" s="594"/>
      <c r="J741" s="594"/>
      <c r="K741" s="594"/>
      <c r="L741" s="594"/>
      <c r="M741" s="594"/>
      <c r="N741" s="594"/>
      <c r="O741" s="594"/>
      <c r="P741" s="594"/>
      <c r="Q741" s="594"/>
      <c r="R741" s="594"/>
    </row>
    <row r="742" spans="1:18" x14ac:dyDescent="0.25">
      <c r="A742" s="594"/>
      <c r="B742" s="594"/>
      <c r="C742" s="594"/>
      <c r="D742" s="594"/>
      <c r="E742" s="594"/>
      <c r="F742" s="594"/>
      <c r="G742" s="594"/>
      <c r="H742" s="594"/>
      <c r="I742" s="594"/>
      <c r="J742" s="594"/>
      <c r="K742" s="594"/>
      <c r="L742" s="594"/>
      <c r="M742" s="594"/>
      <c r="N742" s="594"/>
      <c r="O742" s="594"/>
      <c r="P742" s="594"/>
      <c r="Q742" s="594"/>
      <c r="R742" s="594"/>
    </row>
    <row r="743" spans="1:18" x14ac:dyDescent="0.25">
      <c r="A743" s="594"/>
      <c r="B743" s="594"/>
      <c r="C743" s="594"/>
      <c r="D743" s="594"/>
      <c r="E743" s="594"/>
      <c r="F743" s="594"/>
      <c r="G743" s="594"/>
      <c r="H743" s="594"/>
      <c r="I743" s="594"/>
      <c r="J743" s="594"/>
      <c r="K743" s="594"/>
      <c r="L743" s="594"/>
      <c r="M743" s="594"/>
      <c r="N743" s="594"/>
      <c r="O743" s="594"/>
      <c r="P743" s="594"/>
      <c r="Q743" s="594"/>
      <c r="R743" s="594"/>
    </row>
    <row r="744" spans="1:18" x14ac:dyDescent="0.25">
      <c r="A744" s="594"/>
      <c r="B744" s="594"/>
      <c r="C744" s="594"/>
      <c r="D744" s="594"/>
      <c r="E744" s="594"/>
      <c r="F744" s="594"/>
      <c r="G744" s="594"/>
      <c r="H744" s="594"/>
      <c r="I744" s="594"/>
      <c r="J744" s="594"/>
      <c r="K744" s="594"/>
      <c r="L744" s="594"/>
      <c r="M744" s="594"/>
      <c r="N744" s="594"/>
      <c r="O744" s="594"/>
      <c r="P744" s="594"/>
      <c r="Q744" s="594"/>
      <c r="R744" s="594"/>
    </row>
    <row r="745" spans="1:18" x14ac:dyDescent="0.25">
      <c r="A745" s="594"/>
      <c r="B745" s="594"/>
      <c r="C745" s="594"/>
      <c r="D745" s="594"/>
      <c r="E745" s="594"/>
      <c r="F745" s="594"/>
      <c r="G745" s="594"/>
      <c r="H745" s="594"/>
      <c r="I745" s="594"/>
      <c r="J745" s="594"/>
      <c r="K745" s="594"/>
      <c r="L745" s="594"/>
      <c r="M745" s="594"/>
      <c r="N745" s="594"/>
      <c r="O745" s="594"/>
      <c r="P745" s="594"/>
      <c r="Q745" s="594"/>
      <c r="R745" s="594"/>
    </row>
    <row r="746" spans="1:18" x14ac:dyDescent="0.25">
      <c r="A746" s="594"/>
      <c r="B746" s="594"/>
      <c r="C746" s="594"/>
      <c r="D746" s="594"/>
      <c r="E746" s="594"/>
      <c r="F746" s="594"/>
      <c r="G746" s="594"/>
      <c r="H746" s="594"/>
      <c r="I746" s="594"/>
      <c r="J746" s="594"/>
      <c r="K746" s="594"/>
      <c r="L746" s="594"/>
      <c r="M746" s="594"/>
      <c r="N746" s="594"/>
      <c r="O746" s="594"/>
      <c r="P746" s="594"/>
      <c r="Q746" s="594"/>
      <c r="R746" s="594"/>
    </row>
    <row r="747" spans="1:18" x14ac:dyDescent="0.25">
      <c r="A747" s="594"/>
      <c r="B747" s="594"/>
      <c r="C747" s="594"/>
      <c r="D747" s="594"/>
      <c r="E747" s="594"/>
      <c r="F747" s="594"/>
      <c r="G747" s="594"/>
      <c r="H747" s="594"/>
      <c r="I747" s="594"/>
      <c r="J747" s="594"/>
      <c r="K747" s="594"/>
      <c r="L747" s="594"/>
      <c r="M747" s="594"/>
      <c r="N747" s="594"/>
      <c r="O747" s="594"/>
      <c r="P747" s="594"/>
      <c r="Q747" s="594"/>
      <c r="R747" s="594"/>
    </row>
    <row r="748" spans="1:18" x14ac:dyDescent="0.25">
      <c r="A748" s="594"/>
      <c r="B748" s="594"/>
      <c r="C748" s="594"/>
      <c r="D748" s="594"/>
      <c r="E748" s="594"/>
      <c r="F748" s="594"/>
      <c r="G748" s="594"/>
      <c r="H748" s="594"/>
      <c r="I748" s="594"/>
      <c r="J748" s="594"/>
      <c r="K748" s="594"/>
      <c r="L748" s="594"/>
      <c r="M748" s="594"/>
      <c r="N748" s="594"/>
      <c r="O748" s="594"/>
      <c r="P748" s="594"/>
      <c r="Q748" s="594"/>
      <c r="R748" s="594"/>
    </row>
    <row r="749" spans="1:18" x14ac:dyDescent="0.25">
      <c r="A749" s="594"/>
      <c r="B749" s="594"/>
      <c r="C749" s="594"/>
      <c r="D749" s="594"/>
      <c r="E749" s="594"/>
      <c r="F749" s="594"/>
      <c r="G749" s="594"/>
      <c r="H749" s="594"/>
      <c r="I749" s="594"/>
      <c r="J749" s="594"/>
      <c r="K749" s="594"/>
      <c r="L749" s="594"/>
      <c r="M749" s="594"/>
      <c r="N749" s="594"/>
      <c r="O749" s="594"/>
      <c r="P749" s="594"/>
      <c r="Q749" s="594"/>
      <c r="R749" s="594"/>
    </row>
    <row r="750" spans="1:18" x14ac:dyDescent="0.25">
      <c r="A750" s="594"/>
      <c r="B750" s="594"/>
      <c r="C750" s="594"/>
      <c r="D750" s="594"/>
      <c r="E750" s="594"/>
      <c r="F750" s="594"/>
      <c r="G750" s="594"/>
      <c r="H750" s="594"/>
      <c r="I750" s="594"/>
      <c r="J750" s="594"/>
      <c r="K750" s="594"/>
      <c r="L750" s="594"/>
      <c r="M750" s="594"/>
      <c r="N750" s="594"/>
      <c r="O750" s="594"/>
      <c r="P750" s="594"/>
      <c r="Q750" s="594"/>
      <c r="R750" s="594"/>
    </row>
    <row r="751" spans="1:18" x14ac:dyDescent="0.25">
      <c r="A751" s="594"/>
      <c r="B751" s="594"/>
      <c r="C751" s="594"/>
      <c r="D751" s="594"/>
      <c r="E751" s="594"/>
      <c r="F751" s="594"/>
      <c r="G751" s="594"/>
      <c r="H751" s="594"/>
      <c r="I751" s="594"/>
      <c r="J751" s="594"/>
      <c r="K751" s="594"/>
      <c r="L751" s="594"/>
      <c r="M751" s="594"/>
      <c r="N751" s="594"/>
      <c r="O751" s="594"/>
      <c r="P751" s="594"/>
      <c r="Q751" s="594"/>
      <c r="R751" s="594"/>
    </row>
    <row r="752" spans="1:18" x14ac:dyDescent="0.25">
      <c r="A752" s="594"/>
      <c r="B752" s="594"/>
      <c r="C752" s="594"/>
      <c r="D752" s="594"/>
      <c r="E752" s="594"/>
      <c r="F752" s="594"/>
      <c r="G752" s="594"/>
      <c r="H752" s="594"/>
      <c r="I752" s="594"/>
      <c r="J752" s="594"/>
      <c r="K752" s="594"/>
      <c r="L752" s="594"/>
      <c r="M752" s="594"/>
      <c r="N752" s="594"/>
      <c r="O752" s="594"/>
      <c r="P752" s="594"/>
      <c r="Q752" s="594"/>
      <c r="R752" s="594"/>
    </row>
    <row r="753" spans="1:18" x14ac:dyDescent="0.25">
      <c r="A753" s="594"/>
      <c r="B753" s="594"/>
      <c r="C753" s="594"/>
      <c r="D753" s="594"/>
      <c r="E753" s="594"/>
      <c r="F753" s="594"/>
      <c r="G753" s="594"/>
      <c r="H753" s="594"/>
      <c r="I753" s="594"/>
      <c r="J753" s="594"/>
      <c r="K753" s="594"/>
      <c r="L753" s="594"/>
      <c r="M753" s="594"/>
      <c r="N753" s="594"/>
      <c r="O753" s="594"/>
      <c r="P753" s="594"/>
      <c r="Q753" s="594"/>
      <c r="R753" s="594"/>
    </row>
    <row r="754" spans="1:18" x14ac:dyDescent="0.25">
      <c r="A754" s="594"/>
      <c r="B754" s="594"/>
      <c r="C754" s="594"/>
      <c r="D754" s="594"/>
      <c r="E754" s="594"/>
      <c r="F754" s="594"/>
      <c r="G754" s="594"/>
      <c r="H754" s="594"/>
      <c r="I754" s="594"/>
      <c r="J754" s="594"/>
      <c r="K754" s="594"/>
      <c r="L754" s="594"/>
      <c r="M754" s="594"/>
      <c r="N754" s="594"/>
      <c r="O754" s="594"/>
      <c r="P754" s="594"/>
      <c r="Q754" s="594"/>
      <c r="R754" s="594"/>
    </row>
    <row r="755" spans="1:18" x14ac:dyDescent="0.25">
      <c r="A755" s="594"/>
      <c r="B755" s="594"/>
      <c r="C755" s="594"/>
      <c r="D755" s="594"/>
      <c r="E755" s="594"/>
      <c r="F755" s="594"/>
      <c r="G755" s="594"/>
      <c r="H755" s="594"/>
      <c r="I755" s="594"/>
      <c r="J755" s="594"/>
      <c r="K755" s="594"/>
      <c r="L755" s="594"/>
      <c r="M755" s="594"/>
      <c r="N755" s="594"/>
      <c r="O755" s="594"/>
      <c r="P755" s="594"/>
      <c r="Q755" s="594"/>
      <c r="R755" s="594"/>
    </row>
    <row r="756" spans="1:18" x14ac:dyDescent="0.25">
      <c r="A756" s="594"/>
      <c r="B756" s="594"/>
      <c r="C756" s="594"/>
      <c r="D756" s="594"/>
      <c r="E756" s="594"/>
      <c r="F756" s="594"/>
      <c r="G756" s="594"/>
      <c r="H756" s="594"/>
      <c r="I756" s="594"/>
      <c r="J756" s="594"/>
      <c r="K756" s="594"/>
      <c r="L756" s="594"/>
      <c r="M756" s="594"/>
      <c r="N756" s="594"/>
      <c r="O756" s="594"/>
      <c r="P756" s="594"/>
      <c r="Q756" s="594"/>
      <c r="R756" s="594"/>
    </row>
    <row r="757" spans="1:18" x14ac:dyDescent="0.25">
      <c r="A757" s="594"/>
      <c r="B757" s="594"/>
      <c r="C757" s="594"/>
      <c r="D757" s="594"/>
      <c r="E757" s="594"/>
      <c r="F757" s="594"/>
      <c r="G757" s="594"/>
      <c r="H757" s="594"/>
      <c r="I757" s="594"/>
      <c r="J757" s="594"/>
      <c r="K757" s="594"/>
      <c r="L757" s="594"/>
      <c r="M757" s="594"/>
      <c r="N757" s="594"/>
      <c r="O757" s="594"/>
      <c r="P757" s="594"/>
      <c r="Q757" s="594"/>
      <c r="R757" s="594"/>
    </row>
    <row r="758" spans="1:18" x14ac:dyDescent="0.25">
      <c r="A758" s="594"/>
      <c r="B758" s="594"/>
      <c r="C758" s="594"/>
      <c r="D758" s="594"/>
      <c r="E758" s="594"/>
      <c r="F758" s="594"/>
      <c r="G758" s="594"/>
      <c r="H758" s="594"/>
      <c r="I758" s="594"/>
      <c r="J758" s="594"/>
      <c r="K758" s="594"/>
      <c r="L758" s="594"/>
      <c r="M758" s="594"/>
      <c r="N758" s="594"/>
      <c r="O758" s="594"/>
      <c r="P758" s="594"/>
      <c r="Q758" s="594"/>
      <c r="R758" s="594"/>
    </row>
    <row r="759" spans="1:18" x14ac:dyDescent="0.25">
      <c r="A759" s="594"/>
      <c r="B759" s="594"/>
      <c r="C759" s="594"/>
      <c r="D759" s="594"/>
      <c r="E759" s="594"/>
      <c r="F759" s="594"/>
      <c r="G759" s="594"/>
      <c r="H759" s="594"/>
      <c r="I759" s="594"/>
      <c r="J759" s="594"/>
      <c r="K759" s="594"/>
      <c r="L759" s="594"/>
      <c r="M759" s="594"/>
      <c r="N759" s="594"/>
      <c r="O759" s="594"/>
      <c r="P759" s="594"/>
      <c r="Q759" s="594"/>
      <c r="R759" s="594"/>
    </row>
    <row r="760" spans="1:18" x14ac:dyDescent="0.25">
      <c r="A760" s="594"/>
      <c r="B760" s="594"/>
      <c r="C760" s="594"/>
      <c r="D760" s="594"/>
      <c r="E760" s="594"/>
      <c r="F760" s="594"/>
      <c r="G760" s="594"/>
      <c r="H760" s="594"/>
      <c r="I760" s="594"/>
      <c r="J760" s="594"/>
      <c r="K760" s="594"/>
      <c r="L760" s="594"/>
      <c r="M760" s="594"/>
      <c r="N760" s="594"/>
      <c r="O760" s="594"/>
      <c r="P760" s="594"/>
      <c r="Q760" s="594"/>
      <c r="R760" s="594"/>
    </row>
    <row r="761" spans="1:18" x14ac:dyDescent="0.25">
      <c r="A761" s="594"/>
      <c r="B761" s="594"/>
      <c r="C761" s="594"/>
      <c r="D761" s="594"/>
      <c r="E761" s="594"/>
      <c r="F761" s="594"/>
      <c r="G761" s="594"/>
      <c r="H761" s="594"/>
      <c r="I761" s="594"/>
      <c r="J761" s="594"/>
      <c r="K761" s="594"/>
      <c r="L761" s="594"/>
      <c r="M761" s="594"/>
      <c r="N761" s="594"/>
      <c r="O761" s="594"/>
      <c r="P761" s="594"/>
      <c r="Q761" s="594"/>
      <c r="R761" s="594"/>
    </row>
    <row r="762" spans="1:18" x14ac:dyDescent="0.25">
      <c r="A762" s="594"/>
      <c r="B762" s="594"/>
      <c r="C762" s="594"/>
      <c r="D762" s="594"/>
      <c r="E762" s="594"/>
      <c r="F762" s="594"/>
      <c r="G762" s="594"/>
      <c r="H762" s="594"/>
      <c r="I762" s="594"/>
      <c r="J762" s="594"/>
      <c r="K762" s="594"/>
      <c r="L762" s="594"/>
      <c r="M762" s="594"/>
      <c r="N762" s="594"/>
      <c r="O762" s="594"/>
      <c r="P762" s="594"/>
      <c r="Q762" s="594"/>
      <c r="R762" s="594"/>
    </row>
    <row r="763" spans="1:18" x14ac:dyDescent="0.25">
      <c r="A763" s="594"/>
      <c r="B763" s="594"/>
      <c r="C763" s="594"/>
      <c r="D763" s="594"/>
      <c r="E763" s="594"/>
      <c r="F763" s="594"/>
      <c r="G763" s="594"/>
      <c r="H763" s="594"/>
      <c r="I763" s="594"/>
      <c r="J763" s="594"/>
      <c r="K763" s="594"/>
      <c r="L763" s="594"/>
      <c r="M763" s="594"/>
      <c r="N763" s="594"/>
      <c r="O763" s="594"/>
      <c r="P763" s="594"/>
      <c r="Q763" s="594"/>
      <c r="R763" s="594"/>
    </row>
    <row r="764" spans="1:18" x14ac:dyDescent="0.25">
      <c r="A764" s="594"/>
      <c r="B764" s="594"/>
      <c r="C764" s="594"/>
      <c r="D764" s="594"/>
      <c r="E764" s="594"/>
      <c r="F764" s="594"/>
      <c r="G764" s="594"/>
      <c r="H764" s="594"/>
      <c r="I764" s="594"/>
      <c r="J764" s="594"/>
      <c r="K764" s="594"/>
      <c r="L764" s="594"/>
      <c r="M764" s="594"/>
      <c r="N764" s="594"/>
      <c r="O764" s="594"/>
      <c r="P764" s="594"/>
      <c r="Q764" s="594"/>
      <c r="R764" s="594"/>
    </row>
    <row r="765" spans="1:18" x14ac:dyDescent="0.25">
      <c r="A765" s="594"/>
      <c r="B765" s="594"/>
      <c r="C765" s="594"/>
      <c r="D765" s="594"/>
      <c r="E765" s="594"/>
      <c r="F765" s="594"/>
      <c r="G765" s="594"/>
      <c r="H765" s="594"/>
      <c r="I765" s="594"/>
      <c r="J765" s="594"/>
      <c r="K765" s="594"/>
      <c r="L765" s="594"/>
      <c r="M765" s="594"/>
      <c r="N765" s="594"/>
      <c r="O765" s="594"/>
      <c r="P765" s="594"/>
      <c r="Q765" s="594"/>
      <c r="R765" s="594"/>
    </row>
    <row r="766" spans="1:18" x14ac:dyDescent="0.25">
      <c r="A766" s="594"/>
      <c r="B766" s="594"/>
      <c r="C766" s="594"/>
      <c r="D766" s="594"/>
      <c r="E766" s="594"/>
      <c r="F766" s="594"/>
      <c r="G766" s="594"/>
      <c r="H766" s="594"/>
      <c r="I766" s="594"/>
      <c r="J766" s="594"/>
      <c r="K766" s="594"/>
      <c r="L766" s="594"/>
      <c r="M766" s="594"/>
      <c r="N766" s="594"/>
      <c r="O766" s="594"/>
      <c r="P766" s="594"/>
      <c r="Q766" s="594"/>
      <c r="R766" s="594"/>
    </row>
    <row r="767" spans="1:18" x14ac:dyDescent="0.25">
      <c r="A767" s="594"/>
      <c r="B767" s="594"/>
      <c r="C767" s="594"/>
      <c r="D767" s="594"/>
      <c r="E767" s="594"/>
      <c r="F767" s="594"/>
      <c r="G767" s="594"/>
      <c r="H767" s="594"/>
      <c r="I767" s="594"/>
      <c r="J767" s="594"/>
      <c r="K767" s="594"/>
      <c r="L767" s="594"/>
      <c r="M767" s="594"/>
      <c r="N767" s="594"/>
      <c r="O767" s="594"/>
      <c r="P767" s="594"/>
      <c r="Q767" s="594"/>
      <c r="R767" s="594"/>
    </row>
    <row r="768" spans="1:18" x14ac:dyDescent="0.25">
      <c r="A768" s="594"/>
      <c r="B768" s="594"/>
      <c r="C768" s="594"/>
      <c r="D768" s="594"/>
      <c r="E768" s="594"/>
      <c r="F768" s="594"/>
      <c r="G768" s="594"/>
      <c r="H768" s="594"/>
      <c r="I768" s="594"/>
      <c r="J768" s="594"/>
      <c r="K768" s="594"/>
      <c r="L768" s="594"/>
      <c r="M768" s="594"/>
      <c r="N768" s="594"/>
      <c r="O768" s="594"/>
      <c r="P768" s="594"/>
      <c r="Q768" s="594"/>
      <c r="R768" s="594"/>
    </row>
    <row r="769" spans="1:18" x14ac:dyDescent="0.25">
      <c r="A769" s="594"/>
      <c r="B769" s="594"/>
      <c r="C769" s="594"/>
      <c r="D769" s="594"/>
      <c r="E769" s="594"/>
      <c r="F769" s="594"/>
      <c r="G769" s="594"/>
      <c r="H769" s="594"/>
      <c r="I769" s="594"/>
      <c r="J769" s="594"/>
      <c r="K769" s="594"/>
      <c r="L769" s="594"/>
      <c r="M769" s="594"/>
      <c r="N769" s="594"/>
      <c r="O769" s="594"/>
      <c r="P769" s="594"/>
      <c r="Q769" s="594"/>
      <c r="R769" s="594"/>
    </row>
    <row r="770" spans="1:18" x14ac:dyDescent="0.25">
      <c r="A770" s="594"/>
      <c r="B770" s="594"/>
      <c r="C770" s="594"/>
      <c r="D770" s="594"/>
      <c r="E770" s="594"/>
      <c r="F770" s="594"/>
      <c r="G770" s="594"/>
      <c r="H770" s="594"/>
      <c r="I770" s="594"/>
      <c r="J770" s="594"/>
      <c r="K770" s="594"/>
      <c r="L770" s="594"/>
      <c r="M770" s="594"/>
      <c r="N770" s="594"/>
      <c r="O770" s="594"/>
      <c r="P770" s="594"/>
      <c r="Q770" s="594"/>
      <c r="R770" s="594"/>
    </row>
    <row r="771" spans="1:18" x14ac:dyDescent="0.25">
      <c r="A771" s="594"/>
      <c r="B771" s="594"/>
      <c r="C771" s="594"/>
      <c r="D771" s="594"/>
      <c r="E771" s="594"/>
      <c r="F771" s="594"/>
      <c r="G771" s="594"/>
      <c r="H771" s="594"/>
      <c r="I771" s="594"/>
      <c r="J771" s="594"/>
      <c r="K771" s="594"/>
      <c r="L771" s="594"/>
      <c r="M771" s="594"/>
      <c r="N771" s="594"/>
      <c r="O771" s="594"/>
      <c r="P771" s="594"/>
      <c r="Q771" s="594"/>
      <c r="R771" s="594"/>
    </row>
    <row r="772" spans="1:18" x14ac:dyDescent="0.25">
      <c r="A772" s="594"/>
      <c r="B772" s="594"/>
      <c r="C772" s="594"/>
      <c r="D772" s="594"/>
      <c r="E772" s="594"/>
      <c r="F772" s="594"/>
      <c r="G772" s="594"/>
      <c r="H772" s="594"/>
      <c r="I772" s="594"/>
      <c r="J772" s="594"/>
      <c r="K772" s="594"/>
      <c r="L772" s="594"/>
      <c r="M772" s="594"/>
      <c r="N772" s="594"/>
      <c r="O772" s="594"/>
      <c r="P772" s="594"/>
      <c r="Q772" s="594"/>
      <c r="R772" s="594"/>
    </row>
    <row r="773" spans="1:18" x14ac:dyDescent="0.25">
      <c r="A773" s="594"/>
      <c r="B773" s="594"/>
      <c r="C773" s="594"/>
      <c r="D773" s="594"/>
      <c r="E773" s="594"/>
      <c r="F773" s="594"/>
      <c r="G773" s="594"/>
      <c r="H773" s="594"/>
      <c r="I773" s="594"/>
      <c r="J773" s="594"/>
      <c r="K773" s="594"/>
      <c r="L773" s="594"/>
      <c r="M773" s="594"/>
      <c r="N773" s="594"/>
      <c r="O773" s="594"/>
      <c r="P773" s="594"/>
      <c r="Q773" s="594"/>
      <c r="R773" s="594"/>
    </row>
    <row r="774" spans="1:18" x14ac:dyDescent="0.25">
      <c r="A774" s="594"/>
      <c r="B774" s="594"/>
      <c r="C774" s="594"/>
      <c r="D774" s="594"/>
      <c r="E774" s="594"/>
      <c r="F774" s="594"/>
      <c r="G774" s="594"/>
      <c r="H774" s="594"/>
      <c r="I774" s="594"/>
      <c r="J774" s="594"/>
      <c r="K774" s="594"/>
      <c r="L774" s="594"/>
      <c r="M774" s="594"/>
      <c r="N774" s="594"/>
      <c r="O774" s="594"/>
      <c r="P774" s="594"/>
      <c r="Q774" s="594"/>
      <c r="R774" s="594"/>
    </row>
    <row r="775" spans="1:18" x14ac:dyDescent="0.25">
      <c r="A775" s="594"/>
      <c r="B775" s="594"/>
      <c r="C775" s="594"/>
      <c r="D775" s="594"/>
      <c r="E775" s="594"/>
      <c r="F775" s="594"/>
      <c r="G775" s="594"/>
      <c r="H775" s="594"/>
      <c r="I775" s="594"/>
      <c r="J775" s="594"/>
      <c r="K775" s="594"/>
      <c r="L775" s="594"/>
      <c r="M775" s="594"/>
      <c r="N775" s="594"/>
      <c r="O775" s="594"/>
      <c r="P775" s="594"/>
      <c r="Q775" s="594"/>
      <c r="R775" s="594"/>
    </row>
    <row r="776" spans="1:18" x14ac:dyDescent="0.25">
      <c r="A776" s="594"/>
      <c r="B776" s="594"/>
      <c r="C776" s="594"/>
      <c r="D776" s="594"/>
      <c r="E776" s="594"/>
      <c r="F776" s="594"/>
      <c r="G776" s="594"/>
      <c r="H776" s="594"/>
      <c r="I776" s="594"/>
      <c r="J776" s="594"/>
      <c r="K776" s="594"/>
      <c r="L776" s="594"/>
      <c r="M776" s="594"/>
      <c r="N776" s="594"/>
      <c r="O776" s="594"/>
      <c r="P776" s="594"/>
      <c r="Q776" s="594"/>
      <c r="R776" s="594"/>
    </row>
    <row r="777" spans="1:18" x14ac:dyDescent="0.25">
      <c r="A777" s="594"/>
      <c r="B777" s="594"/>
      <c r="C777" s="594"/>
      <c r="D777" s="594"/>
      <c r="E777" s="594"/>
      <c r="F777" s="594"/>
      <c r="G777" s="594"/>
      <c r="H777" s="594"/>
      <c r="I777" s="594"/>
      <c r="J777" s="594"/>
      <c r="K777" s="594"/>
      <c r="L777" s="594"/>
      <c r="M777" s="594"/>
      <c r="N777" s="594"/>
      <c r="O777" s="594"/>
      <c r="P777" s="594"/>
      <c r="Q777" s="594"/>
      <c r="R777" s="594"/>
    </row>
    <row r="778" spans="1:18" x14ac:dyDescent="0.25">
      <c r="A778" s="594"/>
      <c r="B778" s="594"/>
      <c r="C778" s="594"/>
      <c r="D778" s="594"/>
      <c r="E778" s="594"/>
      <c r="F778" s="594"/>
      <c r="G778" s="594"/>
      <c r="H778" s="594"/>
      <c r="I778" s="594"/>
      <c r="J778" s="594"/>
      <c r="K778" s="594"/>
      <c r="L778" s="594"/>
      <c r="M778" s="594"/>
      <c r="N778" s="594"/>
      <c r="O778" s="594"/>
      <c r="P778" s="594"/>
      <c r="Q778" s="594"/>
      <c r="R778" s="594"/>
    </row>
  </sheetData>
  <mergeCells count="1">
    <mergeCell ref="A1:R77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view="pageBreakPreview" zoomScale="90" zoomScaleNormal="100" zoomScaleSheetLayoutView="90" workbookViewId="0">
      <pane ySplit="6" topLeftCell="A29" activePane="bottomLeft" state="frozen"/>
      <selection pane="bottomLeft" activeCell="F27" sqref="F27"/>
    </sheetView>
  </sheetViews>
  <sheetFormatPr defaultRowHeight="16.5" x14ac:dyDescent="0.25"/>
  <cols>
    <col min="1" max="1" width="6.42578125" style="388" customWidth="1"/>
    <col min="2" max="2" width="40.7109375" style="388" customWidth="1"/>
    <col min="3" max="3" width="68.85546875" style="388" customWidth="1"/>
    <col min="4" max="4" width="27.28515625" style="388" customWidth="1"/>
    <col min="5" max="5" width="14" style="388" customWidth="1"/>
    <col min="6" max="6" width="16.140625" style="388" customWidth="1"/>
    <col min="7" max="7" width="11.140625" style="388" customWidth="1"/>
    <col min="8" max="8" width="13.28515625" style="388" customWidth="1"/>
    <col min="9" max="9" width="46.28515625" style="388" customWidth="1"/>
    <col min="10" max="10" width="11.42578125" style="388" customWidth="1"/>
    <col min="11" max="258" width="9.140625" style="388"/>
    <col min="259" max="259" width="6.42578125" style="388" customWidth="1"/>
    <col min="260" max="260" width="40.7109375" style="388" customWidth="1"/>
    <col min="261" max="261" width="68.85546875" style="388" customWidth="1"/>
    <col min="262" max="262" width="16.140625" style="388" customWidth="1"/>
    <col min="263" max="263" width="11.140625" style="388" customWidth="1"/>
    <col min="264" max="264" width="13.28515625" style="388" customWidth="1"/>
    <col min="265" max="265" width="11.7109375" style="388" customWidth="1"/>
    <col min="266" max="266" width="11.42578125" style="388" customWidth="1"/>
    <col min="267" max="514" width="9.140625" style="388"/>
    <col min="515" max="515" width="6.42578125" style="388" customWidth="1"/>
    <col min="516" max="516" width="40.7109375" style="388" customWidth="1"/>
    <col min="517" max="517" width="68.85546875" style="388" customWidth="1"/>
    <col min="518" max="518" width="16.140625" style="388" customWidth="1"/>
    <col min="519" max="519" width="11.140625" style="388" customWidth="1"/>
    <col min="520" max="520" width="13.28515625" style="388" customWidth="1"/>
    <col min="521" max="521" width="11.7109375" style="388" customWidth="1"/>
    <col min="522" max="522" width="11.42578125" style="388" customWidth="1"/>
    <col min="523" max="770" width="9.140625" style="388"/>
    <col min="771" max="771" width="6.42578125" style="388" customWidth="1"/>
    <col min="772" max="772" width="40.7109375" style="388" customWidth="1"/>
    <col min="773" max="773" width="68.85546875" style="388" customWidth="1"/>
    <col min="774" max="774" width="16.140625" style="388" customWidth="1"/>
    <col min="775" max="775" width="11.140625" style="388" customWidth="1"/>
    <col min="776" max="776" width="13.28515625" style="388" customWidth="1"/>
    <col min="777" max="777" width="11.7109375" style="388" customWidth="1"/>
    <col min="778" max="778" width="11.42578125" style="388" customWidth="1"/>
    <col min="779" max="1026" width="9.140625" style="388"/>
    <col min="1027" max="1027" width="6.42578125" style="388" customWidth="1"/>
    <col min="1028" max="1028" width="40.7109375" style="388" customWidth="1"/>
    <col min="1029" max="1029" width="68.85546875" style="388" customWidth="1"/>
    <col min="1030" max="1030" width="16.140625" style="388" customWidth="1"/>
    <col min="1031" max="1031" width="11.140625" style="388" customWidth="1"/>
    <col min="1032" max="1032" width="13.28515625" style="388" customWidth="1"/>
    <col min="1033" max="1033" width="11.7109375" style="388" customWidth="1"/>
    <col min="1034" max="1034" width="11.42578125" style="388" customWidth="1"/>
    <col min="1035" max="1282" width="9.140625" style="388"/>
    <col min="1283" max="1283" width="6.42578125" style="388" customWidth="1"/>
    <col min="1284" max="1284" width="40.7109375" style="388" customWidth="1"/>
    <col min="1285" max="1285" width="68.85546875" style="388" customWidth="1"/>
    <col min="1286" max="1286" width="16.140625" style="388" customWidth="1"/>
    <col min="1287" max="1287" width="11.140625" style="388" customWidth="1"/>
    <col min="1288" max="1288" width="13.28515625" style="388" customWidth="1"/>
    <col min="1289" max="1289" width="11.7109375" style="388" customWidth="1"/>
    <col min="1290" max="1290" width="11.42578125" style="388" customWidth="1"/>
    <col min="1291" max="1538" width="9.140625" style="388"/>
    <col min="1539" max="1539" width="6.42578125" style="388" customWidth="1"/>
    <col min="1540" max="1540" width="40.7109375" style="388" customWidth="1"/>
    <col min="1541" max="1541" width="68.85546875" style="388" customWidth="1"/>
    <col min="1542" max="1542" width="16.140625" style="388" customWidth="1"/>
    <col min="1543" max="1543" width="11.140625" style="388" customWidth="1"/>
    <col min="1544" max="1544" width="13.28515625" style="388" customWidth="1"/>
    <col min="1545" max="1545" width="11.7109375" style="388" customWidth="1"/>
    <col min="1546" max="1546" width="11.42578125" style="388" customWidth="1"/>
    <col min="1547" max="1794" width="9.140625" style="388"/>
    <col min="1795" max="1795" width="6.42578125" style="388" customWidth="1"/>
    <col min="1796" max="1796" width="40.7109375" style="388" customWidth="1"/>
    <col min="1797" max="1797" width="68.85546875" style="388" customWidth="1"/>
    <col min="1798" max="1798" width="16.140625" style="388" customWidth="1"/>
    <col min="1799" max="1799" width="11.140625" style="388" customWidth="1"/>
    <col min="1800" max="1800" width="13.28515625" style="388" customWidth="1"/>
    <col min="1801" max="1801" width="11.7109375" style="388" customWidth="1"/>
    <col min="1802" max="1802" width="11.42578125" style="388" customWidth="1"/>
    <col min="1803" max="2050" width="9.140625" style="388"/>
    <col min="2051" max="2051" width="6.42578125" style="388" customWidth="1"/>
    <col min="2052" max="2052" width="40.7109375" style="388" customWidth="1"/>
    <col min="2053" max="2053" width="68.85546875" style="388" customWidth="1"/>
    <col min="2054" max="2054" width="16.140625" style="388" customWidth="1"/>
    <col min="2055" max="2055" width="11.140625" style="388" customWidth="1"/>
    <col min="2056" max="2056" width="13.28515625" style="388" customWidth="1"/>
    <col min="2057" max="2057" width="11.7109375" style="388" customWidth="1"/>
    <col min="2058" max="2058" width="11.42578125" style="388" customWidth="1"/>
    <col min="2059" max="2306" width="9.140625" style="388"/>
    <col min="2307" max="2307" width="6.42578125" style="388" customWidth="1"/>
    <col min="2308" max="2308" width="40.7109375" style="388" customWidth="1"/>
    <col min="2309" max="2309" width="68.85546875" style="388" customWidth="1"/>
    <col min="2310" max="2310" width="16.140625" style="388" customWidth="1"/>
    <col min="2311" max="2311" width="11.140625" style="388" customWidth="1"/>
    <col min="2312" max="2312" width="13.28515625" style="388" customWidth="1"/>
    <col min="2313" max="2313" width="11.7109375" style="388" customWidth="1"/>
    <col min="2314" max="2314" width="11.42578125" style="388" customWidth="1"/>
    <col min="2315" max="2562" width="9.140625" style="388"/>
    <col min="2563" max="2563" width="6.42578125" style="388" customWidth="1"/>
    <col min="2564" max="2564" width="40.7109375" style="388" customWidth="1"/>
    <col min="2565" max="2565" width="68.85546875" style="388" customWidth="1"/>
    <col min="2566" max="2566" width="16.140625" style="388" customWidth="1"/>
    <col min="2567" max="2567" width="11.140625" style="388" customWidth="1"/>
    <col min="2568" max="2568" width="13.28515625" style="388" customWidth="1"/>
    <col min="2569" max="2569" width="11.7109375" style="388" customWidth="1"/>
    <col min="2570" max="2570" width="11.42578125" style="388" customWidth="1"/>
    <col min="2571" max="2818" width="9.140625" style="388"/>
    <col min="2819" max="2819" width="6.42578125" style="388" customWidth="1"/>
    <col min="2820" max="2820" width="40.7109375" style="388" customWidth="1"/>
    <col min="2821" max="2821" width="68.85546875" style="388" customWidth="1"/>
    <col min="2822" max="2822" width="16.140625" style="388" customWidth="1"/>
    <col min="2823" max="2823" width="11.140625" style="388" customWidth="1"/>
    <col min="2824" max="2824" width="13.28515625" style="388" customWidth="1"/>
    <col min="2825" max="2825" width="11.7109375" style="388" customWidth="1"/>
    <col min="2826" max="2826" width="11.42578125" style="388" customWidth="1"/>
    <col min="2827" max="3074" width="9.140625" style="388"/>
    <col min="3075" max="3075" width="6.42578125" style="388" customWidth="1"/>
    <col min="3076" max="3076" width="40.7109375" style="388" customWidth="1"/>
    <col min="3077" max="3077" width="68.85546875" style="388" customWidth="1"/>
    <col min="3078" max="3078" width="16.140625" style="388" customWidth="1"/>
    <col min="3079" max="3079" width="11.140625" style="388" customWidth="1"/>
    <col min="3080" max="3080" width="13.28515625" style="388" customWidth="1"/>
    <col min="3081" max="3081" width="11.7109375" style="388" customWidth="1"/>
    <col min="3082" max="3082" width="11.42578125" style="388" customWidth="1"/>
    <col min="3083" max="3330" width="9.140625" style="388"/>
    <col min="3331" max="3331" width="6.42578125" style="388" customWidth="1"/>
    <col min="3332" max="3332" width="40.7109375" style="388" customWidth="1"/>
    <col min="3333" max="3333" width="68.85546875" style="388" customWidth="1"/>
    <col min="3334" max="3334" width="16.140625" style="388" customWidth="1"/>
    <col min="3335" max="3335" width="11.140625" style="388" customWidth="1"/>
    <col min="3336" max="3336" width="13.28515625" style="388" customWidth="1"/>
    <col min="3337" max="3337" width="11.7109375" style="388" customWidth="1"/>
    <col min="3338" max="3338" width="11.42578125" style="388" customWidth="1"/>
    <col min="3339" max="3586" width="9.140625" style="388"/>
    <col min="3587" max="3587" width="6.42578125" style="388" customWidth="1"/>
    <col min="3588" max="3588" width="40.7109375" style="388" customWidth="1"/>
    <col min="3589" max="3589" width="68.85546875" style="388" customWidth="1"/>
    <col min="3590" max="3590" width="16.140625" style="388" customWidth="1"/>
    <col min="3591" max="3591" width="11.140625" style="388" customWidth="1"/>
    <col min="3592" max="3592" width="13.28515625" style="388" customWidth="1"/>
    <col min="3593" max="3593" width="11.7109375" style="388" customWidth="1"/>
    <col min="3594" max="3594" width="11.42578125" style="388" customWidth="1"/>
    <col min="3595" max="3842" width="9.140625" style="388"/>
    <col min="3843" max="3843" width="6.42578125" style="388" customWidth="1"/>
    <col min="3844" max="3844" width="40.7109375" style="388" customWidth="1"/>
    <col min="3845" max="3845" width="68.85546875" style="388" customWidth="1"/>
    <col min="3846" max="3846" width="16.140625" style="388" customWidth="1"/>
    <col min="3847" max="3847" width="11.140625" style="388" customWidth="1"/>
    <col min="3848" max="3848" width="13.28515625" style="388" customWidth="1"/>
    <col min="3849" max="3849" width="11.7109375" style="388" customWidth="1"/>
    <col min="3850" max="3850" width="11.42578125" style="388" customWidth="1"/>
    <col min="3851" max="4098" width="9.140625" style="388"/>
    <col min="4099" max="4099" width="6.42578125" style="388" customWidth="1"/>
    <col min="4100" max="4100" width="40.7109375" style="388" customWidth="1"/>
    <col min="4101" max="4101" width="68.85546875" style="388" customWidth="1"/>
    <col min="4102" max="4102" width="16.140625" style="388" customWidth="1"/>
    <col min="4103" max="4103" width="11.140625" style="388" customWidth="1"/>
    <col min="4104" max="4104" width="13.28515625" style="388" customWidth="1"/>
    <col min="4105" max="4105" width="11.7109375" style="388" customWidth="1"/>
    <col min="4106" max="4106" width="11.42578125" style="388" customWidth="1"/>
    <col min="4107" max="4354" width="9.140625" style="388"/>
    <col min="4355" max="4355" width="6.42578125" style="388" customWidth="1"/>
    <col min="4356" max="4356" width="40.7109375" style="388" customWidth="1"/>
    <col min="4357" max="4357" width="68.85546875" style="388" customWidth="1"/>
    <col min="4358" max="4358" width="16.140625" style="388" customWidth="1"/>
    <col min="4359" max="4359" width="11.140625" style="388" customWidth="1"/>
    <col min="4360" max="4360" width="13.28515625" style="388" customWidth="1"/>
    <col min="4361" max="4361" width="11.7109375" style="388" customWidth="1"/>
    <col min="4362" max="4362" width="11.42578125" style="388" customWidth="1"/>
    <col min="4363" max="4610" width="9.140625" style="388"/>
    <col min="4611" max="4611" width="6.42578125" style="388" customWidth="1"/>
    <col min="4612" max="4612" width="40.7109375" style="388" customWidth="1"/>
    <col min="4613" max="4613" width="68.85546875" style="388" customWidth="1"/>
    <col min="4614" max="4614" width="16.140625" style="388" customWidth="1"/>
    <col min="4615" max="4615" width="11.140625" style="388" customWidth="1"/>
    <col min="4616" max="4616" width="13.28515625" style="388" customWidth="1"/>
    <col min="4617" max="4617" width="11.7109375" style="388" customWidth="1"/>
    <col min="4618" max="4618" width="11.42578125" style="388" customWidth="1"/>
    <col min="4619" max="4866" width="9.140625" style="388"/>
    <col min="4867" max="4867" width="6.42578125" style="388" customWidth="1"/>
    <col min="4868" max="4868" width="40.7109375" style="388" customWidth="1"/>
    <col min="4869" max="4869" width="68.85546875" style="388" customWidth="1"/>
    <col min="4870" max="4870" width="16.140625" style="388" customWidth="1"/>
    <col min="4871" max="4871" width="11.140625" style="388" customWidth="1"/>
    <col min="4872" max="4872" width="13.28515625" style="388" customWidth="1"/>
    <col min="4873" max="4873" width="11.7109375" style="388" customWidth="1"/>
    <col min="4874" max="4874" width="11.42578125" style="388" customWidth="1"/>
    <col min="4875" max="5122" width="9.140625" style="388"/>
    <col min="5123" max="5123" width="6.42578125" style="388" customWidth="1"/>
    <col min="5124" max="5124" width="40.7109375" style="388" customWidth="1"/>
    <col min="5125" max="5125" width="68.85546875" style="388" customWidth="1"/>
    <col min="5126" max="5126" width="16.140625" style="388" customWidth="1"/>
    <col min="5127" max="5127" width="11.140625" style="388" customWidth="1"/>
    <col min="5128" max="5128" width="13.28515625" style="388" customWidth="1"/>
    <col min="5129" max="5129" width="11.7109375" style="388" customWidth="1"/>
    <col min="5130" max="5130" width="11.42578125" style="388" customWidth="1"/>
    <col min="5131" max="5378" width="9.140625" style="388"/>
    <col min="5379" max="5379" width="6.42578125" style="388" customWidth="1"/>
    <col min="5380" max="5380" width="40.7109375" style="388" customWidth="1"/>
    <col min="5381" max="5381" width="68.85546875" style="388" customWidth="1"/>
    <col min="5382" max="5382" width="16.140625" style="388" customWidth="1"/>
    <col min="5383" max="5383" width="11.140625" style="388" customWidth="1"/>
    <col min="5384" max="5384" width="13.28515625" style="388" customWidth="1"/>
    <col min="5385" max="5385" width="11.7109375" style="388" customWidth="1"/>
    <col min="5386" max="5386" width="11.42578125" style="388" customWidth="1"/>
    <col min="5387" max="5634" width="9.140625" style="388"/>
    <col min="5635" max="5635" width="6.42578125" style="388" customWidth="1"/>
    <col min="5636" max="5636" width="40.7109375" style="388" customWidth="1"/>
    <col min="5637" max="5637" width="68.85546875" style="388" customWidth="1"/>
    <col min="5638" max="5638" width="16.140625" style="388" customWidth="1"/>
    <col min="5639" max="5639" width="11.140625" style="388" customWidth="1"/>
    <col min="5640" max="5640" width="13.28515625" style="388" customWidth="1"/>
    <col min="5641" max="5641" width="11.7109375" style="388" customWidth="1"/>
    <col min="5642" max="5642" width="11.42578125" style="388" customWidth="1"/>
    <col min="5643" max="5890" width="9.140625" style="388"/>
    <col min="5891" max="5891" width="6.42578125" style="388" customWidth="1"/>
    <col min="5892" max="5892" width="40.7109375" style="388" customWidth="1"/>
    <col min="5893" max="5893" width="68.85546875" style="388" customWidth="1"/>
    <col min="5894" max="5894" width="16.140625" style="388" customWidth="1"/>
    <col min="5895" max="5895" width="11.140625" style="388" customWidth="1"/>
    <col min="5896" max="5896" width="13.28515625" style="388" customWidth="1"/>
    <col min="5897" max="5897" width="11.7109375" style="388" customWidth="1"/>
    <col min="5898" max="5898" width="11.42578125" style="388" customWidth="1"/>
    <col min="5899" max="6146" width="9.140625" style="388"/>
    <col min="6147" max="6147" width="6.42578125" style="388" customWidth="1"/>
    <col min="6148" max="6148" width="40.7109375" style="388" customWidth="1"/>
    <col min="6149" max="6149" width="68.85546875" style="388" customWidth="1"/>
    <col min="6150" max="6150" width="16.140625" style="388" customWidth="1"/>
    <col min="6151" max="6151" width="11.140625" style="388" customWidth="1"/>
    <col min="6152" max="6152" width="13.28515625" style="388" customWidth="1"/>
    <col min="6153" max="6153" width="11.7109375" style="388" customWidth="1"/>
    <col min="6154" max="6154" width="11.42578125" style="388" customWidth="1"/>
    <col min="6155" max="6402" width="9.140625" style="388"/>
    <col min="6403" max="6403" width="6.42578125" style="388" customWidth="1"/>
    <col min="6404" max="6404" width="40.7109375" style="388" customWidth="1"/>
    <col min="6405" max="6405" width="68.85546875" style="388" customWidth="1"/>
    <col min="6406" max="6406" width="16.140625" style="388" customWidth="1"/>
    <col min="6407" max="6407" width="11.140625" style="388" customWidth="1"/>
    <col min="6408" max="6408" width="13.28515625" style="388" customWidth="1"/>
    <col min="6409" max="6409" width="11.7109375" style="388" customWidth="1"/>
    <col min="6410" max="6410" width="11.42578125" style="388" customWidth="1"/>
    <col min="6411" max="6658" width="9.140625" style="388"/>
    <col min="6659" max="6659" width="6.42578125" style="388" customWidth="1"/>
    <col min="6660" max="6660" width="40.7109375" style="388" customWidth="1"/>
    <col min="6661" max="6661" width="68.85546875" style="388" customWidth="1"/>
    <col min="6662" max="6662" width="16.140625" style="388" customWidth="1"/>
    <col min="6663" max="6663" width="11.140625" style="388" customWidth="1"/>
    <col min="6664" max="6664" width="13.28515625" style="388" customWidth="1"/>
    <col min="6665" max="6665" width="11.7109375" style="388" customWidth="1"/>
    <col min="6666" max="6666" width="11.42578125" style="388" customWidth="1"/>
    <col min="6667" max="6914" width="9.140625" style="388"/>
    <col min="6915" max="6915" width="6.42578125" style="388" customWidth="1"/>
    <col min="6916" max="6916" width="40.7109375" style="388" customWidth="1"/>
    <col min="6917" max="6917" width="68.85546875" style="388" customWidth="1"/>
    <col min="6918" max="6918" width="16.140625" style="388" customWidth="1"/>
    <col min="6919" max="6919" width="11.140625" style="388" customWidth="1"/>
    <col min="6920" max="6920" width="13.28515625" style="388" customWidth="1"/>
    <col min="6921" max="6921" width="11.7109375" style="388" customWidth="1"/>
    <col min="6922" max="6922" width="11.42578125" style="388" customWidth="1"/>
    <col min="6923" max="7170" width="9.140625" style="388"/>
    <col min="7171" max="7171" width="6.42578125" style="388" customWidth="1"/>
    <col min="7172" max="7172" width="40.7109375" style="388" customWidth="1"/>
    <col min="7173" max="7173" width="68.85546875" style="388" customWidth="1"/>
    <col min="7174" max="7174" width="16.140625" style="388" customWidth="1"/>
    <col min="7175" max="7175" width="11.140625" style="388" customWidth="1"/>
    <col min="7176" max="7176" width="13.28515625" style="388" customWidth="1"/>
    <col min="7177" max="7177" width="11.7109375" style="388" customWidth="1"/>
    <col min="7178" max="7178" width="11.42578125" style="388" customWidth="1"/>
    <col min="7179" max="7426" width="9.140625" style="388"/>
    <col min="7427" max="7427" width="6.42578125" style="388" customWidth="1"/>
    <col min="7428" max="7428" width="40.7109375" style="388" customWidth="1"/>
    <col min="7429" max="7429" width="68.85546875" style="388" customWidth="1"/>
    <col min="7430" max="7430" width="16.140625" style="388" customWidth="1"/>
    <col min="7431" max="7431" width="11.140625" style="388" customWidth="1"/>
    <col min="7432" max="7432" width="13.28515625" style="388" customWidth="1"/>
    <col min="7433" max="7433" width="11.7109375" style="388" customWidth="1"/>
    <col min="7434" max="7434" width="11.42578125" style="388" customWidth="1"/>
    <col min="7435" max="7682" width="9.140625" style="388"/>
    <col min="7683" max="7683" width="6.42578125" style="388" customWidth="1"/>
    <col min="7684" max="7684" width="40.7109375" style="388" customWidth="1"/>
    <col min="7685" max="7685" width="68.85546875" style="388" customWidth="1"/>
    <col min="7686" max="7686" width="16.140625" style="388" customWidth="1"/>
    <col min="7687" max="7687" width="11.140625" style="388" customWidth="1"/>
    <col min="7688" max="7688" width="13.28515625" style="388" customWidth="1"/>
    <col min="7689" max="7689" width="11.7109375" style="388" customWidth="1"/>
    <col min="7690" max="7690" width="11.42578125" style="388" customWidth="1"/>
    <col min="7691" max="7938" width="9.140625" style="388"/>
    <col min="7939" max="7939" width="6.42578125" style="388" customWidth="1"/>
    <col min="7940" max="7940" width="40.7109375" style="388" customWidth="1"/>
    <col min="7941" max="7941" width="68.85546875" style="388" customWidth="1"/>
    <col min="7942" max="7942" width="16.140625" style="388" customWidth="1"/>
    <col min="7943" max="7943" width="11.140625" style="388" customWidth="1"/>
    <col min="7944" max="7944" width="13.28515625" style="388" customWidth="1"/>
    <col min="7945" max="7945" width="11.7109375" style="388" customWidth="1"/>
    <col min="7946" max="7946" width="11.42578125" style="388" customWidth="1"/>
    <col min="7947" max="8194" width="9.140625" style="388"/>
    <col min="8195" max="8195" width="6.42578125" style="388" customWidth="1"/>
    <col min="8196" max="8196" width="40.7109375" style="388" customWidth="1"/>
    <col min="8197" max="8197" width="68.85546875" style="388" customWidth="1"/>
    <col min="8198" max="8198" width="16.140625" style="388" customWidth="1"/>
    <col min="8199" max="8199" width="11.140625" style="388" customWidth="1"/>
    <col min="8200" max="8200" width="13.28515625" style="388" customWidth="1"/>
    <col min="8201" max="8201" width="11.7109375" style="388" customWidth="1"/>
    <col min="8202" max="8202" width="11.42578125" style="388" customWidth="1"/>
    <col min="8203" max="8450" width="9.140625" style="388"/>
    <col min="8451" max="8451" width="6.42578125" style="388" customWidth="1"/>
    <col min="8452" max="8452" width="40.7109375" style="388" customWidth="1"/>
    <col min="8453" max="8453" width="68.85546875" style="388" customWidth="1"/>
    <col min="8454" max="8454" width="16.140625" style="388" customWidth="1"/>
    <col min="8455" max="8455" width="11.140625" style="388" customWidth="1"/>
    <col min="8456" max="8456" width="13.28515625" style="388" customWidth="1"/>
    <col min="8457" max="8457" width="11.7109375" style="388" customWidth="1"/>
    <col min="8458" max="8458" width="11.42578125" style="388" customWidth="1"/>
    <col min="8459" max="8706" width="9.140625" style="388"/>
    <col min="8707" max="8707" width="6.42578125" style="388" customWidth="1"/>
    <col min="8708" max="8708" width="40.7109375" style="388" customWidth="1"/>
    <col min="8709" max="8709" width="68.85546875" style="388" customWidth="1"/>
    <col min="8710" max="8710" width="16.140625" style="388" customWidth="1"/>
    <col min="8711" max="8711" width="11.140625" style="388" customWidth="1"/>
    <col min="8712" max="8712" width="13.28515625" style="388" customWidth="1"/>
    <col min="8713" max="8713" width="11.7109375" style="388" customWidth="1"/>
    <col min="8714" max="8714" width="11.42578125" style="388" customWidth="1"/>
    <col min="8715" max="8962" width="9.140625" style="388"/>
    <col min="8963" max="8963" width="6.42578125" style="388" customWidth="1"/>
    <col min="8964" max="8964" width="40.7109375" style="388" customWidth="1"/>
    <col min="8965" max="8965" width="68.85546875" style="388" customWidth="1"/>
    <col min="8966" max="8966" width="16.140625" style="388" customWidth="1"/>
    <col min="8967" max="8967" width="11.140625" style="388" customWidth="1"/>
    <col min="8968" max="8968" width="13.28515625" style="388" customWidth="1"/>
    <col min="8969" max="8969" width="11.7109375" style="388" customWidth="1"/>
    <col min="8970" max="8970" width="11.42578125" style="388" customWidth="1"/>
    <col min="8971" max="9218" width="9.140625" style="388"/>
    <col min="9219" max="9219" width="6.42578125" style="388" customWidth="1"/>
    <col min="9220" max="9220" width="40.7109375" style="388" customWidth="1"/>
    <col min="9221" max="9221" width="68.85546875" style="388" customWidth="1"/>
    <col min="9222" max="9222" width="16.140625" style="388" customWidth="1"/>
    <col min="9223" max="9223" width="11.140625" style="388" customWidth="1"/>
    <col min="9224" max="9224" width="13.28515625" style="388" customWidth="1"/>
    <col min="9225" max="9225" width="11.7109375" style="388" customWidth="1"/>
    <col min="9226" max="9226" width="11.42578125" style="388" customWidth="1"/>
    <col min="9227" max="9474" width="9.140625" style="388"/>
    <col min="9475" max="9475" width="6.42578125" style="388" customWidth="1"/>
    <col min="9476" max="9476" width="40.7109375" style="388" customWidth="1"/>
    <col min="9477" max="9477" width="68.85546875" style="388" customWidth="1"/>
    <col min="9478" max="9478" width="16.140625" style="388" customWidth="1"/>
    <col min="9479" max="9479" width="11.140625" style="388" customWidth="1"/>
    <col min="9480" max="9480" width="13.28515625" style="388" customWidth="1"/>
    <col min="9481" max="9481" width="11.7109375" style="388" customWidth="1"/>
    <col min="9482" max="9482" width="11.42578125" style="388" customWidth="1"/>
    <col min="9483" max="9730" width="9.140625" style="388"/>
    <col min="9731" max="9731" width="6.42578125" style="388" customWidth="1"/>
    <col min="9732" max="9732" width="40.7109375" style="388" customWidth="1"/>
    <col min="9733" max="9733" width="68.85546875" style="388" customWidth="1"/>
    <col min="9734" max="9734" width="16.140625" style="388" customWidth="1"/>
    <col min="9735" max="9735" width="11.140625" style="388" customWidth="1"/>
    <col min="9736" max="9736" width="13.28515625" style="388" customWidth="1"/>
    <col min="9737" max="9737" width="11.7109375" style="388" customWidth="1"/>
    <col min="9738" max="9738" width="11.42578125" style="388" customWidth="1"/>
    <col min="9739" max="9986" width="9.140625" style="388"/>
    <col min="9987" max="9987" width="6.42578125" style="388" customWidth="1"/>
    <col min="9988" max="9988" width="40.7109375" style="388" customWidth="1"/>
    <col min="9989" max="9989" width="68.85546875" style="388" customWidth="1"/>
    <col min="9990" max="9990" width="16.140625" style="388" customWidth="1"/>
    <col min="9991" max="9991" width="11.140625" style="388" customWidth="1"/>
    <col min="9992" max="9992" width="13.28515625" style="388" customWidth="1"/>
    <col min="9993" max="9993" width="11.7109375" style="388" customWidth="1"/>
    <col min="9994" max="9994" width="11.42578125" style="388" customWidth="1"/>
    <col min="9995" max="10242" width="9.140625" style="388"/>
    <col min="10243" max="10243" width="6.42578125" style="388" customWidth="1"/>
    <col min="10244" max="10244" width="40.7109375" style="388" customWidth="1"/>
    <col min="10245" max="10245" width="68.85546875" style="388" customWidth="1"/>
    <col min="10246" max="10246" width="16.140625" style="388" customWidth="1"/>
    <col min="10247" max="10247" width="11.140625" style="388" customWidth="1"/>
    <col min="10248" max="10248" width="13.28515625" style="388" customWidth="1"/>
    <col min="10249" max="10249" width="11.7109375" style="388" customWidth="1"/>
    <col min="10250" max="10250" width="11.42578125" style="388" customWidth="1"/>
    <col min="10251" max="10498" width="9.140625" style="388"/>
    <col min="10499" max="10499" width="6.42578125" style="388" customWidth="1"/>
    <col min="10500" max="10500" width="40.7109375" style="388" customWidth="1"/>
    <col min="10501" max="10501" width="68.85546875" style="388" customWidth="1"/>
    <col min="10502" max="10502" width="16.140625" style="388" customWidth="1"/>
    <col min="10503" max="10503" width="11.140625" style="388" customWidth="1"/>
    <col min="10504" max="10504" width="13.28515625" style="388" customWidth="1"/>
    <col min="10505" max="10505" width="11.7109375" style="388" customWidth="1"/>
    <col min="10506" max="10506" width="11.42578125" style="388" customWidth="1"/>
    <col min="10507" max="10754" width="9.140625" style="388"/>
    <col min="10755" max="10755" width="6.42578125" style="388" customWidth="1"/>
    <col min="10756" max="10756" width="40.7109375" style="388" customWidth="1"/>
    <col min="10757" max="10757" width="68.85546875" style="388" customWidth="1"/>
    <col min="10758" max="10758" width="16.140625" style="388" customWidth="1"/>
    <col min="10759" max="10759" width="11.140625" style="388" customWidth="1"/>
    <col min="10760" max="10760" width="13.28515625" style="388" customWidth="1"/>
    <col min="10761" max="10761" width="11.7109375" style="388" customWidth="1"/>
    <col min="10762" max="10762" width="11.42578125" style="388" customWidth="1"/>
    <col min="10763" max="11010" width="9.140625" style="388"/>
    <col min="11011" max="11011" width="6.42578125" style="388" customWidth="1"/>
    <col min="11012" max="11012" width="40.7109375" style="388" customWidth="1"/>
    <col min="11013" max="11013" width="68.85546875" style="388" customWidth="1"/>
    <col min="11014" max="11014" width="16.140625" style="388" customWidth="1"/>
    <col min="11015" max="11015" width="11.140625" style="388" customWidth="1"/>
    <col min="11016" max="11016" width="13.28515625" style="388" customWidth="1"/>
    <col min="11017" max="11017" width="11.7109375" style="388" customWidth="1"/>
    <col min="11018" max="11018" width="11.42578125" style="388" customWidth="1"/>
    <col min="11019" max="11266" width="9.140625" style="388"/>
    <col min="11267" max="11267" width="6.42578125" style="388" customWidth="1"/>
    <col min="11268" max="11268" width="40.7109375" style="388" customWidth="1"/>
    <col min="11269" max="11269" width="68.85546875" style="388" customWidth="1"/>
    <col min="11270" max="11270" width="16.140625" style="388" customWidth="1"/>
    <col min="11271" max="11271" width="11.140625" style="388" customWidth="1"/>
    <col min="11272" max="11272" width="13.28515625" style="388" customWidth="1"/>
    <col min="11273" max="11273" width="11.7109375" style="388" customWidth="1"/>
    <col min="11274" max="11274" width="11.42578125" style="388" customWidth="1"/>
    <col min="11275" max="11522" width="9.140625" style="388"/>
    <col min="11523" max="11523" width="6.42578125" style="388" customWidth="1"/>
    <col min="11524" max="11524" width="40.7109375" style="388" customWidth="1"/>
    <col min="11525" max="11525" width="68.85546875" style="388" customWidth="1"/>
    <col min="11526" max="11526" width="16.140625" style="388" customWidth="1"/>
    <col min="11527" max="11527" width="11.140625" style="388" customWidth="1"/>
    <col min="11528" max="11528" width="13.28515625" style="388" customWidth="1"/>
    <col min="11529" max="11529" width="11.7109375" style="388" customWidth="1"/>
    <col min="11530" max="11530" width="11.42578125" style="388" customWidth="1"/>
    <col min="11531" max="11778" width="9.140625" style="388"/>
    <col min="11779" max="11779" width="6.42578125" style="388" customWidth="1"/>
    <col min="11780" max="11780" width="40.7109375" style="388" customWidth="1"/>
    <col min="11781" max="11781" width="68.85546875" style="388" customWidth="1"/>
    <col min="11782" max="11782" width="16.140625" style="388" customWidth="1"/>
    <col min="11783" max="11783" width="11.140625" style="388" customWidth="1"/>
    <col min="11784" max="11784" width="13.28515625" style="388" customWidth="1"/>
    <col min="11785" max="11785" width="11.7109375" style="388" customWidth="1"/>
    <col min="11786" max="11786" width="11.42578125" style="388" customWidth="1"/>
    <col min="11787" max="12034" width="9.140625" style="388"/>
    <col min="12035" max="12035" width="6.42578125" style="388" customWidth="1"/>
    <col min="12036" max="12036" width="40.7109375" style="388" customWidth="1"/>
    <col min="12037" max="12037" width="68.85546875" style="388" customWidth="1"/>
    <col min="12038" max="12038" width="16.140625" style="388" customWidth="1"/>
    <col min="12039" max="12039" width="11.140625" style="388" customWidth="1"/>
    <col min="12040" max="12040" width="13.28515625" style="388" customWidth="1"/>
    <col min="12041" max="12041" width="11.7109375" style="388" customWidth="1"/>
    <col min="12042" max="12042" width="11.42578125" style="388" customWidth="1"/>
    <col min="12043" max="12290" width="9.140625" style="388"/>
    <col min="12291" max="12291" width="6.42578125" style="388" customWidth="1"/>
    <col min="12292" max="12292" width="40.7109375" style="388" customWidth="1"/>
    <col min="12293" max="12293" width="68.85546875" style="388" customWidth="1"/>
    <col min="12294" max="12294" width="16.140625" style="388" customWidth="1"/>
    <col min="12295" max="12295" width="11.140625" style="388" customWidth="1"/>
    <col min="12296" max="12296" width="13.28515625" style="388" customWidth="1"/>
    <col min="12297" max="12297" width="11.7109375" style="388" customWidth="1"/>
    <col min="12298" max="12298" width="11.42578125" style="388" customWidth="1"/>
    <col min="12299" max="12546" width="9.140625" style="388"/>
    <col min="12547" max="12547" width="6.42578125" style="388" customWidth="1"/>
    <col min="12548" max="12548" width="40.7109375" style="388" customWidth="1"/>
    <col min="12549" max="12549" width="68.85546875" style="388" customWidth="1"/>
    <col min="12550" max="12550" width="16.140625" style="388" customWidth="1"/>
    <col min="12551" max="12551" width="11.140625" style="388" customWidth="1"/>
    <col min="12552" max="12552" width="13.28515625" style="388" customWidth="1"/>
    <col min="12553" max="12553" width="11.7109375" style="388" customWidth="1"/>
    <col min="12554" max="12554" width="11.42578125" style="388" customWidth="1"/>
    <col min="12555" max="12802" width="9.140625" style="388"/>
    <col min="12803" max="12803" width="6.42578125" style="388" customWidth="1"/>
    <col min="12804" max="12804" width="40.7109375" style="388" customWidth="1"/>
    <col min="12805" max="12805" width="68.85546875" style="388" customWidth="1"/>
    <col min="12806" max="12806" width="16.140625" style="388" customWidth="1"/>
    <col min="12807" max="12807" width="11.140625" style="388" customWidth="1"/>
    <col min="12808" max="12808" width="13.28515625" style="388" customWidth="1"/>
    <col min="12809" max="12809" width="11.7109375" style="388" customWidth="1"/>
    <col min="12810" max="12810" width="11.42578125" style="388" customWidth="1"/>
    <col min="12811" max="13058" width="9.140625" style="388"/>
    <col min="13059" max="13059" width="6.42578125" style="388" customWidth="1"/>
    <col min="13060" max="13060" width="40.7109375" style="388" customWidth="1"/>
    <col min="13061" max="13061" width="68.85546875" style="388" customWidth="1"/>
    <col min="13062" max="13062" width="16.140625" style="388" customWidth="1"/>
    <col min="13063" max="13063" width="11.140625" style="388" customWidth="1"/>
    <col min="13064" max="13064" width="13.28515625" style="388" customWidth="1"/>
    <col min="13065" max="13065" width="11.7109375" style="388" customWidth="1"/>
    <col min="13066" max="13066" width="11.42578125" style="388" customWidth="1"/>
    <col min="13067" max="13314" width="9.140625" style="388"/>
    <col min="13315" max="13315" width="6.42578125" style="388" customWidth="1"/>
    <col min="13316" max="13316" width="40.7109375" style="388" customWidth="1"/>
    <col min="13317" max="13317" width="68.85546875" style="388" customWidth="1"/>
    <col min="13318" max="13318" width="16.140625" style="388" customWidth="1"/>
    <col min="13319" max="13319" width="11.140625" style="388" customWidth="1"/>
    <col min="13320" max="13320" width="13.28515625" style="388" customWidth="1"/>
    <col min="13321" max="13321" width="11.7109375" style="388" customWidth="1"/>
    <col min="13322" max="13322" width="11.42578125" style="388" customWidth="1"/>
    <col min="13323" max="13570" width="9.140625" style="388"/>
    <col min="13571" max="13571" width="6.42578125" style="388" customWidth="1"/>
    <col min="13572" max="13572" width="40.7109375" style="388" customWidth="1"/>
    <col min="13573" max="13573" width="68.85546875" style="388" customWidth="1"/>
    <col min="13574" max="13574" width="16.140625" style="388" customWidth="1"/>
    <col min="13575" max="13575" width="11.140625" style="388" customWidth="1"/>
    <col min="13576" max="13576" width="13.28515625" style="388" customWidth="1"/>
    <col min="13577" max="13577" width="11.7109375" style="388" customWidth="1"/>
    <col min="13578" max="13578" width="11.42578125" style="388" customWidth="1"/>
    <col min="13579" max="13826" width="9.140625" style="388"/>
    <col min="13827" max="13827" width="6.42578125" style="388" customWidth="1"/>
    <col min="13828" max="13828" width="40.7109375" style="388" customWidth="1"/>
    <col min="13829" max="13829" width="68.85546875" style="388" customWidth="1"/>
    <col min="13830" max="13830" width="16.140625" style="388" customWidth="1"/>
    <col min="13831" max="13831" width="11.140625" style="388" customWidth="1"/>
    <col min="13832" max="13832" width="13.28515625" style="388" customWidth="1"/>
    <col min="13833" max="13833" width="11.7109375" style="388" customWidth="1"/>
    <col min="13834" max="13834" width="11.42578125" style="388" customWidth="1"/>
    <col min="13835" max="14082" width="9.140625" style="388"/>
    <col min="14083" max="14083" width="6.42578125" style="388" customWidth="1"/>
    <col min="14084" max="14084" width="40.7109375" style="388" customWidth="1"/>
    <col min="14085" max="14085" width="68.85546875" style="388" customWidth="1"/>
    <col min="14086" max="14086" width="16.140625" style="388" customWidth="1"/>
    <col min="14087" max="14087" width="11.140625" style="388" customWidth="1"/>
    <col min="14088" max="14088" width="13.28515625" style="388" customWidth="1"/>
    <col min="14089" max="14089" width="11.7109375" style="388" customWidth="1"/>
    <col min="14090" max="14090" width="11.42578125" style="388" customWidth="1"/>
    <col min="14091" max="14338" width="9.140625" style="388"/>
    <col min="14339" max="14339" width="6.42578125" style="388" customWidth="1"/>
    <col min="14340" max="14340" width="40.7109375" style="388" customWidth="1"/>
    <col min="14341" max="14341" width="68.85546875" style="388" customWidth="1"/>
    <col min="14342" max="14342" width="16.140625" style="388" customWidth="1"/>
    <col min="14343" max="14343" width="11.140625" style="388" customWidth="1"/>
    <col min="14344" max="14344" width="13.28515625" style="388" customWidth="1"/>
    <col min="14345" max="14345" width="11.7109375" style="388" customWidth="1"/>
    <col min="14346" max="14346" width="11.42578125" style="388" customWidth="1"/>
    <col min="14347" max="14594" width="9.140625" style="388"/>
    <col min="14595" max="14595" width="6.42578125" style="388" customWidth="1"/>
    <col min="14596" max="14596" width="40.7109375" style="388" customWidth="1"/>
    <col min="14597" max="14597" width="68.85546875" style="388" customWidth="1"/>
    <col min="14598" max="14598" width="16.140625" style="388" customWidth="1"/>
    <col min="14599" max="14599" width="11.140625" style="388" customWidth="1"/>
    <col min="14600" max="14600" width="13.28515625" style="388" customWidth="1"/>
    <col min="14601" max="14601" width="11.7109375" style="388" customWidth="1"/>
    <col min="14602" max="14602" width="11.42578125" style="388" customWidth="1"/>
    <col min="14603" max="14850" width="9.140625" style="388"/>
    <col min="14851" max="14851" width="6.42578125" style="388" customWidth="1"/>
    <col min="14852" max="14852" width="40.7109375" style="388" customWidth="1"/>
    <col min="14853" max="14853" width="68.85546875" style="388" customWidth="1"/>
    <col min="14854" max="14854" width="16.140625" style="388" customWidth="1"/>
    <col min="14855" max="14855" width="11.140625" style="388" customWidth="1"/>
    <col min="14856" max="14856" width="13.28515625" style="388" customWidth="1"/>
    <col min="14857" max="14857" width="11.7109375" style="388" customWidth="1"/>
    <col min="14858" max="14858" width="11.42578125" style="388" customWidth="1"/>
    <col min="14859" max="15106" width="9.140625" style="388"/>
    <col min="15107" max="15107" width="6.42578125" style="388" customWidth="1"/>
    <col min="15108" max="15108" width="40.7109375" style="388" customWidth="1"/>
    <col min="15109" max="15109" width="68.85546875" style="388" customWidth="1"/>
    <col min="15110" max="15110" width="16.140625" style="388" customWidth="1"/>
    <col min="15111" max="15111" width="11.140625" style="388" customWidth="1"/>
    <col min="15112" max="15112" width="13.28515625" style="388" customWidth="1"/>
    <col min="15113" max="15113" width="11.7109375" style="388" customWidth="1"/>
    <col min="15114" max="15114" width="11.42578125" style="388" customWidth="1"/>
    <col min="15115" max="15362" width="9.140625" style="388"/>
    <col min="15363" max="15363" width="6.42578125" style="388" customWidth="1"/>
    <col min="15364" max="15364" width="40.7109375" style="388" customWidth="1"/>
    <col min="15365" max="15365" width="68.85546875" style="388" customWidth="1"/>
    <col min="15366" max="15366" width="16.140625" style="388" customWidth="1"/>
    <col min="15367" max="15367" width="11.140625" style="388" customWidth="1"/>
    <col min="15368" max="15368" width="13.28515625" style="388" customWidth="1"/>
    <col min="15369" max="15369" width="11.7109375" style="388" customWidth="1"/>
    <col min="15370" max="15370" width="11.42578125" style="388" customWidth="1"/>
    <col min="15371" max="15618" width="9.140625" style="388"/>
    <col min="15619" max="15619" width="6.42578125" style="388" customWidth="1"/>
    <col min="15620" max="15620" width="40.7109375" style="388" customWidth="1"/>
    <col min="15621" max="15621" width="68.85546875" style="388" customWidth="1"/>
    <col min="15622" max="15622" width="16.140625" style="388" customWidth="1"/>
    <col min="15623" max="15623" width="11.140625" style="388" customWidth="1"/>
    <col min="15624" max="15624" width="13.28515625" style="388" customWidth="1"/>
    <col min="15625" max="15625" width="11.7109375" style="388" customWidth="1"/>
    <col min="15626" max="15626" width="11.42578125" style="388" customWidth="1"/>
    <col min="15627" max="15874" width="9.140625" style="388"/>
    <col min="15875" max="15875" width="6.42578125" style="388" customWidth="1"/>
    <col min="15876" max="15876" width="40.7109375" style="388" customWidth="1"/>
    <col min="15877" max="15877" width="68.85546875" style="388" customWidth="1"/>
    <col min="15878" max="15878" width="16.140625" style="388" customWidth="1"/>
    <col min="15879" max="15879" width="11.140625" style="388" customWidth="1"/>
    <col min="15880" max="15880" width="13.28515625" style="388" customWidth="1"/>
    <col min="15881" max="15881" width="11.7109375" style="388" customWidth="1"/>
    <col min="15882" max="15882" width="11.42578125" style="388" customWidth="1"/>
    <col min="15883" max="16130" width="9.140625" style="388"/>
    <col min="16131" max="16131" width="6.42578125" style="388" customWidth="1"/>
    <col min="16132" max="16132" width="40.7109375" style="388" customWidth="1"/>
    <col min="16133" max="16133" width="68.85546875" style="388" customWidth="1"/>
    <col min="16134" max="16134" width="16.140625" style="388" customWidth="1"/>
    <col min="16135" max="16135" width="11.140625" style="388" customWidth="1"/>
    <col min="16136" max="16136" width="13.28515625" style="388" customWidth="1"/>
    <col min="16137" max="16137" width="11.7109375" style="388" customWidth="1"/>
    <col min="16138" max="16138" width="11.42578125" style="388" customWidth="1"/>
    <col min="16139" max="16384" width="9.140625" style="388"/>
  </cols>
  <sheetData>
    <row r="1" spans="1:10" x14ac:dyDescent="0.25">
      <c r="F1" s="389"/>
      <c r="G1" s="389"/>
      <c r="H1" s="389"/>
    </row>
    <row r="2" spans="1:10" ht="16.5" customHeight="1" x14ac:dyDescent="0.25">
      <c r="F2" s="600" t="s">
        <v>1117</v>
      </c>
      <c r="G2" s="600"/>
      <c r="H2" s="600"/>
    </row>
    <row r="3" spans="1:10" ht="16.5" customHeight="1" x14ac:dyDescent="0.25">
      <c r="F3" s="390"/>
      <c r="G3" s="390"/>
      <c r="H3" s="390"/>
    </row>
    <row r="4" spans="1:10" ht="79.5" customHeight="1" x14ac:dyDescent="0.25">
      <c r="A4" s="601" t="s">
        <v>1118</v>
      </c>
      <c r="B4" s="601"/>
      <c r="C4" s="601"/>
      <c r="D4" s="601"/>
      <c r="E4" s="601"/>
      <c r="F4" s="601"/>
      <c r="G4" s="601"/>
      <c r="H4" s="601"/>
    </row>
    <row r="5" spans="1:10" ht="13.5" customHeight="1" x14ac:dyDescent="0.25">
      <c r="A5" s="391"/>
      <c r="B5" s="391"/>
      <c r="C5" s="391"/>
      <c r="D5" s="391"/>
      <c r="E5" s="391"/>
      <c r="F5" s="391"/>
      <c r="G5" s="391"/>
      <c r="H5" s="391"/>
    </row>
    <row r="6" spans="1:10" ht="82.5" x14ac:dyDescent="0.25">
      <c r="A6" s="392" t="s">
        <v>0</v>
      </c>
      <c r="B6" s="392" t="s">
        <v>1028</v>
      </c>
      <c r="C6" s="392" t="s">
        <v>1029</v>
      </c>
      <c r="D6" s="392" t="s">
        <v>1119</v>
      </c>
      <c r="E6" s="392" t="s">
        <v>1030</v>
      </c>
      <c r="F6" s="393" t="s">
        <v>1031</v>
      </c>
      <c r="G6" s="392" t="s">
        <v>1032</v>
      </c>
      <c r="H6" s="392" t="s">
        <v>1033</v>
      </c>
    </row>
    <row r="7" spans="1:10" x14ac:dyDescent="0.25">
      <c r="A7" s="392">
        <v>1</v>
      </c>
      <c r="B7" s="392">
        <v>2</v>
      </c>
      <c r="C7" s="392">
        <v>3</v>
      </c>
      <c r="D7" s="392">
        <v>4</v>
      </c>
      <c r="E7" s="392">
        <v>5</v>
      </c>
      <c r="F7" s="393">
        <v>6</v>
      </c>
      <c r="G7" s="392">
        <v>7</v>
      </c>
      <c r="H7" s="392">
        <v>8</v>
      </c>
    </row>
    <row r="8" spans="1:10" ht="25.5" customHeight="1" x14ac:dyDescent="0.25">
      <c r="A8" s="378"/>
      <c r="B8" s="378" t="s">
        <v>1034</v>
      </c>
      <c r="C8" s="378"/>
      <c r="D8" s="378"/>
      <c r="E8" s="378"/>
      <c r="F8" s="378"/>
      <c r="G8" s="378"/>
      <c r="H8" s="394"/>
    </row>
    <row r="9" spans="1:10" ht="51.75" x14ac:dyDescent="0.25">
      <c r="A9" s="395"/>
      <c r="B9" s="396" t="s">
        <v>1035</v>
      </c>
      <c r="C9" s="396" t="s">
        <v>1036</v>
      </c>
      <c r="D9" s="396"/>
      <c r="E9" s="396"/>
      <c r="F9" s="397" t="s">
        <v>1037</v>
      </c>
      <c r="G9" s="398">
        <f>G10+G11+G12+G13</f>
        <v>3</v>
      </c>
      <c r="H9" s="399">
        <f>H10+H11+H12+H13</f>
        <v>0.15000000000000002</v>
      </c>
    </row>
    <row r="10" spans="1:10" ht="150.75" customHeight="1" x14ac:dyDescent="0.25">
      <c r="A10" s="400" t="s">
        <v>1038</v>
      </c>
      <c r="B10" s="401" t="s">
        <v>1039</v>
      </c>
      <c r="C10" s="401" t="s">
        <v>1040</v>
      </c>
      <c r="D10" s="401" t="s">
        <v>1120</v>
      </c>
      <c r="E10" s="402">
        <v>0.25</v>
      </c>
      <c r="F10" s="403" t="s">
        <v>619</v>
      </c>
      <c r="G10" s="404" t="str">
        <f>IF(F10="да","1",IF(F10="нет","0"))</f>
        <v>0</v>
      </c>
      <c r="H10" s="405">
        <f>IF(F10="да",0.05,IF(F10="нет",0,""))</f>
        <v>0</v>
      </c>
    </row>
    <row r="11" spans="1:10" ht="189" customHeight="1" x14ac:dyDescent="0.25">
      <c r="A11" s="406" t="s">
        <v>1041</v>
      </c>
      <c r="B11" s="407" t="s">
        <v>1042</v>
      </c>
      <c r="C11" s="408" t="s">
        <v>1043</v>
      </c>
      <c r="D11" s="401" t="s">
        <v>1120</v>
      </c>
      <c r="E11" s="409">
        <v>0.25</v>
      </c>
      <c r="F11" s="410" t="s">
        <v>1044</v>
      </c>
      <c r="G11" s="404" t="str">
        <f>IF(F11="да","1",IF(F11="нет","0"))</f>
        <v>1</v>
      </c>
      <c r="H11" s="405">
        <f>IF(F11="да",0.05,IF(F11="нет",0,""))</f>
        <v>0.05</v>
      </c>
    </row>
    <row r="12" spans="1:10" ht="154.5" customHeight="1" x14ac:dyDescent="0.25">
      <c r="A12" s="406" t="s">
        <v>1045</v>
      </c>
      <c r="B12" s="401" t="s">
        <v>1046</v>
      </c>
      <c r="C12" s="407" t="s">
        <v>1047</v>
      </c>
      <c r="D12" s="401" t="s">
        <v>1120</v>
      </c>
      <c r="E12" s="409">
        <v>0.25</v>
      </c>
      <c r="F12" s="410" t="s">
        <v>1044</v>
      </c>
      <c r="G12" s="404" t="str">
        <f>IF(F12="да","1",IF(F12="нет","0"))</f>
        <v>1</v>
      </c>
      <c r="H12" s="405">
        <f>IF(F12="да",0.05,IF(F12="нет",0,""))</f>
        <v>0.05</v>
      </c>
    </row>
    <row r="13" spans="1:10" ht="159.75" customHeight="1" x14ac:dyDescent="0.25">
      <c r="A13" s="411" t="s">
        <v>1048</v>
      </c>
      <c r="B13" s="412" t="s">
        <v>1049</v>
      </c>
      <c r="C13" s="413" t="s">
        <v>1050</v>
      </c>
      <c r="D13" s="401" t="s">
        <v>1120</v>
      </c>
      <c r="E13" s="409">
        <v>0.25</v>
      </c>
      <c r="F13" s="414" t="s">
        <v>1044</v>
      </c>
      <c r="G13" s="404" t="str">
        <f>IF(F13="да","1",IF(F13="нет","0"))</f>
        <v>1</v>
      </c>
      <c r="H13" s="405">
        <f>IF(F13="да",0.05,IF(F13="нет",0,""))</f>
        <v>0.05</v>
      </c>
    </row>
    <row r="14" spans="1:10" ht="31.5" customHeight="1" x14ac:dyDescent="0.25">
      <c r="A14" s="395"/>
      <c r="B14" s="396" t="s">
        <v>1051</v>
      </c>
      <c r="C14" s="396" t="s">
        <v>1052</v>
      </c>
      <c r="D14" s="415"/>
      <c r="E14" s="415"/>
      <c r="F14" s="416" t="s">
        <v>1037</v>
      </c>
      <c r="G14" s="398">
        <f>G15+G16+G17+G18</f>
        <v>1.25</v>
      </c>
      <c r="H14" s="399">
        <f>H15+H16+H17+H18</f>
        <v>2.5000000000000001E-2</v>
      </c>
    </row>
    <row r="15" spans="1:10" ht="158.25" customHeight="1" x14ac:dyDescent="0.25">
      <c r="A15" s="400" t="s">
        <v>1053</v>
      </c>
      <c r="B15" s="407" t="s">
        <v>1054</v>
      </c>
      <c r="C15" s="407" t="s">
        <v>1055</v>
      </c>
      <c r="D15" s="401" t="s">
        <v>1120</v>
      </c>
      <c r="E15" s="417">
        <v>0.4</v>
      </c>
      <c r="F15" s="410" t="s">
        <v>619</v>
      </c>
      <c r="G15" s="404" t="str">
        <f>IF(F15="да","1,25",IF(F15="нет","0"))</f>
        <v>0</v>
      </c>
      <c r="H15" s="405">
        <f>IF(F15="да",0.025,IF(F15="нет",0,""))</f>
        <v>0</v>
      </c>
    </row>
    <row r="16" spans="1:10" ht="152.25" customHeight="1" x14ac:dyDescent="0.25">
      <c r="A16" s="400" t="s">
        <v>1056</v>
      </c>
      <c r="B16" s="407" t="s">
        <v>1057</v>
      </c>
      <c r="C16" s="407" t="s">
        <v>1058</v>
      </c>
      <c r="D16" s="401" t="s">
        <v>1120</v>
      </c>
      <c r="E16" s="417">
        <v>0.4</v>
      </c>
      <c r="F16" s="410" t="s">
        <v>619</v>
      </c>
      <c r="G16" s="404" t="str">
        <f>IF(F16="да","1,25",IF(F16="нет","0"))</f>
        <v>0</v>
      </c>
      <c r="H16" s="405">
        <f>IF(F16="да",0.025,IF(F16="нет",0,""))</f>
        <v>0</v>
      </c>
      <c r="I16" s="418"/>
      <c r="J16" s="418"/>
    </row>
    <row r="17" spans="1:9" ht="151.5" customHeight="1" x14ac:dyDescent="0.25">
      <c r="A17" s="406" t="s">
        <v>1059</v>
      </c>
      <c r="B17" s="401" t="s">
        <v>1060</v>
      </c>
      <c r="C17" s="407" t="s">
        <v>1061</v>
      </c>
      <c r="D17" s="401" t="s">
        <v>1120</v>
      </c>
      <c r="E17" s="417">
        <v>0.1</v>
      </c>
      <c r="F17" s="410" t="s">
        <v>1044</v>
      </c>
      <c r="G17" s="404" t="str">
        <f>IF(F17="да","1,25",IF(F17="нет","0"))</f>
        <v>1,25</v>
      </c>
      <c r="H17" s="405">
        <f>IF(F17="да",0.025,IF(F17="нет",0,""))</f>
        <v>2.5000000000000001E-2</v>
      </c>
    </row>
    <row r="18" spans="1:9" ht="151.5" customHeight="1" x14ac:dyDescent="0.25">
      <c r="A18" s="406" t="s">
        <v>1062</v>
      </c>
      <c r="B18" s="401" t="s">
        <v>1063</v>
      </c>
      <c r="C18" s="401" t="s">
        <v>1064</v>
      </c>
      <c r="D18" s="401" t="s">
        <v>1120</v>
      </c>
      <c r="E18" s="402">
        <v>0.1</v>
      </c>
      <c r="F18" s="410" t="s">
        <v>619</v>
      </c>
      <c r="G18" s="404" t="str">
        <f>IF(F18="да","1,25",IF(F18="нет","0"))</f>
        <v>0</v>
      </c>
      <c r="H18" s="405">
        <f>IF(F18="да",0.025,IF(F18="нет",0,""))</f>
        <v>0</v>
      </c>
    </row>
    <row r="19" spans="1:9" ht="33" x14ac:dyDescent="0.25">
      <c r="A19" s="378"/>
      <c r="B19" s="378" t="s">
        <v>1065</v>
      </c>
      <c r="C19" s="378"/>
      <c r="D19" s="378"/>
      <c r="E19" s="378"/>
      <c r="F19" s="379"/>
      <c r="G19" s="380"/>
      <c r="H19" s="381"/>
    </row>
    <row r="20" spans="1:9" ht="34.5" x14ac:dyDescent="0.25">
      <c r="A20" s="419"/>
      <c r="B20" s="415" t="s">
        <v>1066</v>
      </c>
      <c r="C20" s="419" t="s">
        <v>1067</v>
      </c>
      <c r="D20" s="419"/>
      <c r="E20" s="419"/>
      <c r="F20" s="420" t="s">
        <v>1037</v>
      </c>
      <c r="G20" s="421">
        <f>G21+G22+G23</f>
        <v>3</v>
      </c>
      <c r="H20" s="422">
        <f>H21+H22+H23</f>
        <v>0.2</v>
      </c>
    </row>
    <row r="21" spans="1:9" ht="153.75" customHeight="1" x14ac:dyDescent="0.25">
      <c r="A21" s="406" t="s">
        <v>1068</v>
      </c>
      <c r="B21" s="407" t="s">
        <v>1069</v>
      </c>
      <c r="C21" s="407" t="s">
        <v>1070</v>
      </c>
      <c r="D21" s="401" t="s">
        <v>1120</v>
      </c>
      <c r="E21" s="417">
        <v>0.4</v>
      </c>
      <c r="F21" s="410" t="s">
        <v>1044</v>
      </c>
      <c r="G21" s="404" t="str">
        <f>IF(F21="да","1",IF(F21="нет","0"))</f>
        <v>1</v>
      </c>
      <c r="H21" s="423">
        <f>IF(F21="да",0.08,IF(F21="нет",0,""))</f>
        <v>0.08</v>
      </c>
    </row>
    <row r="22" spans="1:9" ht="112.5" customHeight="1" x14ac:dyDescent="0.25">
      <c r="A22" s="424" t="s">
        <v>1071</v>
      </c>
      <c r="B22" s="408" t="s">
        <v>1072</v>
      </c>
      <c r="C22" s="408" t="s">
        <v>1073</v>
      </c>
      <c r="D22" s="408" t="s">
        <v>1121</v>
      </c>
      <c r="E22" s="417">
        <v>0.4</v>
      </c>
      <c r="F22" s="425" t="s">
        <v>1044</v>
      </c>
      <c r="G22" s="404" t="str">
        <f>IF(F22="да","1",IF(F22="нет","0"))</f>
        <v>1</v>
      </c>
      <c r="H22" s="405">
        <f>IF(F22="да",0.08,IF(F22="нет",0,""))</f>
        <v>0.08</v>
      </c>
    </row>
    <row r="23" spans="1:9" ht="271.5" customHeight="1" x14ac:dyDescent="0.25">
      <c r="A23" s="406" t="s">
        <v>1074</v>
      </c>
      <c r="B23" s="407" t="s">
        <v>1075</v>
      </c>
      <c r="C23" s="407" t="s">
        <v>1076</v>
      </c>
      <c r="D23" s="401" t="s">
        <v>1120</v>
      </c>
      <c r="E23" s="417">
        <v>0.2</v>
      </c>
      <c r="F23" s="410" t="s">
        <v>1044</v>
      </c>
      <c r="G23" s="404" t="str">
        <f>IF(F23="да","1",IF(F23="нет","0"))</f>
        <v>1</v>
      </c>
      <c r="H23" s="405">
        <f>IF(F23="да",0.04,IF(F23="нет",0,""))</f>
        <v>0.04</v>
      </c>
    </row>
    <row r="24" spans="1:9" ht="34.5" x14ac:dyDescent="0.25">
      <c r="A24" s="426"/>
      <c r="B24" s="427" t="s">
        <v>1077</v>
      </c>
      <c r="C24" s="428" t="s">
        <v>1078</v>
      </c>
      <c r="D24" s="428"/>
      <c r="E24" s="428"/>
      <c r="F24" s="420" t="s">
        <v>1037</v>
      </c>
      <c r="G24" s="429">
        <f>G25+G26+G27</f>
        <v>2.5924666666666667</v>
      </c>
      <c r="H24" s="399">
        <f>H25+H26+H27</f>
        <v>0.43207777777777773</v>
      </c>
    </row>
    <row r="25" spans="1:9" ht="156" customHeight="1" x14ac:dyDescent="0.25">
      <c r="A25" s="406" t="s">
        <v>1079</v>
      </c>
      <c r="B25" s="407" t="s">
        <v>1080</v>
      </c>
      <c r="C25" s="407" t="s">
        <v>1081</v>
      </c>
      <c r="D25" s="401" t="s">
        <v>1120</v>
      </c>
      <c r="E25" s="417">
        <v>0.3</v>
      </c>
      <c r="F25" s="430">
        <v>95.65</v>
      </c>
      <c r="G25" s="431">
        <f>F25/100</f>
        <v>0.95650000000000002</v>
      </c>
      <c r="H25" s="432">
        <f>50%/3*G25</f>
        <v>0.15941666666666665</v>
      </c>
      <c r="I25" s="418"/>
    </row>
    <row r="26" spans="1:9" ht="152.25" customHeight="1" x14ac:dyDescent="0.25">
      <c r="A26" s="406" t="s">
        <v>1082</v>
      </c>
      <c r="B26" s="407" t="s">
        <v>1083</v>
      </c>
      <c r="C26" s="433" t="s">
        <v>1084</v>
      </c>
      <c r="D26" s="401" t="s">
        <v>1120</v>
      </c>
      <c r="E26" s="434">
        <v>0.4</v>
      </c>
      <c r="F26" s="430">
        <v>80</v>
      </c>
      <c r="G26" s="431">
        <f>F26/100</f>
        <v>0.8</v>
      </c>
      <c r="H26" s="432">
        <f>50%/3*G26</f>
        <v>0.13333333333333333</v>
      </c>
      <c r="I26" s="418"/>
    </row>
    <row r="27" spans="1:9" ht="122.25" customHeight="1" x14ac:dyDescent="0.25">
      <c r="A27" s="602" t="s">
        <v>1085</v>
      </c>
      <c r="B27" s="605" t="s">
        <v>1086</v>
      </c>
      <c r="C27" s="407" t="s">
        <v>1087</v>
      </c>
      <c r="D27" s="407"/>
      <c r="E27" s="417">
        <v>0.3</v>
      </c>
      <c r="F27" s="430">
        <f>(F28+F29+F30)/3</f>
        <v>83.596666666666664</v>
      </c>
      <c r="G27" s="431">
        <f>F27/100</f>
        <v>0.83596666666666664</v>
      </c>
      <c r="H27" s="432">
        <f>50%/3*G27</f>
        <v>0.13932777777777777</v>
      </c>
    </row>
    <row r="28" spans="1:9" ht="153" customHeight="1" x14ac:dyDescent="0.25">
      <c r="A28" s="603"/>
      <c r="B28" s="606"/>
      <c r="C28" s="407" t="s">
        <v>1088</v>
      </c>
      <c r="D28" s="401" t="s">
        <v>1120</v>
      </c>
      <c r="E28" s="407"/>
      <c r="F28" s="430">
        <v>52.63</v>
      </c>
      <c r="G28" s="431" t="s">
        <v>1089</v>
      </c>
      <c r="H28" s="432" t="s">
        <v>1089</v>
      </c>
    </row>
    <row r="29" spans="1:9" ht="90" customHeight="1" x14ac:dyDescent="0.25">
      <c r="A29" s="603"/>
      <c r="B29" s="606"/>
      <c r="C29" s="407" t="s">
        <v>1090</v>
      </c>
      <c r="D29" s="408" t="s">
        <v>1121</v>
      </c>
      <c r="E29" s="407"/>
      <c r="F29" s="430">
        <v>98.16</v>
      </c>
      <c r="G29" s="431" t="s">
        <v>1089</v>
      </c>
      <c r="H29" s="432" t="s">
        <v>1089</v>
      </c>
    </row>
    <row r="30" spans="1:9" ht="91.5" customHeight="1" x14ac:dyDescent="0.25">
      <c r="A30" s="604"/>
      <c r="B30" s="607"/>
      <c r="C30" s="407" t="s">
        <v>1091</v>
      </c>
      <c r="D30" s="408" t="s">
        <v>1121</v>
      </c>
      <c r="E30" s="407"/>
      <c r="F30" s="430">
        <v>100</v>
      </c>
      <c r="G30" s="431" t="s">
        <v>1037</v>
      </c>
      <c r="H30" s="432" t="s">
        <v>1037</v>
      </c>
    </row>
    <row r="31" spans="1:9" ht="17.25" x14ac:dyDescent="0.25">
      <c r="A31" s="435"/>
      <c r="B31" s="435"/>
      <c r="C31" s="436" t="s">
        <v>1092</v>
      </c>
      <c r="D31" s="436"/>
      <c r="E31" s="436"/>
      <c r="F31" s="437" t="s">
        <v>1037</v>
      </c>
      <c r="G31" s="438">
        <f>G24+G20+G14+G9</f>
        <v>9.8424666666666667</v>
      </c>
      <c r="H31" s="439">
        <f>H24+H20+H14+H9</f>
        <v>0.80707777777777778</v>
      </c>
    </row>
    <row r="32" spans="1:9" x14ac:dyDescent="0.25">
      <c r="A32" s="440"/>
      <c r="B32" s="440"/>
      <c r="C32" s="441"/>
      <c r="D32" s="441"/>
      <c r="E32" s="441"/>
      <c r="F32" s="442"/>
      <c r="G32" s="443"/>
      <c r="H32" s="444"/>
    </row>
    <row r="33" spans="1:8" x14ac:dyDescent="0.25">
      <c r="A33" s="440"/>
      <c r="B33" s="440" t="s">
        <v>1093</v>
      </c>
      <c r="C33" s="441"/>
      <c r="D33" s="441"/>
      <c r="E33" s="441"/>
      <c r="F33" s="442"/>
      <c r="G33" s="443"/>
      <c r="H33" s="444"/>
    </row>
    <row r="34" spans="1:8" ht="32.25" customHeight="1" x14ac:dyDescent="0.25">
      <c r="A34" s="440"/>
      <c r="B34" s="608" t="s">
        <v>1094</v>
      </c>
      <c r="C34" s="608"/>
      <c r="D34" s="608"/>
      <c r="E34" s="608"/>
      <c r="F34" s="608"/>
      <c r="G34" s="608"/>
      <c r="H34" s="608"/>
    </row>
    <row r="35" spans="1:8" ht="44.25" customHeight="1" x14ac:dyDescent="0.25">
      <c r="A35" s="440"/>
      <c r="B35" s="609" t="s">
        <v>1095</v>
      </c>
      <c r="C35" s="609"/>
      <c r="D35" s="609"/>
      <c r="E35" s="609"/>
      <c r="F35" s="609"/>
      <c r="G35" s="609"/>
      <c r="H35" s="609"/>
    </row>
    <row r="36" spans="1:8" ht="54.75" customHeight="1" x14ac:dyDescent="0.25">
      <c r="A36" s="595" t="s">
        <v>1096</v>
      </c>
      <c r="B36" s="596"/>
      <c r="C36" s="597"/>
      <c r="D36" s="445"/>
      <c r="E36" s="445"/>
      <c r="F36" s="598" t="str">
        <f>IF(0.85&lt;=H31,'[1]Соответствие баллов'!B7,IF(0.7&lt;=H31,'[1]Соответствие баллов'!B8,IF(0.5&lt;=H31,'[1]Соответствие баллов'!B9,IF(H31&lt;0.5,'[1]Соответствие баллов'!B10))))</f>
        <v>Умеренно эффективна</v>
      </c>
      <c r="G36" s="598"/>
      <c r="H36" s="599"/>
    </row>
  </sheetData>
  <mergeCells count="8">
    <mergeCell ref="A36:C36"/>
    <mergeCell ref="F36:H36"/>
    <mergeCell ref="F2:H2"/>
    <mergeCell ref="A4:H4"/>
    <mergeCell ref="A27:A30"/>
    <mergeCell ref="B27:B30"/>
    <mergeCell ref="B34:H34"/>
    <mergeCell ref="B35:H35"/>
  </mergeCells>
  <pageMargins left="0.7" right="0.7" top="0.75" bottom="0.75" header="0.3" footer="0.3"/>
  <pageSetup paperSize="9"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V17"/>
  <sheetViews>
    <sheetView topLeftCell="A7" zoomScaleNormal="100" workbookViewId="0">
      <selection activeCell="E16" sqref="E16"/>
    </sheetView>
  </sheetViews>
  <sheetFormatPr defaultColWidth="8.85546875" defaultRowHeight="15.75" x14ac:dyDescent="0.25"/>
  <cols>
    <col min="1" max="1" width="4.85546875" style="80" customWidth="1"/>
    <col min="2" max="2" width="31.7109375" style="80" customWidth="1"/>
    <col min="3" max="3" width="15.7109375" style="81" customWidth="1"/>
    <col min="4" max="4" width="12.5703125" style="81" customWidth="1"/>
    <col min="5" max="5" width="21.85546875" style="81" customWidth="1"/>
    <col min="6" max="6" width="23.85546875" style="81" customWidth="1"/>
    <col min="7" max="7" width="35.5703125" style="81" customWidth="1"/>
    <col min="8" max="10" width="8.85546875" style="12"/>
    <col min="11" max="16384" width="8.85546875" style="1"/>
  </cols>
  <sheetData>
    <row r="2" spans="1:256" ht="3" customHeight="1" x14ac:dyDescent="0.25"/>
    <row r="3" spans="1:256" ht="14.25" customHeight="1" x14ac:dyDescent="0.25">
      <c r="A3" s="610"/>
      <c r="B3" s="610"/>
      <c r="C3" s="610"/>
      <c r="D3" s="610"/>
      <c r="E3" s="170"/>
      <c r="F3" s="468" t="s">
        <v>448</v>
      </c>
      <c r="G3" s="468"/>
      <c r="H3" s="17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610"/>
      <c r="GT3" s="610"/>
      <c r="GU3" s="610"/>
      <c r="GV3" s="610"/>
      <c r="GW3" s="610"/>
      <c r="GX3" s="610"/>
      <c r="GY3" s="610"/>
      <c r="GZ3" s="610"/>
      <c r="HA3" s="610"/>
      <c r="HB3" s="610"/>
      <c r="HC3" s="610"/>
      <c r="HD3" s="610"/>
      <c r="HE3" s="610"/>
      <c r="HF3" s="610"/>
      <c r="HG3" s="610"/>
      <c r="HH3" s="610"/>
      <c r="HI3" s="610"/>
      <c r="HJ3" s="610"/>
      <c r="HK3" s="610"/>
      <c r="HL3" s="610"/>
      <c r="HM3" s="610"/>
      <c r="HN3" s="610"/>
      <c r="HO3" s="610"/>
      <c r="HP3" s="610"/>
      <c r="HQ3" s="610"/>
      <c r="HR3" s="610"/>
      <c r="HS3" s="610"/>
      <c r="HT3" s="610"/>
      <c r="HU3" s="610"/>
      <c r="HV3" s="610"/>
      <c r="HW3" s="610"/>
      <c r="HX3" s="610"/>
      <c r="HY3" s="610"/>
      <c r="HZ3" s="610"/>
      <c r="IA3" s="610"/>
      <c r="IB3" s="610"/>
      <c r="IC3" s="610"/>
      <c r="ID3" s="610"/>
      <c r="IE3" s="610"/>
      <c r="IF3" s="610"/>
      <c r="IG3" s="610"/>
      <c r="IH3" s="610"/>
      <c r="II3" s="610"/>
      <c r="IJ3" s="610"/>
      <c r="IK3" s="610"/>
      <c r="IL3" s="610"/>
      <c r="IM3" s="610"/>
      <c r="IN3" s="610"/>
      <c r="IO3" s="610"/>
      <c r="IP3" s="610"/>
      <c r="IQ3" s="610"/>
      <c r="IR3" s="610"/>
      <c r="IS3" s="610"/>
      <c r="IT3" s="610"/>
      <c r="IU3" s="610"/>
      <c r="IV3" s="610"/>
    </row>
    <row r="4" spans="1:256" x14ac:dyDescent="0.25">
      <c r="A4" s="610"/>
      <c r="B4" s="610"/>
      <c r="C4" s="610"/>
      <c r="D4" s="610"/>
      <c r="E4" s="170"/>
      <c r="F4" s="468"/>
      <c r="G4" s="468"/>
      <c r="H4" s="17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AZ4" s="610"/>
      <c r="BA4" s="610"/>
      <c r="BB4" s="610"/>
      <c r="BC4" s="610"/>
      <c r="BD4" s="610"/>
      <c r="BE4" s="610"/>
      <c r="BF4" s="610"/>
      <c r="BG4" s="610"/>
      <c r="BH4" s="610"/>
      <c r="BI4" s="610"/>
      <c r="BJ4" s="610"/>
      <c r="BK4" s="610"/>
      <c r="BL4" s="610"/>
      <c r="BM4" s="610"/>
      <c r="BN4" s="610"/>
      <c r="BO4" s="610"/>
      <c r="BP4" s="610"/>
      <c r="BQ4" s="610"/>
      <c r="BR4" s="610"/>
      <c r="BS4" s="610"/>
      <c r="BT4" s="610"/>
      <c r="BU4" s="610"/>
      <c r="BV4" s="610"/>
      <c r="BW4" s="610"/>
      <c r="BX4" s="610"/>
      <c r="BY4" s="610"/>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0"/>
      <c r="DY4" s="610"/>
      <c r="DZ4" s="610"/>
      <c r="EA4" s="610"/>
      <c r="EB4" s="610"/>
      <c r="EC4" s="610"/>
      <c r="ED4" s="610"/>
      <c r="EE4" s="610"/>
      <c r="EF4" s="610"/>
      <c r="EG4" s="610"/>
      <c r="EH4" s="610"/>
      <c r="EI4" s="610"/>
      <c r="EJ4" s="610"/>
      <c r="EK4" s="610"/>
      <c r="EL4" s="610"/>
      <c r="EM4" s="610"/>
      <c r="EN4" s="610"/>
      <c r="EO4" s="610"/>
      <c r="EP4" s="610"/>
      <c r="EQ4" s="610"/>
      <c r="ER4" s="610"/>
      <c r="ES4" s="610"/>
      <c r="ET4" s="610"/>
      <c r="EU4" s="610"/>
      <c r="EV4" s="610"/>
      <c r="EW4" s="610"/>
      <c r="EX4" s="610"/>
      <c r="EY4" s="610"/>
      <c r="EZ4" s="610"/>
      <c r="FA4" s="610"/>
      <c r="FB4" s="610"/>
      <c r="FC4" s="610"/>
      <c r="FD4" s="610"/>
      <c r="FE4" s="610"/>
      <c r="FF4" s="610"/>
      <c r="FG4" s="610"/>
      <c r="FH4" s="610"/>
      <c r="FI4" s="610"/>
      <c r="FJ4" s="610"/>
      <c r="FK4" s="610"/>
      <c r="FL4" s="610"/>
      <c r="FM4" s="610"/>
      <c r="FN4" s="610"/>
      <c r="FO4" s="610"/>
      <c r="FP4" s="610"/>
      <c r="FQ4" s="610"/>
      <c r="FR4" s="610"/>
      <c r="FS4" s="610"/>
      <c r="FT4" s="610"/>
      <c r="FU4" s="610"/>
      <c r="FV4" s="610"/>
      <c r="FW4" s="610"/>
      <c r="FX4" s="610"/>
      <c r="FY4" s="610"/>
      <c r="FZ4" s="610"/>
      <c r="GA4" s="610"/>
      <c r="GB4" s="610"/>
      <c r="GC4" s="610"/>
      <c r="GD4" s="610"/>
      <c r="GE4" s="610"/>
      <c r="GF4" s="610"/>
      <c r="GG4" s="610"/>
      <c r="GH4" s="610"/>
      <c r="GI4" s="610"/>
      <c r="GJ4" s="610"/>
      <c r="GK4" s="610"/>
      <c r="GL4" s="610"/>
      <c r="GM4" s="610"/>
      <c r="GN4" s="610"/>
      <c r="GO4" s="610"/>
      <c r="GP4" s="610"/>
      <c r="GQ4" s="610"/>
      <c r="GR4" s="610"/>
      <c r="GS4" s="610"/>
      <c r="GT4" s="610"/>
      <c r="GU4" s="610"/>
      <c r="GV4" s="610"/>
      <c r="GW4" s="610"/>
      <c r="GX4" s="610"/>
      <c r="GY4" s="610"/>
      <c r="GZ4" s="610"/>
      <c r="HA4" s="610"/>
      <c r="HB4" s="610"/>
      <c r="HC4" s="610"/>
      <c r="HD4" s="610"/>
      <c r="HE4" s="610"/>
      <c r="HF4" s="610"/>
      <c r="HG4" s="610"/>
      <c r="HH4" s="610"/>
      <c r="HI4" s="610"/>
      <c r="HJ4" s="610"/>
      <c r="HK4" s="610"/>
      <c r="HL4" s="610"/>
      <c r="HM4" s="610"/>
      <c r="HN4" s="610"/>
      <c r="HO4" s="610"/>
      <c r="HP4" s="610"/>
      <c r="HQ4" s="610"/>
      <c r="HR4" s="610"/>
      <c r="HS4" s="610"/>
      <c r="HT4" s="610"/>
      <c r="HU4" s="610"/>
      <c r="HV4" s="610"/>
      <c r="HW4" s="610"/>
      <c r="HX4" s="610"/>
      <c r="HY4" s="610"/>
      <c r="HZ4" s="610"/>
      <c r="IA4" s="610"/>
      <c r="IB4" s="610"/>
      <c r="IC4" s="610"/>
      <c r="ID4" s="610"/>
      <c r="IE4" s="610"/>
      <c r="IF4" s="610"/>
      <c r="IG4" s="610"/>
      <c r="IH4" s="610"/>
      <c r="II4" s="610"/>
      <c r="IJ4" s="610"/>
      <c r="IK4" s="610"/>
      <c r="IL4" s="610"/>
      <c r="IM4" s="610"/>
      <c r="IN4" s="610"/>
      <c r="IO4" s="610"/>
      <c r="IP4" s="610"/>
      <c r="IQ4" s="610"/>
      <c r="IR4" s="610"/>
      <c r="IS4" s="610"/>
      <c r="IT4" s="610"/>
      <c r="IU4" s="610"/>
      <c r="IV4" s="610"/>
    </row>
    <row r="5" spans="1:256" ht="50.25" customHeight="1" x14ac:dyDescent="0.25">
      <c r="F5" s="468"/>
      <c r="G5" s="468"/>
      <c r="H5" s="170"/>
      <c r="N5" s="223"/>
      <c r="O5" s="223"/>
    </row>
    <row r="6" spans="1:256" ht="9.75" customHeight="1" x14ac:dyDescent="0.25">
      <c r="N6" s="223"/>
      <c r="O6" s="223"/>
    </row>
    <row r="7" spans="1:256" ht="45.75" customHeight="1" x14ac:dyDescent="0.25">
      <c r="A7" s="613" t="s">
        <v>447</v>
      </c>
      <c r="B7" s="613"/>
      <c r="C7" s="613"/>
      <c r="D7" s="613"/>
      <c r="E7" s="613"/>
      <c r="F7" s="613"/>
      <c r="G7" s="613"/>
      <c r="N7" s="223"/>
      <c r="O7" s="223"/>
    </row>
    <row r="8" spans="1:256" ht="28.5" customHeight="1" x14ac:dyDescent="0.25">
      <c r="N8" s="223"/>
      <c r="O8" s="223"/>
    </row>
    <row r="9" spans="1:256" s="2" customFormat="1" ht="63.6" customHeight="1" x14ac:dyDescent="0.25">
      <c r="A9" s="206" t="s">
        <v>0</v>
      </c>
      <c r="B9" s="206" t="s">
        <v>1</v>
      </c>
      <c r="C9" s="206" t="s">
        <v>6</v>
      </c>
      <c r="D9" s="206" t="s">
        <v>7</v>
      </c>
      <c r="E9" s="206" t="s">
        <v>498</v>
      </c>
      <c r="F9" s="206" t="s">
        <v>493</v>
      </c>
      <c r="G9" s="206" t="s">
        <v>8</v>
      </c>
      <c r="H9" s="11"/>
      <c r="I9" s="11"/>
      <c r="J9" s="11"/>
      <c r="N9" s="223"/>
      <c r="O9" s="223"/>
    </row>
    <row r="10" spans="1:256" s="44" customFormat="1" ht="15.75" customHeight="1" x14ac:dyDescent="0.25">
      <c r="A10" s="83"/>
      <c r="B10" s="82"/>
      <c r="C10" s="156"/>
      <c r="D10" s="156"/>
      <c r="E10" s="156"/>
      <c r="F10" s="156"/>
      <c r="G10" s="157"/>
      <c r="H10" s="11"/>
      <c r="I10" s="11"/>
      <c r="J10" s="11"/>
      <c r="N10" s="223"/>
      <c r="O10" s="223"/>
    </row>
    <row r="11" spans="1:256" s="9" customFormat="1" ht="22.5" customHeight="1" x14ac:dyDescent="0.25">
      <c r="A11" s="614" t="e">
        <f>'Таблица 6'!#REF!</f>
        <v>#REF!</v>
      </c>
      <c r="B11" s="615"/>
      <c r="C11" s="615"/>
      <c r="D11" s="615"/>
      <c r="E11" s="615"/>
      <c r="F11" s="615"/>
      <c r="G11" s="616"/>
      <c r="H11" s="174"/>
      <c r="I11" s="174"/>
      <c r="J11" s="79"/>
      <c r="K11" s="10"/>
      <c r="N11" s="223"/>
      <c r="O11" s="223"/>
    </row>
    <row r="12" spans="1:256" s="44" customFormat="1" ht="99" customHeight="1" x14ac:dyDescent="0.25">
      <c r="A12" s="215">
        <v>1</v>
      </c>
      <c r="B12" s="214" t="s">
        <v>436</v>
      </c>
      <c r="C12" s="214" t="s">
        <v>43</v>
      </c>
      <c r="D12" s="214" t="s">
        <v>409</v>
      </c>
      <c r="E12" s="214" t="s">
        <v>410</v>
      </c>
      <c r="F12" s="235" t="s">
        <v>499</v>
      </c>
      <c r="G12" s="216" t="s">
        <v>411</v>
      </c>
      <c r="H12" s="79"/>
      <c r="I12" s="79"/>
      <c r="J12" s="79"/>
      <c r="K12" s="10"/>
      <c r="N12" s="223"/>
      <c r="O12" s="223"/>
    </row>
    <row r="13" spans="1:256" s="44" customFormat="1" x14ac:dyDescent="0.25">
      <c r="A13" s="611" t="str">
        <f>'Таблица 6'!A20:J20</f>
        <v>Задача 1. Благоустройство территории муниципального округа «Усинск» Республики Коми</v>
      </c>
      <c r="B13" s="612"/>
      <c r="C13" s="612"/>
      <c r="D13" s="612"/>
      <c r="E13" s="612"/>
      <c r="F13" s="612"/>
      <c r="G13" s="612"/>
      <c r="H13" s="79"/>
      <c r="I13" s="79"/>
      <c r="J13" s="79"/>
      <c r="K13" s="10"/>
      <c r="N13" s="223"/>
      <c r="O13" s="223"/>
    </row>
    <row r="14" spans="1:256" ht="99" customHeight="1" x14ac:dyDescent="0.25">
      <c r="A14" s="102">
        <v>2</v>
      </c>
      <c r="B14" s="214" t="s">
        <v>429</v>
      </c>
      <c r="C14" s="214" t="s">
        <v>43</v>
      </c>
      <c r="D14" s="214" t="s">
        <v>409</v>
      </c>
      <c r="E14" s="214" t="s">
        <v>427</v>
      </c>
      <c r="F14" s="214" t="s">
        <v>499</v>
      </c>
      <c r="G14" s="214" t="s">
        <v>479</v>
      </c>
      <c r="N14" s="223"/>
      <c r="O14" s="223"/>
    </row>
    <row r="15" spans="1:256" ht="39" customHeight="1" x14ac:dyDescent="0.25">
      <c r="A15" s="611" t="e">
        <f>'Таблица 6'!#REF!</f>
        <v>#REF!</v>
      </c>
      <c r="B15" s="612"/>
      <c r="C15" s="612"/>
      <c r="D15" s="612"/>
      <c r="E15" s="612"/>
      <c r="F15" s="612"/>
      <c r="G15" s="612"/>
    </row>
    <row r="16" spans="1:256" ht="141" x14ac:dyDescent="0.25">
      <c r="A16" s="102">
        <v>3</v>
      </c>
      <c r="B16" s="219" t="s">
        <v>440</v>
      </c>
      <c r="C16" s="217" t="s">
        <v>43</v>
      </c>
      <c r="D16" s="217" t="s">
        <v>409</v>
      </c>
      <c r="E16" s="217" t="s">
        <v>427</v>
      </c>
      <c r="F16" s="217" t="s">
        <v>500</v>
      </c>
      <c r="G16" s="217" t="s">
        <v>441</v>
      </c>
    </row>
    <row r="17" spans="2:6" x14ac:dyDescent="0.25">
      <c r="B17" s="212"/>
      <c r="C17" s="213"/>
      <c r="D17" s="213"/>
      <c r="E17" s="213"/>
      <c r="F17" s="213"/>
    </row>
  </sheetData>
  <mergeCells count="131">
    <mergeCell ref="A15:G15"/>
    <mergeCell ref="A13:G13"/>
    <mergeCell ref="A7:G7"/>
    <mergeCell ref="A11:G11"/>
    <mergeCell ref="Y3:AB3"/>
    <mergeCell ref="AC3:AF3"/>
    <mergeCell ref="AG3:AJ3"/>
    <mergeCell ref="AK3:AN3"/>
    <mergeCell ref="AO3:AR3"/>
    <mergeCell ref="AS3:AV3"/>
    <mergeCell ref="A3:D3"/>
    <mergeCell ref="I3:L3"/>
    <mergeCell ref="M3:P3"/>
    <mergeCell ref="Q3:T3"/>
    <mergeCell ref="U3:X3"/>
    <mergeCell ref="F3:G5"/>
    <mergeCell ref="AW4:AZ4"/>
    <mergeCell ref="BA4:BD4"/>
    <mergeCell ref="BE4:BH4"/>
    <mergeCell ref="BI4:BL4"/>
    <mergeCell ref="BM4:BP4"/>
    <mergeCell ref="BQ4:BT4"/>
    <mergeCell ref="Y4:AB4"/>
    <mergeCell ref="AC4:AF4"/>
    <mergeCell ref="AG4:AJ4"/>
    <mergeCell ref="AK4:AN4"/>
    <mergeCell ref="AO4:AR4"/>
    <mergeCell ref="AS4:AV4"/>
    <mergeCell ref="CK3:CN3"/>
    <mergeCell ref="CO3:CR3"/>
    <mergeCell ref="AW3:AZ3"/>
    <mergeCell ref="BA3:BD3"/>
    <mergeCell ref="BE3:BH3"/>
    <mergeCell ref="BI3:BL3"/>
    <mergeCell ref="BM3:BP3"/>
    <mergeCell ref="BQ3:BT3"/>
    <mergeCell ref="DQ3:DT3"/>
    <mergeCell ref="BU3:BX3"/>
    <mergeCell ref="BY3:CB3"/>
    <mergeCell ref="CC3:CF3"/>
    <mergeCell ref="CG3:CJ3"/>
    <mergeCell ref="DU3:DX3"/>
    <mergeCell ref="DY3:EB3"/>
    <mergeCell ref="EC3:EF3"/>
    <mergeCell ref="EG3:EJ3"/>
    <mergeCell ref="EK3:EN3"/>
    <mergeCell ref="CS3:CV3"/>
    <mergeCell ref="CW3:CZ3"/>
    <mergeCell ref="DA3:DD3"/>
    <mergeCell ref="DE3:DH3"/>
    <mergeCell ref="DI3:DL3"/>
    <mergeCell ref="DM3:DP3"/>
    <mergeCell ref="FY3:GB3"/>
    <mergeCell ref="GC3:GF3"/>
    <mergeCell ref="GG3:GJ3"/>
    <mergeCell ref="EO3:ER3"/>
    <mergeCell ref="ES3:EV3"/>
    <mergeCell ref="EW3:EZ3"/>
    <mergeCell ref="FA3:FD3"/>
    <mergeCell ref="FE3:FH3"/>
    <mergeCell ref="FI3:FL3"/>
    <mergeCell ref="IG3:IJ3"/>
    <mergeCell ref="IK3:IN3"/>
    <mergeCell ref="IO3:IR3"/>
    <mergeCell ref="IS3:IV3"/>
    <mergeCell ref="A4:D4"/>
    <mergeCell ref="I4:L4"/>
    <mergeCell ref="M4:P4"/>
    <mergeCell ref="Q4:T4"/>
    <mergeCell ref="U4:X4"/>
    <mergeCell ref="HI3:HL3"/>
    <mergeCell ref="HM3:HP3"/>
    <mergeCell ref="HQ3:HT3"/>
    <mergeCell ref="HU3:HX3"/>
    <mergeCell ref="HY3:IB3"/>
    <mergeCell ref="IC3:IF3"/>
    <mergeCell ref="GK3:GN3"/>
    <mergeCell ref="GO3:GR3"/>
    <mergeCell ref="GS3:GV3"/>
    <mergeCell ref="GW3:GZ3"/>
    <mergeCell ref="HA3:HD3"/>
    <mergeCell ref="HE3:HH3"/>
    <mergeCell ref="FM3:FP3"/>
    <mergeCell ref="FQ3:FT3"/>
    <mergeCell ref="FU3:FX3"/>
    <mergeCell ref="CS4:CV4"/>
    <mergeCell ref="CW4:CZ4"/>
    <mergeCell ref="DA4:DD4"/>
    <mergeCell ref="DE4:DH4"/>
    <mergeCell ref="DI4:DL4"/>
    <mergeCell ref="DM4:DP4"/>
    <mergeCell ref="BU4:BX4"/>
    <mergeCell ref="BY4:CB4"/>
    <mergeCell ref="CC4:CF4"/>
    <mergeCell ref="CG4:CJ4"/>
    <mergeCell ref="CK4:CN4"/>
    <mergeCell ref="CO4:CR4"/>
    <mergeCell ref="IG4:IJ4"/>
    <mergeCell ref="IK4:IN4"/>
    <mergeCell ref="IO4:IR4"/>
    <mergeCell ref="IS4:IV4"/>
    <mergeCell ref="HI4:HL4"/>
    <mergeCell ref="HM4:HP4"/>
    <mergeCell ref="HQ4:HT4"/>
    <mergeCell ref="HU4:HX4"/>
    <mergeCell ref="HY4:IB4"/>
    <mergeCell ref="IC4:IF4"/>
    <mergeCell ref="EO4:ER4"/>
    <mergeCell ref="ES4:EV4"/>
    <mergeCell ref="EW4:EZ4"/>
    <mergeCell ref="FA4:FD4"/>
    <mergeCell ref="FE4:FH4"/>
    <mergeCell ref="FI4:FL4"/>
    <mergeCell ref="DQ4:DT4"/>
    <mergeCell ref="DU4:DX4"/>
    <mergeCell ref="DY4:EB4"/>
    <mergeCell ref="EC4:EF4"/>
    <mergeCell ref="EG4:EJ4"/>
    <mergeCell ref="EK4:EN4"/>
    <mergeCell ref="GK4:GN4"/>
    <mergeCell ref="GO4:GR4"/>
    <mergeCell ref="GS4:GV4"/>
    <mergeCell ref="GW4:GZ4"/>
    <mergeCell ref="HA4:HD4"/>
    <mergeCell ref="HE4:HH4"/>
    <mergeCell ref="FM4:FP4"/>
    <mergeCell ref="FQ4:FT4"/>
    <mergeCell ref="FU4:FX4"/>
    <mergeCell ref="FY4:GB4"/>
    <mergeCell ref="GC4:GF4"/>
    <mergeCell ref="GG4:GJ4"/>
  </mergeCells>
  <pageMargins left="0.51181102362204722" right="0.19685039370078741" top="0.74803149606299213" bottom="0.74803149606299213" header="0.31496062992125984" footer="0.31496062992125984"/>
  <pageSetup paperSize="9" scale="65"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8</vt:i4>
      </vt:variant>
    </vt:vector>
  </HeadingPairs>
  <TitlesOfParts>
    <vt:vector size="23" baseType="lpstr">
      <vt:lpstr>Паспорт</vt:lpstr>
      <vt:lpstr>1</vt:lpstr>
      <vt:lpstr>Таблица 6</vt:lpstr>
      <vt:lpstr>Таблица 7 (2)</vt:lpstr>
      <vt:lpstr>Таблица 8 (2)</vt:lpstr>
      <vt:lpstr>Таблица 9</vt:lpstr>
      <vt:lpstr>Пояснительная записка</vt:lpstr>
      <vt:lpstr>Анкета для оценки эф-ти</vt:lpstr>
      <vt:lpstr>Прил 2 Основные мероприятия </vt:lpstr>
      <vt:lpstr>Прил 3 Меры правового регулир</vt:lpstr>
      <vt:lpstr> Прил 6 План мероприятий </vt:lpstr>
      <vt:lpstr>прил 10свед инд</vt:lpstr>
      <vt:lpstr>по ГРБС</vt:lpstr>
      <vt:lpstr>ГРБС АМО</vt:lpstr>
      <vt:lpstr>ГРБС</vt:lpstr>
      <vt:lpstr>'Таблица 9'!OLE_LINK1</vt:lpstr>
      <vt:lpstr>'Прил 2 Основные мероприятия '!Заголовки_для_печати</vt:lpstr>
      <vt:lpstr>' Прил 6 План мероприятий '!Область_печати</vt:lpstr>
      <vt:lpstr>'1'!Область_печати</vt:lpstr>
      <vt:lpstr>ГРБС!Область_печати</vt:lpstr>
      <vt:lpstr>Паспорт!Область_печати</vt:lpstr>
      <vt:lpstr>'Прил 2 Основные мероприятия '!Область_печати</vt:lpstr>
      <vt:lpstr>'Таблица 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Третьякова Ирина Васильевна</dc:creator>
  <cp:lastModifiedBy>Сарымсакова Наталья Николаевна</cp:lastModifiedBy>
  <cp:lastPrinted>2024-03-21T11:57:21Z</cp:lastPrinted>
  <dcterms:created xsi:type="dcterms:W3CDTF">2013-12-11T05:43:24Z</dcterms:created>
  <dcterms:modified xsi:type="dcterms:W3CDTF">2024-03-21T11:58:33Z</dcterms:modified>
</cp:coreProperties>
</file>