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685" firstSheet="6" activeTab="11"/>
  </bookViews>
  <sheets>
    <sheet name="Развитие экономики" sheetId="4" r:id="rId1"/>
    <sheet name="РАзвитие транспортной системы" sheetId="5" r:id="rId2"/>
    <sheet name="Жильё и ЖКХ" sheetId="6" r:id="rId3"/>
    <sheet name="Развитие сельских территорий" sheetId="7" r:id="rId4"/>
    <sheet name="Развитие образования" sheetId="8" r:id="rId5"/>
    <sheet name="Развитие культуры и туризма" sheetId="9" r:id="rId6"/>
    <sheet name="Развитие физической культуры" sheetId="10" r:id="rId7"/>
    <sheet name="Мунуправление" sheetId="11" r:id="rId8"/>
    <sheet name="ОБЖ" sheetId="12" r:id="rId9"/>
    <sheet name="Комфортная среда" sheetId="13" r:id="rId10"/>
    <sheet name="Энергосбережение" sheetId="14" r:id="rId11"/>
    <sheet name="Соцзащита" sheetId="15" r:id="rId12"/>
  </sheets>
  <externalReferences>
    <externalReference r:id="rId13"/>
  </externalReferences>
  <definedNames>
    <definedName name="_xlnm._FilterDatabase" localSheetId="2" hidden="1">'Жильё и ЖКХ'!$B$1:$B$175</definedName>
    <definedName name="_xlnm._FilterDatabase" localSheetId="4" hidden="1">'Развитие образования'!$A$8:$U$301</definedName>
    <definedName name="_xlnm.Print_Titles" localSheetId="2">'Жильё и ЖКХ'!$4:$7</definedName>
    <definedName name="_xlnm.Print_Titles" localSheetId="9">'Комфортная среда'!$8:$11</definedName>
    <definedName name="_xlnm.Print_Titles" localSheetId="7">Мунуправление!$8:$11</definedName>
    <definedName name="_xlnm.Print_Titles" localSheetId="4">'Развитие образования'!$6:$8</definedName>
    <definedName name="_xlnm.Print_Titles" localSheetId="1">'РАзвитие транспортной системы'!$3:$5</definedName>
    <definedName name="_xlnm.Print_Titles" localSheetId="6">'Развитие физической культуры'!$9:$10</definedName>
    <definedName name="_xlnm.Print_Titles" localSheetId="0">'Развитие экономики'!$9:$12</definedName>
    <definedName name="_xlnm.Print_Titles" localSheetId="11">Соцзащита!$4:$7</definedName>
    <definedName name="_xlnm.Print_Titles" localSheetId="10">Энергосбережение!$9:$12</definedName>
    <definedName name="_xlnm.Print_Area" localSheetId="9">'Комфортная среда'!$A$1:$J$44</definedName>
    <definedName name="_xlnm.Print_Area" localSheetId="7">Мунуправление!$A$1:$J$169</definedName>
    <definedName name="_xlnm.Print_Area" localSheetId="4">'Развитие образования'!$A$1:$J$318</definedName>
    <definedName name="_xlnm.Print_Area" localSheetId="1">'РАзвитие транспортной системы'!$A$1:$J$48</definedName>
    <definedName name="_xlnm.Print_Area" localSheetId="6">'Развитие физической культуры'!$B$1:$J$43</definedName>
    <definedName name="_xlnm.Print_Area" localSheetId="0">'Развитие экономики'!$A$3:$J$83</definedName>
    <definedName name="_xlnm.Print_Area" localSheetId="10">Энергосбережение!$A$1:$K$50</definedName>
    <definedName name="округлить" localSheetId="2">#REF!</definedName>
    <definedName name="округлить" localSheetId="9">#REF!</definedName>
    <definedName name="округлить" localSheetId="7">#REF!</definedName>
    <definedName name="округлить" localSheetId="0">#REF!</definedName>
    <definedName name="округлить" localSheetId="10">#REF!</definedName>
    <definedName name="округлить">#REF!</definedName>
  </definedNames>
  <calcPr calcId="152511"/>
</workbook>
</file>

<file path=xl/calcChain.xml><?xml version="1.0" encoding="utf-8"?>
<calcChain xmlns="http://schemas.openxmlformats.org/spreadsheetml/2006/main">
  <c r="I32" i="15" l="1"/>
  <c r="M16" i="15"/>
  <c r="L16" i="15"/>
  <c r="M9" i="15"/>
  <c r="L9" i="15"/>
  <c r="P28" i="14" l="1"/>
  <c r="P26" i="14"/>
  <c r="S25" i="14"/>
  <c r="P25" i="14" s="1"/>
  <c r="I25" i="14"/>
  <c r="H25" i="14"/>
  <c r="P21" i="14"/>
  <c r="P19" i="14"/>
  <c r="S18" i="14"/>
  <c r="P18" i="14"/>
  <c r="H18" i="14"/>
  <c r="I13" i="14"/>
  <c r="H13" i="14"/>
  <c r="I31" i="13" l="1"/>
  <c r="H31" i="13"/>
  <c r="H26" i="13"/>
  <c r="I22" i="13"/>
  <c r="H22" i="13"/>
  <c r="I8" i="13"/>
  <c r="H8" i="13"/>
  <c r="G8" i="13"/>
  <c r="F8" i="13"/>
  <c r="E8" i="13"/>
  <c r="C7" i="13"/>
  <c r="B7" i="13"/>
  <c r="A7" i="13"/>
  <c r="I52" i="12" l="1"/>
  <c r="H32" i="12"/>
  <c r="I8" i="12"/>
  <c r="I63" i="11" l="1"/>
  <c r="H63" i="11"/>
  <c r="M23" i="11" s="1"/>
  <c r="M37" i="11"/>
  <c r="I8" i="11"/>
  <c r="H8" i="11"/>
  <c r="G8" i="11"/>
  <c r="F8" i="11"/>
  <c r="E8" i="11"/>
  <c r="C7" i="11"/>
  <c r="B7" i="11"/>
  <c r="A7" i="11"/>
  <c r="I30" i="10" l="1"/>
  <c r="H30" i="10"/>
  <c r="I25" i="10"/>
  <c r="I37" i="10" s="1"/>
  <c r="H25" i="10"/>
  <c r="H37" i="10" s="1"/>
  <c r="I18" i="10"/>
  <c r="H18" i="10"/>
  <c r="I285" i="8" l="1"/>
  <c r="H285" i="8"/>
  <c r="I279" i="8"/>
  <c r="H279" i="8"/>
  <c r="I273" i="8"/>
  <c r="H273" i="8"/>
  <c r="H270" i="8"/>
  <c r="I267" i="8"/>
  <c r="H267" i="8"/>
  <c r="I260" i="8"/>
  <c r="H260" i="8"/>
  <c r="H258" i="8"/>
  <c r="I255" i="8"/>
  <c r="H255" i="8"/>
  <c r="I254" i="8"/>
  <c r="H254" i="8"/>
  <c r="I253" i="8"/>
  <c r="I294" i="8" s="1"/>
  <c r="H253" i="8"/>
  <c r="I252" i="8"/>
  <c r="H252" i="8"/>
  <c r="I251" i="8"/>
  <c r="I250" i="8" s="1"/>
  <c r="H251" i="8"/>
  <c r="H250" i="8" s="1"/>
  <c r="I243" i="8"/>
  <c r="H243" i="8"/>
  <c r="I235" i="8"/>
  <c r="H235" i="8"/>
  <c r="I230" i="8"/>
  <c r="H230" i="8"/>
  <c r="I225" i="8"/>
  <c r="H225" i="8"/>
  <c r="H223" i="8"/>
  <c r="H220" i="8" s="1"/>
  <c r="I220" i="8"/>
  <c r="I219" i="8"/>
  <c r="H219" i="8"/>
  <c r="I218" i="8"/>
  <c r="I217" i="8"/>
  <c r="H217" i="8"/>
  <c r="I216" i="8"/>
  <c r="H216" i="8"/>
  <c r="I215" i="8"/>
  <c r="I209" i="8"/>
  <c r="H209" i="8"/>
  <c r="I203" i="8"/>
  <c r="H203" i="8"/>
  <c r="I197" i="8"/>
  <c r="H197" i="8"/>
  <c r="I191" i="8"/>
  <c r="H191" i="8"/>
  <c r="H189" i="8"/>
  <c r="I186" i="8"/>
  <c r="H186" i="8"/>
  <c r="I185" i="8"/>
  <c r="I295" i="8" s="1"/>
  <c r="H185" i="8"/>
  <c r="H295" i="8" s="1"/>
  <c r="I184" i="8"/>
  <c r="H184" i="8"/>
  <c r="I183" i="8"/>
  <c r="I181" i="8" s="1"/>
  <c r="H183" i="8"/>
  <c r="H293" i="8" s="1"/>
  <c r="I182" i="8"/>
  <c r="H182" i="8"/>
  <c r="H292" i="8" s="1"/>
  <c r="I169" i="8"/>
  <c r="H169" i="8"/>
  <c r="I164" i="8"/>
  <c r="H164" i="8"/>
  <c r="I159" i="8"/>
  <c r="H159" i="8"/>
  <c r="I158" i="8"/>
  <c r="H158" i="8"/>
  <c r="I157" i="8"/>
  <c r="I178" i="8" s="1"/>
  <c r="H157" i="8"/>
  <c r="I156" i="8"/>
  <c r="H156" i="8"/>
  <c r="I155" i="8"/>
  <c r="I176" i="8" s="1"/>
  <c r="I175" i="8" s="1"/>
  <c r="H155" i="8"/>
  <c r="H154" i="8" s="1"/>
  <c r="I148" i="8"/>
  <c r="H148" i="8"/>
  <c r="I143" i="8"/>
  <c r="H143" i="8"/>
  <c r="I138" i="8"/>
  <c r="H138" i="8"/>
  <c r="H136" i="8"/>
  <c r="I133" i="8"/>
  <c r="H133" i="8"/>
  <c r="I132" i="8"/>
  <c r="I179" i="8" s="1"/>
  <c r="H132" i="8"/>
  <c r="H179" i="8" s="1"/>
  <c r="I131" i="8"/>
  <c r="H131" i="8"/>
  <c r="H178" i="8" s="1"/>
  <c r="I130" i="8"/>
  <c r="I177" i="8" s="1"/>
  <c r="H130" i="8"/>
  <c r="H177" i="8" s="1"/>
  <c r="I129" i="8"/>
  <c r="H129" i="8"/>
  <c r="H176" i="8" s="1"/>
  <c r="I128" i="8"/>
  <c r="H126" i="8"/>
  <c r="H124" i="8"/>
  <c r="H119" i="8"/>
  <c r="H116" i="8" s="1"/>
  <c r="I116" i="8"/>
  <c r="H113" i="8"/>
  <c r="H110" i="8" s="1"/>
  <c r="I110" i="8"/>
  <c r="I105" i="8"/>
  <c r="H105" i="8"/>
  <c r="I104" i="8"/>
  <c r="I126" i="8" s="1"/>
  <c r="H104" i="8"/>
  <c r="I103" i="8"/>
  <c r="I125" i="8" s="1"/>
  <c r="H103" i="8"/>
  <c r="H125" i="8" s="1"/>
  <c r="I102" i="8"/>
  <c r="I124" i="8" s="1"/>
  <c r="H102" i="8"/>
  <c r="I101" i="8"/>
  <c r="I123" i="8" s="1"/>
  <c r="H101" i="8"/>
  <c r="H123" i="8" s="1"/>
  <c r="H122" i="8" s="1"/>
  <c r="I100" i="8"/>
  <c r="H98" i="8"/>
  <c r="I96" i="8"/>
  <c r="H96" i="8"/>
  <c r="I95" i="8"/>
  <c r="H95" i="8"/>
  <c r="I88" i="8"/>
  <c r="H88" i="8"/>
  <c r="I82" i="8"/>
  <c r="H82" i="8"/>
  <c r="I74" i="8"/>
  <c r="H74" i="8"/>
  <c r="I68" i="8"/>
  <c r="H68" i="8"/>
  <c r="I62" i="8"/>
  <c r="H62" i="8"/>
  <c r="I57" i="8"/>
  <c r="H57" i="8"/>
  <c r="I56" i="8"/>
  <c r="I98" i="8" s="1"/>
  <c r="H56" i="8"/>
  <c r="I55" i="8"/>
  <c r="I97" i="8" s="1"/>
  <c r="H55" i="8"/>
  <c r="H97" i="8" s="1"/>
  <c r="I46" i="8"/>
  <c r="H46" i="8"/>
  <c r="I40" i="8"/>
  <c r="H40" i="8"/>
  <c r="I34" i="8"/>
  <c r="H34" i="8"/>
  <c r="I28" i="8"/>
  <c r="H28" i="8"/>
  <c r="I22" i="8"/>
  <c r="H22" i="8"/>
  <c r="I16" i="8"/>
  <c r="H16" i="8"/>
  <c r="I10" i="8"/>
  <c r="H10" i="8"/>
  <c r="H298" i="8" l="1"/>
  <c r="H294" i="8"/>
  <c r="H291" i="8" s="1"/>
  <c r="I299" i="8"/>
  <c r="I94" i="8"/>
  <c r="I300" i="8"/>
  <c r="I122" i="8"/>
  <c r="H175" i="8"/>
  <c r="H297" i="8"/>
  <c r="H300" i="8"/>
  <c r="H94" i="8"/>
  <c r="I292" i="8"/>
  <c r="I291" i="8" s="1"/>
  <c r="H52" i="8"/>
  <c r="H100" i="8"/>
  <c r="H128" i="8"/>
  <c r="I154" i="8"/>
  <c r="H218" i="8"/>
  <c r="H215" i="8" s="1"/>
  <c r="I293" i="8"/>
  <c r="I298" i="8" s="1"/>
  <c r="I52" i="8"/>
  <c r="H181" i="8"/>
  <c r="H299" i="8" l="1"/>
  <c r="H296" i="8" s="1"/>
  <c r="I297" i="8"/>
  <c r="I296" i="8" s="1"/>
  <c r="I146" i="6" l="1"/>
  <c r="H146" i="6"/>
  <c r="H134" i="6"/>
  <c r="I127" i="6"/>
  <c r="H127" i="6"/>
  <c r="H117" i="6"/>
  <c r="I102" i="6"/>
  <c r="H102" i="6"/>
  <c r="H87" i="6"/>
  <c r="H79" i="6"/>
  <c r="I76" i="6"/>
  <c r="H76" i="6"/>
  <c r="I67" i="6"/>
  <c r="H67" i="6"/>
  <c r="I54" i="6"/>
  <c r="H54" i="6"/>
  <c r="I44" i="6"/>
  <c r="H44" i="6"/>
  <c r="I34" i="6"/>
  <c r="H34" i="6"/>
  <c r="H23" i="6" s="1"/>
  <c r="I24" i="6"/>
  <c r="I23" i="6" s="1"/>
  <c r="H24" i="6"/>
  <c r="H17" i="6"/>
  <c r="H28" i="5" l="1"/>
  <c r="H26" i="5" s="1"/>
  <c r="H27" i="5"/>
  <c r="I26" i="5"/>
  <c r="H22" i="5"/>
  <c r="H17" i="5" s="1"/>
  <c r="I17" i="5"/>
  <c r="I16" i="5"/>
  <c r="I15" i="5" s="1"/>
  <c r="H16" i="5"/>
  <c r="I11" i="5"/>
  <c r="H11" i="5"/>
  <c r="H8" i="5"/>
  <c r="I7" i="5"/>
  <c r="H7" i="5"/>
  <c r="H15" i="5" l="1"/>
  <c r="O54" i="4" l="1"/>
  <c r="O46" i="4"/>
  <c r="O61" i="4" l="1"/>
  <c r="O31" i="4"/>
</calcChain>
</file>

<file path=xl/comments1.xml><?xml version="1.0" encoding="utf-8"?>
<comments xmlns="http://schemas.openxmlformats.org/spreadsheetml/2006/main">
  <authors>
    <author>Автор</author>
  </authors>
  <commentList>
    <comment ref="J23" authorId="0" shapeId="0">
      <text/>
    </comment>
  </commentList>
</comments>
</file>

<file path=xl/sharedStrings.xml><?xml version="1.0" encoding="utf-8"?>
<sst xmlns="http://schemas.openxmlformats.org/spreadsheetml/2006/main" count="5071" uniqueCount="1483">
  <si>
    <t>№</t>
  </si>
  <si>
    <t>Ответственное структурное подразделение ОМСУ</t>
  </si>
  <si>
    <t>Ожидаемый непосредственный результат реализации основного мероприятия, ВЦП, мероприятия</t>
  </si>
  <si>
    <t>Срок начала реализации</t>
  </si>
  <si>
    <t>Срок окончания реализации (дата контрольного события)</t>
  </si>
  <si>
    <t>Объем ресурсного обеспечения на очередной финансовый год, тыс. руб.</t>
  </si>
  <si>
    <t>График реализации на очередной финансовый год, квартал</t>
  </si>
  <si>
    <t>Всего:</t>
  </si>
  <si>
    <t>в том числе за счет средств:</t>
  </si>
  <si>
    <t>Федерального бюджета</t>
  </si>
  <si>
    <t>Республиканского бюджета</t>
  </si>
  <si>
    <t>Местного бюджета</t>
  </si>
  <si>
    <t>X</t>
  </si>
  <si>
    <t>Х</t>
  </si>
  <si>
    <t>2.</t>
  </si>
  <si>
    <t>2.2.</t>
  </si>
  <si>
    <t>7.</t>
  </si>
  <si>
    <t>Управление жилищно-коммунального хозяйства администрации муниципального образования городского округа "Усинск"</t>
  </si>
  <si>
    <t>31.04.2020</t>
  </si>
  <si>
    <t>31.09.2020</t>
  </si>
  <si>
    <t>Рациональное использование энергетических ресурсов</t>
  </si>
  <si>
    <t>V</t>
  </si>
  <si>
    <t xml:space="preserve">Мониторинг по реализации муниципальной программы </t>
  </si>
  <si>
    <t>Наименование муниципальной программы,  основного мероприятия, мероприятия, контрольного события муниципальное программы (подпрограммы муниципальной программы)</t>
  </si>
  <si>
    <t>Проблемы, возникшие в ходе реализации мероприятия</t>
  </si>
  <si>
    <t>На данное мероприятие  в 2021 году бюджетные средства не предусмотрены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</si>
  <si>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</si>
  <si>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Основное мероприятие 7 Организация функционирования системы автоматизированного  учета потребления органами местного самоуправления и муниципальными учреждениями энергетических ресурсов посредством обеспечения дистанционного сбора, анализа и передачи в адрес ресурсоснабжающих организаций соответствующих данных</t>
  </si>
  <si>
    <t>Контрольное событие: Осуществлены мероприятия по организации функционирования системы автоматизированного  учета потребления органами местного самоуправления и муниципальными учреждениями энергетических ресурсов</t>
  </si>
  <si>
    <t>Голенастов В.А.-руководитель Управления жилищно-коммунального хозяйства администрации муниципального образования городского округа "Усинск"</t>
  </si>
  <si>
    <t>Ответственный исполнитель</t>
  </si>
  <si>
    <t>Статус мероприятия,контрольного события</t>
  </si>
  <si>
    <t>Дата наступления и содержания мероприятия, контрольного события в отчетном периоде</t>
  </si>
  <si>
    <t>План</t>
  </si>
  <si>
    <t>Факт</t>
  </si>
  <si>
    <t>Расходы на реализацию  основного мероприятия, мероприятия программы, тыс.руб.</t>
  </si>
  <si>
    <t>Кассовое исполнение на отчетную дату</t>
  </si>
  <si>
    <t xml:space="preserve"> Источник финансирования</t>
  </si>
  <si>
    <t>План на отчетную дату</t>
  </si>
  <si>
    <t>1.</t>
  </si>
  <si>
    <t xml:space="preserve">«Развитие экономики» на 2023 год   на  1 квартал 2023 года  </t>
  </si>
  <si>
    <t>Подпрограмма 1 "Стратегическое планирование"</t>
  </si>
  <si>
    <t>Основное мероприятие 1.1. Обеспечение функционирования комплексной системы стратегического планирования</t>
  </si>
  <si>
    <t>Кравчун Л.В., Руководитель управления экономического развития, прогнозирования и инвестиционной политики администрации МО ГО "Усинск"</t>
  </si>
  <si>
    <t xml:space="preserve">Всего:         
в том числе:   
</t>
  </si>
  <si>
    <t xml:space="preserve">Федеральный   
бюджет         
</t>
  </si>
  <si>
    <t>Республиканский
бюджет                                  Республики Коми</t>
  </si>
  <si>
    <t>Местный бюджет</t>
  </si>
  <si>
    <t>Внебюджетные источники</t>
  </si>
  <si>
    <r>
      <t xml:space="preserve">Контрольное событие № 3 </t>
    </r>
    <r>
      <rPr>
        <sz val="16"/>
        <color theme="1"/>
        <rFont val="Times New Roman"/>
        <family val="1"/>
        <charset val="204"/>
      </rPr>
      <t>Формирование отчета главы администрации муниципального образования городского округа - руководителя администрации городского округа "Усинск"  о своей деятельности и деятельности администрации МО ГО "Усинск" за 2022 год</t>
    </r>
  </si>
  <si>
    <r>
      <t xml:space="preserve">Контрольное событие № 4 </t>
    </r>
    <r>
      <rPr>
        <sz val="16"/>
        <color theme="1"/>
        <rFont val="Times New Roman"/>
        <family val="1"/>
        <charset val="204"/>
      </rPr>
      <t>Мониторинг хода реализации Стратегии социально-экономического развития МО ГО "Усинск" до 2025 года за 2022 год</t>
    </r>
  </si>
  <si>
    <r>
      <t xml:space="preserve">Контрольное событие № 5 </t>
    </r>
    <r>
      <rPr>
        <sz val="16"/>
        <color theme="1"/>
        <rFont val="Times New Roman"/>
        <family val="1"/>
        <charset val="204"/>
      </rPr>
      <t>Формирование</t>
    </r>
    <r>
      <rPr>
        <i/>
        <sz val="16"/>
        <color theme="1"/>
        <rFont val="Times New Roman"/>
        <family val="1"/>
        <charset val="204"/>
      </rPr>
      <t xml:space="preserve"> </t>
    </r>
    <r>
      <rPr>
        <sz val="16"/>
        <color theme="1"/>
        <rFont val="Times New Roman"/>
        <family val="1"/>
        <charset val="204"/>
      </rPr>
      <t>сводного годового доклада о ходе реализации и оценке эффективности реализации муниципальных программ</t>
    </r>
  </si>
  <si>
    <r>
      <t xml:space="preserve">Контрольное событие № 6 </t>
    </r>
    <r>
      <rPr>
        <sz val="16"/>
        <color theme="1"/>
        <rFont val="Times New Roman"/>
        <family val="1"/>
        <charset val="204"/>
      </rPr>
      <t xml:space="preserve">Мониторинг реализации муниципальных программ </t>
    </r>
  </si>
  <si>
    <r>
      <t xml:space="preserve">Контрольное событие № 1 </t>
    </r>
    <r>
      <rPr>
        <sz val="16"/>
        <color theme="1"/>
        <rFont val="Times New Roman"/>
        <family val="1"/>
        <charset val="204"/>
      </rPr>
      <t>Формирование информации об инвестиционных проектах, реализуемых и планируемых к реализации на территории МО ГО "Усинск"</t>
    </r>
  </si>
  <si>
    <r>
      <t xml:space="preserve">Контрольное событие № 3 </t>
    </r>
    <r>
      <rPr>
        <sz val="16"/>
        <rFont val="Times New Roman"/>
        <family val="1"/>
        <charset val="204"/>
      </rPr>
      <t>Актуализация инвестиционного паспорта МО ГО "Усинск"</t>
    </r>
  </si>
  <si>
    <t>Основное мероприятие 1.2. Создание благоприятных условий для повышения инвестиционной активности</t>
  </si>
  <si>
    <t xml:space="preserve">Основное мероприятие 1.3. Создание благоприятных условий для развития конкуренции </t>
  </si>
  <si>
    <r>
      <t>Контрольное событие № 1</t>
    </r>
    <r>
      <rPr>
        <sz val="16"/>
        <color theme="1"/>
        <rFont val="Times New Roman"/>
        <family val="1"/>
        <charset val="204"/>
      </rPr>
      <t xml:space="preserve"> Ежеквартальная подготовка информации о ходе реализации плана мероприятий ("Дорожной карты") по содействию развитию конкуренции в Республике Коми </t>
    </r>
  </si>
  <si>
    <r>
      <t>Контрольное событие № 2</t>
    </r>
    <r>
      <rPr>
        <sz val="16"/>
        <color theme="1"/>
        <rFont val="Times New Roman"/>
        <family val="1"/>
        <charset val="204"/>
      </rPr>
      <t xml:space="preserve"> Разработка и утверждение Перечня инвестиционных проектов, предлагаемых к финансированию за счет бюджетных средств, в 2022-2023 годах</t>
    </r>
  </si>
  <si>
    <t>Подпрограмма 2 "Развитие и поддержка малого и среднего предпринимательства"</t>
  </si>
  <si>
    <t>Основное мероприятие 2.3. Оказание имущественной поддержки субъектов малого и среднего предпринимательства</t>
  </si>
  <si>
    <t>Основное мероприятие 2.4. Оказание информационно-консультационной поддержки субъектов малого и среднего предпринимательства</t>
  </si>
  <si>
    <t>Основное мероприятие 2.5. Содействие субъектам малого и среднего предпринимательства в области повышения профессионального уровня</t>
  </si>
  <si>
    <r>
      <t xml:space="preserve">Контрольное событие № 1 </t>
    </r>
    <r>
      <rPr>
        <sz val="16"/>
        <color theme="1"/>
        <rFont val="Times New Roman"/>
        <family val="1"/>
        <charset val="204"/>
      </rPr>
      <t>Разработка прогноза социально-экономического развития МО ГО "Усинск" на 2024 год и на период до 2026 года</t>
    </r>
  </si>
  <si>
    <r>
      <t xml:space="preserve">Контрольное событие № 2 </t>
    </r>
    <r>
      <rPr>
        <sz val="16"/>
        <color theme="1"/>
        <rFont val="Times New Roman"/>
        <family val="1"/>
        <charset val="204"/>
      </rPr>
      <t xml:space="preserve">Формирование доклада о социально-экономическом положении МО ГО "Усинск" по итогам 2022 года </t>
    </r>
  </si>
  <si>
    <t>3.</t>
  </si>
  <si>
    <r>
      <t xml:space="preserve">Контрольное событие № 1 </t>
    </r>
    <r>
      <rPr>
        <sz val="16"/>
        <color theme="1"/>
        <rFont val="Times New Roman"/>
        <family val="1"/>
        <charset val="204"/>
      </rPr>
      <t>Ведение перечня муниципального имущества МО ГО "Усинск",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и размещение информации на официальном сайте администрации МО ГО "Усинск"</t>
    </r>
  </si>
  <si>
    <r>
      <t xml:space="preserve">Контрольное событие № 2 </t>
    </r>
    <r>
      <rPr>
        <sz val="16"/>
        <color theme="1"/>
        <rFont val="Times New Roman"/>
        <family val="1"/>
        <charset val="204"/>
      </rPr>
      <t>Предоставление рассрочки оплаты муниципального имущества, приобретаемого субъектами малого и среднего предпринимательства при реализации преимущественного права на приобретение арендуемого имущества не менее 5 субъектам в год</t>
    </r>
  </si>
  <si>
    <r>
      <t>Контрольное событие № 3</t>
    </r>
    <r>
      <rPr>
        <sz val="16"/>
        <rFont val="Times New Roman"/>
        <family val="1"/>
        <charset val="204"/>
      </rPr>
      <t xml:space="preserve"> Количество заключенных договоров на право размещения НТО (по состоянию на 31 декабря) не менее 25 единиц</t>
    </r>
  </si>
  <si>
    <t>4.</t>
  </si>
  <si>
    <t>5.</t>
  </si>
  <si>
    <r>
      <t xml:space="preserve">Контрольное событие № 1 </t>
    </r>
    <r>
      <rPr>
        <sz val="16"/>
        <color theme="1"/>
        <rFont val="Times New Roman"/>
        <family val="1"/>
        <charset val="204"/>
      </rPr>
      <t>Размещение в социальных сетях и на официальном сайте администрации МО ГО "Усинск" не менее 260 постов в год о существующих формах и мерах поддержки субъектов предпринимательства</t>
    </r>
  </si>
  <si>
    <r>
      <t xml:space="preserve">Контрольное событие № 2 </t>
    </r>
    <r>
      <rPr>
        <sz val="16"/>
        <color theme="1"/>
        <rFont val="Times New Roman"/>
        <family val="1"/>
        <charset val="204"/>
      </rPr>
      <t>Оказана информационная и консультационная поддержка не менее 50 субъектам предпринимательства в год</t>
    </r>
  </si>
  <si>
    <t>6.</t>
  </si>
  <si>
    <r>
      <t xml:space="preserve">Контрольное событие № 1 </t>
    </r>
    <r>
      <rPr>
        <sz val="16"/>
        <color theme="1"/>
        <rFont val="Times New Roman"/>
        <family val="1"/>
        <charset val="204"/>
      </rPr>
      <t>Организация проведения профессиональных праздников: Дня  работников  бытового  обслуживания  населения  и  жилищно-коммунального хозяйства, Дня Российского
предпринимательства, Дня торговли, Всемирной недели предпринимательства, подведение итогов, награждение победителей</t>
    </r>
  </si>
  <si>
    <t>Руководитель УЭРПиИП</t>
  </si>
  <si>
    <t>Л.В. Кравчун</t>
  </si>
  <si>
    <t>Исп. Сарымсакова Н.Н.</t>
  </si>
  <si>
    <t>тел.28130(172)</t>
  </si>
  <si>
    <t>срок не наступил</t>
  </si>
  <si>
    <t xml:space="preserve">В соответствии с постановлением администрации МО ГО "Усинск" от 22.09.2022 года № 1822 прогноз социально-экономического развития МО ГО "Усинск" разрабатывается в срок не позднее 01 октября </t>
  </si>
  <si>
    <t>выполнено</t>
  </si>
  <si>
    <t>Доклад о социально-экономическом положении МО ГО "Усинск"по итогам 2022 года подготовлен и размещен на официальном сайте администрации МО ГО "Усинск" https://usinsk.gosuslugi.ru/deyatelnost/napravleniya-deyatelnosti/ekonomika-i-predprinimatelstvo/sotsialno-ekonomicheskoe-razvitie/itogi-sotsialno-ekonomicheskogo-razvitiya/</t>
  </si>
  <si>
    <t xml:space="preserve">В соответствии с Решением Совета от 20 июня 2019 года №324 Отчет Главы МО ГО - руководителя администрации МО ГО &lt;Усинск&gt; о результатах своей деятельности и деятельности администрации МО ГО &lt;Усинск&gt; заслушивается не позднее 30 июня текущего года. В 2023 году отчет будет заслушан 08 июня 2023 года.
</t>
  </si>
  <si>
    <t>Мониторинг хода реализации Стратегии социально-экономического развития МО ГО "Усинск" до 2035 года за 2022 год  размещается в ГАИС "Управление" 10 июня.</t>
  </si>
  <si>
    <t>Подготовлен сводный годовой доклад о ходе реализации и оценке эффективности реализации муниципальных программ за 2022 год и размещен на официальном сайте администрации МО ГО "Усинск"  https://usinsk.gosuslugi.ru/deyatelnost/napravleniya-deyatelnosti/ekonomika-i-predprinimatelstvo/sotsialno-ekonomicheskoe-razvitie/munitsipalnye-programmy/</t>
  </si>
  <si>
    <t xml:space="preserve">Всеми ответственными исполнителями муниципальных программ подготовлен и направлен в УЭРПиИП мониторинг реализации муниципальных программ за 1 квартал. 
</t>
  </si>
  <si>
    <t xml:space="preserve">Информация об инвестиционных проектах (предложениях) реализуемых и (или) планируемых к реализации на территории МО ГО "Усинск" (далее - Проекты) актуализируется раз в полгода и предоставляется в ГКУ РК "Центр обеспечения деятельности Министерство инвестиций, промышленности и транспорта РК". Более подробно ознакомиться с Проектами можно на официальном сайте администрации </t>
  </si>
  <si>
    <t xml:space="preserve"> Инвестиционный паспорт МО ГО "Усинск" (далее - Паспорт) актуализируется один раз в полгода. Более подробно ознакомится с  Паспортом можно на официальном сайте администрации </t>
  </si>
  <si>
    <t xml:space="preserve">Постановлением АМО ГО "Усинск" от 30.12.2022 № 2660  утвержден Перечень инвестиционных проектов, финансируемых за счет бюджетных средств в 2023 году и плановом периоде 2024 и 2025 гг.  (далее - Перечень).  Более подробно ознакомится с  Перечнем можно на официальном сайте администрации </t>
  </si>
  <si>
    <t>В Министерство экономического развития и промышленности РК ежеквартально предоставляется отчет о ходе реализации плана мероприятий ("Дорожной карты") по содействию развитию конкуренции в Республике Коми. Отчет за 1 квартал 2023 года размещен на сайте администрации https://usinsk.gosuslugi.ru/deyatelnost/napravleniya-deyatelnosti/ekonomika-i-predprinimatelstvo/konkurentsiya/</t>
  </si>
  <si>
    <t>Перечень муниципального имущества, в целях предоставления его во владение и (или) в пользование субъектам малого и среднего предпринимательства размещается на официальном сайте администрации МО ГО "Усинск" на постоянной основе</t>
  </si>
  <si>
    <t xml:space="preserve">В 1 квартале 2023 года субъекты малого и среднего предпринимательства муниципальное имущество не приобретали </t>
  </si>
  <si>
    <t>просрочено</t>
  </si>
  <si>
    <t xml:space="preserve">Количество заключенных договоров на право размещения НТО по состоянию на 31.03.2023 год - 34 единицы. </t>
  </si>
  <si>
    <t>В 1 квартале 2023 год на официальном сайте администрации МО ГО "Усинск" и в социальной сети "Вконтакте" (группа "Малый и средний бизнес Усинска" https://vk.com/usinsk_buisness) размещено 130 постов с информацией, полезной для потенциальных инвесторов, субъектов малого и среднего предпринимательства и способствующей продвижению муниципального образования с точки зрения инвестиционной привлекательности. Субъекты инвестиционной и предпринимательской деятельности информируются о возможных формах государственной и муниципальной поддержки, нормативно-правовых актах в сфере инвестиционной и предпринимательской деятельности, об инфраструктуре поддержки малого и среднего предпринимательства.</t>
  </si>
  <si>
    <t>По средствам телефонной связи оказана информационная поддержка 10 субъектам предпринимательства</t>
  </si>
  <si>
    <t>В честь Дня  работников  бытового  обслуживания  населения  и  жилищно-коммунального хозяйства мероприятия не проводились</t>
  </si>
  <si>
    <t>Вывод об эффективности реализации муниципальное программы за отчетный квартал:  эффективна -50,67% ((5/6)+(11/16)+0)/3*100</t>
  </si>
  <si>
    <t>Мониторинг
реализации муниципальной программы
«Развитие транспортной системы» за I квартал 2023 года</t>
  </si>
  <si>
    <t>№ п/п</t>
  </si>
  <si>
    <t>Наименование муниципальной программы, основного мероприятия, мероприятия, контрольного события муниципальной программы (подпрограммы муниципальной программы)</t>
  </si>
  <si>
    <t>Ответственный руководитель, заместитель руководителя ОМСУ (Ф.И.О., должность)</t>
  </si>
  <si>
    <t>Статус мероприятия, контрольного события</t>
  </si>
  <si>
    <t>Дата наступления и содержание мероприятия, контрольного события в отчетном периоде</t>
  </si>
  <si>
    <t>Расходы на реализацию основного мероприятия, мероприятия программы, тыс. руб.</t>
  </si>
  <si>
    <t>план</t>
  </si>
  <si>
    <t>факт</t>
  </si>
  <si>
    <t>Источник финансирования</t>
  </si>
  <si>
    <t>Подпрограмма 1 «Развитие транспортной инфраструктуры и транспортного обслуживания населения»</t>
  </si>
  <si>
    <t>Основное мероприе 1.1. Оборудование и содержание ледовых переправ и зимних автомобильных дорог общего пользования местного значения</t>
  </si>
  <si>
    <t xml:space="preserve">Голенастов В.А., руководитель </t>
  </si>
  <si>
    <t>Всего в том числе:</t>
  </si>
  <si>
    <t xml:space="preserve">Республиканский бюджет </t>
  </si>
  <si>
    <t>Контрольное событие № 1                                                     Оборудование и содержание ледовых переправ - 4,95 км., содержание зимних автомобильных дорог- 133,85 км</t>
  </si>
  <si>
    <t>выполнено в срок</t>
  </si>
  <si>
    <t>01.01.2023 г., обустройство зимника, заливка льда, расчистка снега, накатывание дороги.</t>
  </si>
  <si>
    <t>01.01.2023 г., оборудование и содержание ледовых переправ - 4,95 км., содержание зимних автомобильных дорог- 133,85 км</t>
  </si>
  <si>
    <t>1.1</t>
  </si>
  <si>
    <t>Основное мероприятие 1.2.                                                          Содержание автомобильных дорог общего пользования местного значения</t>
  </si>
  <si>
    <t>1.2</t>
  </si>
  <si>
    <t>Мероприятие 1.2.1. Содержание автомобильных дорог общего пользования местного значения за счет средств бюджета МО ГО «Усинск» (содержание «Подъезда к водозабору на р. Усе (от автомобильной дороги Усть-Уса - Усинск от поворота на Харьягинский - Усинск, исключая городскую черту г. Усинска)», «Подъезд к д. Акись (от автомобильной дороги «Акись - Ошкурья»), «Подъезд к д. Новикбож (от автомобильной дороги «Усть-Уса - Харьягинский»)</t>
  </si>
  <si>
    <t>01.01.2023 г., Уход за дорогой, дорожными сооружениями и полосой отвода, устранение возникающих мелких повреждений, по организации и обеспечению безопасности дорожного движения, а также зимнее содержание</t>
  </si>
  <si>
    <t>Контрольное событие № 1                                        Софинансирование из Республиканского бюджета на содержание автомобильных дорог общего пользования местного значения - 99%</t>
  </si>
  <si>
    <t>1.3</t>
  </si>
  <si>
    <t>Основное мероприятие 1.3. Транспортное обслуживание населения в границах МО ГО «Усинск»</t>
  </si>
  <si>
    <t>Игумнова А.Л., начальник</t>
  </si>
  <si>
    <t>1.4</t>
  </si>
  <si>
    <t>Мероприятие 1.3.1. Пассажирские воздушные перевозки</t>
  </si>
  <si>
    <t>01.01.2023 г., Перевозка пассажиров и багажа воздушным транпортом до труднодоступных населенных пунктов Мутный Материк, Щельябож, Захарвань, Усть-Лыжа, Денисовка.</t>
  </si>
  <si>
    <t xml:space="preserve">Контрольное событие №1                                                             Доля фактически выполненных рейсов, утвержденных транспортной схемой внутримуниципальных пассажирских перевозок воздушным транспортом в труднодоступные населенные пункты не менее 90 %
</t>
  </si>
  <si>
    <t>1.5</t>
  </si>
  <si>
    <t>Мероприятие 1.3.2. Организация обслуживания населения автомобильным и речным транспортом на территории МО ГО «Усинск»</t>
  </si>
  <si>
    <t xml:space="preserve">01.01.2023 г., Перевозка пассажиров и багажа автомобильным транпортом (город), по зимним автомобильным дорогам и речным транспортом до труднодоступных населенных пунктов Мутный Материк, Щельябож, Захарвань, Усть-Лыжа. </t>
  </si>
  <si>
    <t>Контрольное событие №1                                  Транспортная подвижность населения на автомобильном транспорте в общей численности населения (количество поездок на 1 чел.) не менее 7 поездок в год</t>
  </si>
  <si>
    <t xml:space="preserve">01.01.2023 г., Перевозка пассажиров и багажа автомобильным транпортом (город), по зимним автомобильным дорогам  до труднодоступных населенных пунктов Мутный Материк, Щельябож, Захарвань, Усть-Лыжа. </t>
  </si>
  <si>
    <t xml:space="preserve">01.01.2023 г., Перевозка пассажиров и багажа автомобильным транпортом (город), по зимним автомобильным дорогам до труднодоступных населенных пунктов Мутный Материк, Щельябож, Захарвань, Усть-Лыжа. </t>
  </si>
  <si>
    <t>Контрольное событие №2                                                  Доля фактически выполненных рейсов, утвержденных расписанием внутримуниципальных пассажирских перевозок речным транспортом в труднодоступные населенные пункты не менее 95%</t>
  </si>
  <si>
    <t>01.06.2023 г., Перевозка пассажиров и багажа речным транпортом до труднодоступных населенных пунктов Мутный Материк, Щельябож, Захарвань, Усть-Лыжа, Денисовка.</t>
  </si>
  <si>
    <t>Подпрограмма 2 «Повышение безопасности дорожного движения»</t>
  </si>
  <si>
    <t>1.6</t>
  </si>
  <si>
    <t>Основное меропритие 2.1.  Мероприятия, направленные на предупреждение опасного поведения участников дорожного движения</t>
  </si>
  <si>
    <t>1.7</t>
  </si>
  <si>
    <t>Мероприятие 2.1.1. Обслуживание и обустройство улично-дорожной сети «искусственными неровностями», обновление существующей и нанесение  новой дорожной разметки, выполнение работ по обустройству пешеходными ограждениями зон пешеходных переходов, на участках улично-дорожной сети г. Усинска, выполнение работ по изготовлению и монтажу выносных консолей</t>
  </si>
  <si>
    <t xml:space="preserve">01.05.2023 г., установить выносные консоли в том числе по ул. Мира в районе д. 4 в ко-ве 2-х шт. Нанесение разметки пешеходных переходов и ослуживание искусственных неровностей на проезжей части городских дорог. </t>
  </si>
  <si>
    <t>01.05.2023 г, в настоящее время осуществляются процедуры по подготовке технической документации для заключения муниципального контракта</t>
  </si>
  <si>
    <t>Контрольное событие № 1                                        Выполнение работ по нанесению разметки пешеходных переходов (за 1 нанесение составляет - 2374 м2, разметка наносится  3 раза за летний период)</t>
  </si>
  <si>
    <t xml:space="preserve"> 01.05.2023 г., установить выносные консоли в том числе по ул. Мира в районе д. 4 в ко-ве 2-х шт. Нанесение разметки пешеходных переходов и ослуживание искусственных неровностей на проезжей части городских дорог. </t>
  </si>
  <si>
    <t>1.8</t>
  </si>
  <si>
    <t>Мероприятие 2.1.2.  Обслуживание, изготовление и монтаж знаков дорожного движения</t>
  </si>
  <si>
    <t>01.01.2023 г., обслуживание, замена  и текущий ремонт 696 дорожных знаков</t>
  </si>
  <si>
    <t>01.01.2023 г., выполняются работы по обслуживанию и содержанию 696 дорожных знаков. Заключен муниципальный контракт на выполнение работ по изготовлению и монтажу 18  выносных консолей. Срок выполнения работ по 15.07.2023 года</t>
  </si>
  <si>
    <t>Контрольное событие № 1                                     Обслуживание и текущий ремонт в количестве   696 дорожных знаков.</t>
  </si>
  <si>
    <t>1.9</t>
  </si>
  <si>
    <t>Мероприятие 2.1.3. Техническое обслуживание светофорных объектов</t>
  </si>
  <si>
    <t xml:space="preserve"> 01.01.2023 г., обслуживание 130 светофорных объектов (светофоры транспортные-60 шт.; светофоры пешеходные типа Т7-26 шт.; светофоры пешеходные типа П1/П2-44 шт.)</t>
  </si>
  <si>
    <t>Контрольное событие №1                                             Обслуживание светофорных объектов в количестве 130 шт</t>
  </si>
  <si>
    <t>1.10</t>
  </si>
  <si>
    <t>Мероприятие 2.1.4. Обеспечение безопасности дорожного движения внутрипоселковых дорог</t>
  </si>
  <si>
    <t xml:space="preserve">Полетова Т.Н., руководитель администрации с. Усть-Уса </t>
  </si>
  <si>
    <t xml:space="preserve">01.06.2023 г. выполнение работ по монтажу искусственных неровностей и установки дорожных знаков в с. Усть-Уса, на участке ул. Советская в районе д. 36  </t>
  </si>
  <si>
    <t xml:space="preserve">01.06.2023 г. монтаж искусственных неровностей и установка дорожных знаков в с. Усть-Уса, на участке ул. Советская в районе д. 36  </t>
  </si>
  <si>
    <t xml:space="preserve">Контрольное событие №1                                              выполнение работ по монтажу искусственных неровностей и установки дорожных знаков в с. Усть-Уса, на участке ул. Советская в районе д. 36 </t>
  </si>
  <si>
    <t>1.11</t>
  </si>
  <si>
    <t>Основное мероприятие 2.3. Профилактика правонарушений в общественных местах и на улице</t>
  </si>
  <si>
    <t>Контрольное событие №1                                           Приобретение услуг по предоставлению видеосигнала системы аппаратно-программного комплекса «Безопасный город»</t>
  </si>
  <si>
    <t>01.01.2023 г., покупка видеосигнала с камер АПК «Безопасный город». Обслуживаются 68 камер.</t>
  </si>
  <si>
    <t>Вывод об эффективности реализации муниципальной программы за отчетный квартал:</t>
  </si>
  <si>
    <t>Начальник отдела транспорта и связи                  администрации    МО ГО "Усинск"</t>
  </si>
  <si>
    <t>________________</t>
  </si>
  <si>
    <t>А.Л. Игумнова</t>
  </si>
  <si>
    <t>Исполнитель: Староверова Анна Ивановна</t>
  </si>
  <si>
    <t>Тел: (82144) 28130 доб. 131</t>
  </si>
  <si>
    <t>МОНИТОРИНГ</t>
  </si>
  <si>
    <t xml:space="preserve"> реализации муниципальной программы "Жилье и жилищно-коммунальное хозяйство" по состоянию на 01 апреля 2023 года</t>
  </si>
  <si>
    <t>Наименование основного мероприятия, ВЦП, мероприятия, контрольного события программы</t>
  </si>
  <si>
    <t>Статус  мероприятия, контрольного события</t>
  </si>
  <si>
    <t>Расходы на реализацию основного мероприятия, мероприятия программы, тыс.руб.</t>
  </si>
  <si>
    <t>Подпрограмма 1 "Обеспечение жильем молодых семей"</t>
  </si>
  <si>
    <t>1</t>
  </si>
  <si>
    <t xml:space="preserve">Основное мероприятие 1.1 Разработка и принятие на муниципальном уровне нормативно-правовых актов, связанных с реализацией подпрограммы  </t>
  </si>
  <si>
    <t xml:space="preserve"> Жарик А.А.-руководитель Управления по жилищным вопросам администрации МО ГО «Усинск»</t>
  </si>
  <si>
    <t>01.01.2023 Разработка нормативно-правовых актов администрации, связанных с реализацией программы</t>
  </si>
  <si>
    <t>Соглашение о выделении субсидии из республиканского бюджета Республики Коми в стадии подписания</t>
  </si>
  <si>
    <t>финансирование не требуется</t>
  </si>
  <si>
    <t>Контрольное событие № 1:Разработаны и приняты нормативно-правовые акты, связанные с реализацией подпрограммы, ежегодно</t>
  </si>
  <si>
    <t>срок не наступил, Разработка нормативно-правовых актов администрации осуществляется после получения Соглашения</t>
  </si>
  <si>
    <t>проблемы для начала реализации мероприятия отсутствуют</t>
  </si>
  <si>
    <t>2</t>
  </si>
  <si>
    <t>Основное мероприятие 1.2 Организация информационной и разъяснительной работы, направленной на освещение целей и задач подпрограммы</t>
  </si>
  <si>
    <t>выполнено раньше срока</t>
  </si>
  <si>
    <t>01.01.2023 Информационные м атериалы о реализации подпрограммы, размещенные в средствах массовой информации</t>
  </si>
  <si>
    <t>28.12.2022   направлено письмо в пресс-службу МО ГО "Усинск" о публикации информации в СМИ и на сайте администрации</t>
  </si>
  <si>
    <t>Контрольное событие № 1:Проведена инфрормационно - разьяснительная работа, направленная на реализацию подпрограммы</t>
  </si>
  <si>
    <t>28.12.2022   направлено письмо в пресс-службу МО ГО "Усинск" о публикации информации в СМИ и на сайте администрации,. На сайте администрации размещено 10.01.2023, 01.02.2023,01.03.2023, 01.04.2023, в газете "Усинская новь" размещена информация в аналогичные даты, по мере выпуска номера</t>
  </si>
  <si>
    <t>3</t>
  </si>
  <si>
    <t xml:space="preserve">Основное мероприятие 1.3 Формирование списка молодых семей-участников мероприятия, изъявивших желание получить социальную выплату в планируемом году </t>
  </si>
  <si>
    <t>01.01.2023 Составление списка молодых семей, претендующих на получение социальных выплат в очередном финнасовом году</t>
  </si>
  <si>
    <t>мероприятия запланированы на июнь месяц 2023 года, ведется сбор заявлений</t>
  </si>
  <si>
    <t xml:space="preserve">Контрольное событие № 1:Проведен мониторинг  и сформирован список молодых семей, изъявивших желание получить социальную выплату в планируемом году. </t>
  </si>
  <si>
    <t>срок не наступил, ведется сбор заявлений от семей-претендентов</t>
  </si>
  <si>
    <t>4</t>
  </si>
  <si>
    <t>Основное мероприятие 1.4 Организационные работы по предоставлению социальных выплат молодым семьям - претендующих на получение социальной выплаты в текущем году и выдача молодым семьям в установленном порядке свидетельств о праве на получение социальной выплаты на приобретение жилого помещения или строительство индивидуального жилого дома, исходя из предусмотренных бюджетных ассигнований</t>
  </si>
  <si>
    <t>01.01.2023 Оформление документов и выдача свидетельсв в соответствии со списками, утвержденными Министреством образования, науки и молодежной политики Республики Коми</t>
  </si>
  <si>
    <t>оформление документов и выдача свидетельства после утверждения списков</t>
  </si>
  <si>
    <t>Контрольное событие № 1:Проведены организационные работы по предоставлению социальных выплат молодым семьям претендующим в установленном порядке на получение свидетельство праве на получение социальной выплаты на приобретение жилого помещения или строительство индивидуального жилого дома, исходя из предусмотренных бюджетных ассигнований</t>
  </si>
  <si>
    <t>срок не наступил,списки не утверждены</t>
  </si>
  <si>
    <t>5</t>
  </si>
  <si>
    <t xml:space="preserve">Основное меропритяие 1.5 Предоставление социальных выплат молодым семьям на приобретение жилого помещения или создания объекта индивидуального жилищного строительства </t>
  </si>
  <si>
    <t>Жарик А.А.-руководитель Управления по жилищным вопросам администрации МО ГО «Усинск»</t>
  </si>
  <si>
    <t>01.01.2023 Перечисление денежных средств на приобретение жилья или строительство индивидуального жилого дома в соответствии со свидетельсвами, выданными молодым семьям-участникам подпрограммы</t>
  </si>
  <si>
    <t>предоставление социальных выплат после утверждения списка претендентов и выданных свидетельств</t>
  </si>
  <si>
    <t>Всего ФБ,РБ,МБ</t>
  </si>
  <si>
    <t>0,0</t>
  </si>
  <si>
    <t>ФБ</t>
  </si>
  <si>
    <t>РБ</t>
  </si>
  <si>
    <t>МБ</t>
  </si>
  <si>
    <t>Контрольное событие № 1: Выполнены обязательства по предоставлению социальных выплат молодым семьям на приобретение жилого помещения или создания объекта индивидуального жилищного строителства в соотвествии с Соглашением, в полном объеме, не менее 3 -м семьям</t>
  </si>
  <si>
    <t>01.01.2023 Перечисление денежных средств на приобретение жилья или строителство индивидуального жилого дома в соответствии со свидетельсвами, выданными молодым семьям-участникам подпрограммы</t>
  </si>
  <si>
    <t>срок не наступил, выплаты не предоставлены</t>
  </si>
  <si>
    <t>Подпрограмма 2 "Содержание и развитие жилищно-коммунального хозяйства"</t>
  </si>
  <si>
    <t>Основное мероприятие 2.1 Благоустройство территории МО ГО "Усинск"</t>
  </si>
  <si>
    <t>Голенастов В.А.-руководитель Управления жилищно-коммунального хозяйства администрации МО ГО "Усинск" , руководители территориальных органов</t>
  </si>
  <si>
    <t>Сохранение облика и поддержание санитарного состояния территории МО ГО «Усинск» в соответствии с нормативными требованиями, обеспечение содержания территорий общего пользования в полном объеме</t>
  </si>
  <si>
    <t>Мероприятие 2.1.1 Техническое обслуживание сетей уличного освещения и организация освещения улиц на территории МО ГО "Усинск"</t>
  </si>
  <si>
    <t>Всего,в том числе:</t>
  </si>
  <si>
    <t>Всего МБ:</t>
  </si>
  <si>
    <t xml:space="preserve">Голенастов В.А.-руководитель Управления жилищно-коммунального хозяйства администрации МО ГО "Усинск" </t>
  </si>
  <si>
    <t>18.11.2022 Заключен муниципальный контракт на выполнение работ по техническому обслуживанию сетей уличного  освещения и дорожного освещения пгт.Парма, пст.Усадор; муниципальный контракт по техническому обслуживанию сетей уличного освещения г.Усинска</t>
  </si>
  <si>
    <t>Полетова Т.Н.-руководитель Администрации с.Усть-Уса</t>
  </si>
  <si>
    <t xml:space="preserve">Планируется заключение договора на обслуживание систем уличного освещения  во 2 квартале 2023. </t>
  </si>
  <si>
    <t>Овсянникова А.В.-руководитель Администрации с.Колва</t>
  </si>
  <si>
    <t>выполнено позже срока</t>
  </si>
  <si>
    <t xml:space="preserve">27.02.2023 Заключен муниципальный контракт на выполнение работ по техническому обслуживанию сетей уличного освещения в с. Колва и д. Сынянырд </t>
  </si>
  <si>
    <t>Коваленко Е.П..-руководитель Администрации с.Мутный Материк</t>
  </si>
  <si>
    <t>Планируется заключение договора на обслуживание сетей уличного освещения  в апреле 2023 года</t>
  </si>
  <si>
    <t>Беляев А.В.-руководитель Администрации с.Усть-Лыжа</t>
  </si>
  <si>
    <t>12.01.2023 Заключен договор ГПХ по замене и ремонту фонарей уличного освещения в с.Усть-Лыжа</t>
  </si>
  <si>
    <t>Рочева Н.П..-руководитель Администрации с.Щельябож</t>
  </si>
  <si>
    <t>28.02.2023 Заключен договор на обслуживание систем уличного освещения</t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</si>
  <si>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>1</t>
    </r>
    <r>
      <rPr>
        <i/>
        <sz val="28"/>
        <color theme="1"/>
        <rFont val="Times New Roman"/>
        <family val="1"/>
        <charset val="204"/>
      </rPr>
      <t>:Работы выполнены в полном объеме, в соответствии с техническим заданием,ежегодно</t>
    </r>
  </si>
  <si>
    <t>01.01.2023 Сохранение облика и поддержание санитарного состояния территории МО ГО «Усинск» в соответствии с нормативными требованиями, обеспечение содержания территорий общего пользования в полном объеме</t>
  </si>
  <si>
    <t>18.11.2022 Техническое обслуживание уличного освещения, с заменой неисправного оборудования</t>
  </si>
  <si>
    <t>Мероприятие 2.1.2 Техническое обслуживание сетей ливневой канализации</t>
  </si>
  <si>
    <t>29.08.2022 Заключен муниципальный контракт на оказание услуг по повышению надежности и эффективности работы инженерных систем ЖКХ в г.Усинске и  приведению их в технически исправное состояние:ремонт  колодцев и обслуживание прилегающих сетей</t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</si>
  <si>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>1:</t>
    </r>
    <r>
      <rPr>
        <i/>
        <sz val="28"/>
        <color theme="1"/>
        <rFont val="Times New Roman"/>
        <family val="1"/>
        <charset val="204"/>
      </rPr>
      <t>Работы выполнены в полном объеме, в соответствии с техническим заданием</t>
    </r>
  </si>
  <si>
    <t>29.08.2022 мероприятия осуществляются в весенне-осенний период</t>
  </si>
  <si>
    <t>Мероприятие 2.1.3 Оплата электроэнергии по уличному освещению</t>
  </si>
  <si>
    <t xml:space="preserve">16.02.2023 Заключен договор на  на поставку электрической энергии , оплата по  выставленным счетам-фактурам </t>
  </si>
  <si>
    <t xml:space="preserve">15.02.2023 Заключен контракт на  на поставку электрической энергии , оплата по  выставленным счетам-фактурам </t>
  </si>
  <si>
    <t xml:space="preserve">17.01.2023 Заключен контракт на  на поставку электрической энергии , оплата по  выставленным счетам-фактурам </t>
  </si>
  <si>
    <t>Планируется заключение договора на поставку электрической энергии в апреле 2023 года</t>
  </si>
  <si>
    <t xml:space="preserve">20.01.2023 Заключен контракт на  на поставку электрической энергии , оплата по  выставленным счетам-фактурам </t>
  </si>
  <si>
    <t xml:space="preserve">24.01.2023  Заключен контракт на  на поставку электрической энергии , оплата по  выставленным счетам-фактурам </t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</si>
  <si>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>1:</t>
    </r>
    <r>
      <rPr>
        <i/>
        <sz val="28"/>
        <color theme="1"/>
        <rFont val="Times New Roman"/>
        <family val="1"/>
        <charset val="204"/>
      </rPr>
      <t>Оплата электроэнергии по уличному освещению города,населенных пунктов муниципального образования городского округа "Усинск" произведена в полном объеме, в соответствии с условиями заключенных контрактов с энергоснабжающей организацией,ежегодно</t>
    </r>
  </si>
  <si>
    <t>17.01.2023 Оплата электроэнергии по уличному освещению города,населенных пунктов муниципального образования городского округа "Усинск"</t>
  </si>
  <si>
    <t>Мероприятие 2.1.4 Содержание городского фонтана и прилегающей территории</t>
  </si>
  <si>
    <t>11.10.2022 Заключен договор на оплату электроэнергии по городскому фонтану;заключен муниципальный контракт на оказание услуг по содержанию фонтана и прилегающей к нему территории</t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</si>
  <si>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1</t>
    </r>
    <r>
      <rPr>
        <i/>
        <sz val="28"/>
        <color theme="1"/>
        <rFont val="Times New Roman"/>
        <family val="1"/>
        <charset val="204"/>
      </rPr>
      <t>:Оплата электроэнергии , воды по объемам потребления городского фонтана( произведена в полном объеме, в соответствии с условиями заключенных контарктов с энергоснабжающей организацией,ежегодно), работы по содержанию городского фонтана и прилегающей территории выполнены в полном объеме, в соответствии с техническим заданием,ежегодно</t>
    </r>
  </si>
  <si>
    <t>11.10.2022   содержание городского фонтана и прилегающей территории в зимний период (очистка от снега)</t>
  </si>
  <si>
    <t xml:space="preserve">Мероприятие 2.1.5 Содержание улично-дорожной сети </t>
  </si>
  <si>
    <t>18.11.2022 Заключен муниципальный контракт на выполнение работ по содержанию городских дорог и прилегающих к ним территорий (тротуаров,обочин) г.Усинска, содержанию дорог промышленной зоны, автодороги от ж/д вокзала до пст.Усадор (ул.Железнодорожная) и содержанию внутрипоселковых дорог Верхнего и Нижнего Усадора, содержание территорий снежного полигона</t>
  </si>
  <si>
    <t>07.11.2022 Заключен муниципальный контракт на выполнение работ по зимнему содержанию внутрипоселковых дорог с. Усть-Уса и д.Новикбож; заключен договор  на оказание услуг по расчистке дренажных канав;проводится аукцион на выполнение работ по ремонту проезжей части участков подъездной автодороги к кладбищу с.Усть-Уса</t>
  </si>
  <si>
    <t>Нуртдинов Р.Р.-руководитель Администрации пгт. Парма</t>
  </si>
  <si>
    <t>15.01.2023 Заключен договор на выполнение работ по зимнему содержанию внустрипроселочных дорог пгт.Парма; муниципальный контракт на выполнение работ по зимнему и летнему содержанию внутрипроселочных дорог пгт.Парма</t>
  </si>
  <si>
    <t xml:space="preserve">19.12.2022 Заключен муниципальный контракт на оказание услуг по зимнему содержанию внутрипоселковых дорог в селе Колва; договор на оказание услуг по зимнему содержанию дорог с.Колва </t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</si>
  <si>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1</t>
    </r>
    <r>
      <rPr>
        <i/>
        <sz val="28"/>
        <color theme="1"/>
        <rFont val="Times New Roman"/>
        <family val="1"/>
        <charset val="204"/>
      </rPr>
      <t>:Работы выполнены в полном объеме, в соответствии с техническим заданием(содержание автомобильных дорог и инженерных сооружений на них в границах города и сельских территорий)</t>
    </r>
  </si>
  <si>
    <t xml:space="preserve">01.01.2023 Сохранение облика и поддержание санитарного состояния территории МО ГО «Усинск» в соответствии с нормативными требованиями, обеспечение содержания территорий общего пользования в полном объеме </t>
  </si>
  <si>
    <t>07.11.2022 оплата по фактически выполненным работам содержания автомобильных дорог и инженерных сооружений на них в границах города и сельских территорий</t>
  </si>
  <si>
    <t>Мероприятие 2.1.6 Выполнение работ по содержанию территорий общего пользования (детские и спортивные площадки, площади, скверы, мемориал)</t>
  </si>
  <si>
    <t>28.10.2022 Заключен муниципальный контракт на оказание услуг по содержанию территорий общего пользования (площадей, скверов, памятников, территоррий детских и спортивных площадок) и прилегающих к ним территорий в г.Усинске</t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</si>
  <si>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>1</t>
    </r>
    <r>
      <rPr>
        <i/>
        <sz val="28"/>
        <color theme="1"/>
        <rFont val="Times New Roman"/>
        <family val="1"/>
        <charset val="204"/>
      </rPr>
      <t>:Выполнены мероприятия по содержанию территорий общего пользования</t>
    </r>
  </si>
  <si>
    <t>28.10.2022 оплата по фактически выполненным работам  по содержанию территорий общего пользования</t>
  </si>
  <si>
    <t>Мероприятие 2.1.7 Озеленение территории МО ГО "Усинск"</t>
  </si>
  <si>
    <t>21.11.2022 Заключен муниципальный контракт на оказание услуг по озеленению городских территорий МО ГО "Усинск"</t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</si>
  <si>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>1:</t>
    </r>
    <r>
      <rPr>
        <i/>
        <sz val="28"/>
        <color theme="1"/>
        <rFont val="Times New Roman"/>
        <family val="1"/>
        <charset val="204"/>
      </rPr>
      <t>Выполнены комплексные работы по озеленению и текущему содержанию клумб,скверов, газонов</t>
    </r>
  </si>
  <si>
    <t>21.11.2022  комплексные работы по озеленению и текущему содержанию клумб,скверов, газонов  производятся в вессене-летний период</t>
  </si>
  <si>
    <t>Мероприятие 2.1.8 Организация и содержание мест захоронения</t>
  </si>
  <si>
    <t>21.02.2023 Заключен муниципальный контракт на оказание услуг по содержанию кладбища в с. Колва;договор на услуги по содержанию дорог кладбища в с.Колва</t>
  </si>
  <si>
    <t>17.10.2022 Заключен муниципальный контракт на оказание услуг по содержанию благоустройства  городского кладбища</t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</si>
  <si>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>1:</t>
    </r>
    <r>
      <rPr>
        <i/>
        <sz val="28"/>
        <color theme="1"/>
        <rFont val="Times New Roman"/>
        <family val="1"/>
        <charset val="204"/>
      </rPr>
      <t>Выполнены работы по содержанию и благоустройству городского кладбища г.Усинска, с.Колва (организация и содержание мест захоронения),в соответствии с техничнеским заданием</t>
    </r>
  </si>
  <si>
    <t>17.10.2022 оплата по фактически выполненным работам  по содержанию и благоустройству городского кладбища г.Усинска</t>
  </si>
  <si>
    <t>01.01.2023Сохранение облика и поддержание санитарного состояния территории МО ГО «Усинск» в соответствии с нормативными требованиями, обеспечение содержания территорий общего пользования в полном объеме</t>
  </si>
  <si>
    <t>21.02.2023 работы в  с.Колва (организация и содержание мест захоронения)</t>
  </si>
  <si>
    <t>Мероприятие 2.1.9 Прочие мероприятия по благоустройству городских округов</t>
  </si>
  <si>
    <t>06.06.2022 Заключены договора: на оказание услуг по осуществлению функций Технического заказчика при выполнении работ:"Капитальный ремонт крыши и входных групп здания взрослой поликлиники, расположенной по адресу: РК, г.Усинск, ул.Нефтяников д.34"; на выполнение работ по оборудованию элементов из снега и уборке мусора на площади им. А.М.Босовой;  на оказание охранных услуг (ледовый городок); на выполнение работ по демонтажу новогодней елки, комплексов зимних горок "Мономах", игровых комплексов "Романа" в городе Усинске, на оказание услуг по уборке территории до и после празднования Крещения, на выполнение работ по изготовлению и установке аншлагов "Формирование комфортной городской среды" в городе Уснске, по оказанию услуг по обслуживанию биотуалетов в день Празднования Крещения,  на выполнение работ по демонтажу новогодних фигур в г.Усинске, договор на оказание  услуг по установке  и уборке мусорных контейнеров до и после празднования "Масленицы",  на выполнение работ по демонтажу новогодней иллюминации, на выполнение работ по ремонту мелких элементов автобусных остановок, на оказание у слуг по приобретению и монтажу интеллектуального аппаратно-программного комплекса (АПК) обеспечения безопасности на пешеходном переходе в г.Усинске</t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</si>
  <si>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>1:</t>
    </r>
    <r>
      <rPr>
        <i/>
        <sz val="28"/>
        <color theme="1"/>
        <rFont val="Times New Roman"/>
        <family val="1"/>
        <charset val="204"/>
      </rPr>
      <t xml:space="preserve"> Проведены прочие мероприятия по благоустройству городских округов (14 мероприятий)</t>
    </r>
  </si>
  <si>
    <t>06.06.2022 оплата по фактически выполненным работам по благоустройству городских округов (заключено 14 договоров)</t>
  </si>
  <si>
    <t>Мероприятие 2.1.10 Прочие мероприятия по благоустройству сельских территорий МО ГО "Усинск</t>
  </si>
  <si>
    <t>10.01.2023 Заключен договор на оказание услуг по обращению с ТКО</t>
  </si>
  <si>
    <t>01.02.2023 Заключен договор на расчистку дорог с.Мутный Материк в зимний период</t>
  </si>
  <si>
    <t xml:space="preserve">09.01.2023  Заключен договор на оказание услуг по обращению ТКО  (вывоз мусора с территории кладбища) </t>
  </si>
  <si>
    <t>Беляев А.В.-руководитель Администрации с.Уст ь-Лыжа</t>
  </si>
  <si>
    <t xml:space="preserve">19.01.2023 Заключен договор на покупку прожекторов светодиодных ;договор на оказание услуг  дорожной техники по профилировке проежзей части и обочин, очистка от снега в с.Усть-Лыжа;договор ГПХ на выполнение работ по очистке дороги до кладбища в с.Усть-Лыжа  и очистка от снега подъезд к бункеру для сбора ТБО </t>
  </si>
  <si>
    <t xml:space="preserve">08.02.2023 Заключен договор ГПХ на расчистку дорог в д.Захарвань в зимний период  </t>
  </si>
  <si>
    <r>
      <t>Контрольное событие №</t>
    </r>
    <r>
      <rPr>
        <i/>
        <sz val="28"/>
        <color rgb="FFFF0000"/>
        <rFont val="Times New Roman"/>
        <family val="1"/>
        <charset val="204"/>
      </rPr>
      <t xml:space="preserve"> </t>
    </r>
    <r>
      <rPr>
        <i/>
        <sz val="28"/>
        <rFont val="Times New Roman"/>
        <family val="1"/>
        <charset val="204"/>
      </rPr>
      <t>1</t>
    </r>
    <r>
      <rPr>
        <i/>
        <sz val="28"/>
        <color theme="1"/>
        <rFont val="Times New Roman"/>
        <family val="1"/>
        <charset val="204"/>
      </rPr>
      <t>:Проведены мероприятия по благоустройству сельских территорий</t>
    </r>
  </si>
  <si>
    <t>Руководители территориальных органов</t>
  </si>
  <si>
    <t xml:space="preserve">09.01.2023 оплата по фактически выполненным работам </t>
  </si>
  <si>
    <t>Мероприятие 2.1.13 Ремонт объектов улично-дорожной сети</t>
  </si>
  <si>
    <t>20.03.2023 Сохранение облика и поддержание санитарного состояния территории МО ГО «Усинск» в соответствии с нормативными требованиями, обеспечение содержания территорий общего пользования в полном объеме</t>
  </si>
  <si>
    <t>21.03.2023 подготовка технической документации , запрос коммерческих предложений</t>
  </si>
  <si>
    <r>
      <t>Контрольное событие №</t>
    </r>
    <r>
      <rPr>
        <i/>
        <sz val="28"/>
        <color rgb="FFFF0000"/>
        <rFont val="Times New Roman"/>
        <family val="1"/>
        <charset val="204"/>
      </rPr>
      <t xml:space="preserve"> </t>
    </r>
    <r>
      <rPr>
        <i/>
        <sz val="28"/>
        <rFont val="Times New Roman"/>
        <family val="1"/>
        <charset val="204"/>
      </rPr>
      <t>1</t>
    </r>
    <r>
      <rPr>
        <i/>
        <sz val="28"/>
        <color theme="1"/>
        <rFont val="Times New Roman"/>
        <family val="1"/>
        <charset val="204"/>
      </rPr>
      <t>:Выполнены работы по приведению в нормативное состояние объекты улично-дорожной сети</t>
    </r>
  </si>
  <si>
    <t>21.03.2023 подготовка аукционной документации</t>
  </si>
  <si>
    <t>Основное мероприятие 2.4 Содержание и развитие систем коммунальной инфраструктуры</t>
  </si>
  <si>
    <t>Повышение надежности и качества предоставления услуг системы теплоснабжения</t>
  </si>
  <si>
    <t xml:space="preserve"> </t>
  </si>
  <si>
    <t>Мероприятие 2.4.1Обслуживание систем теплоснабжения в сельских населенных пунктах</t>
  </si>
  <si>
    <t>Планируется заключение договора на выполнение работ по обслуживанию систем теплоснабжения и водоснабжения в здании администрации села Колва в апреле 2023 года</t>
  </si>
  <si>
    <t>Планируется заключение договора на гидропромывку жилых домов в июне 2023 года</t>
  </si>
  <si>
    <t>Планируется заключение договора на гидропневмопромывку систем отопления во 2 квартале 2023 года</t>
  </si>
  <si>
    <r>
      <rPr>
        <i/>
        <sz val="28"/>
        <rFont val="Times New Roman"/>
        <family val="1"/>
        <charset val="204"/>
      </rPr>
      <t>Контрольное событие № 1:</t>
    </r>
    <r>
      <rPr>
        <i/>
        <sz val="28"/>
        <color theme="1"/>
        <rFont val="Times New Roman"/>
        <family val="1"/>
        <charset val="204"/>
      </rPr>
      <t xml:space="preserve"> Проведены работы в соответствии с нормами по обслуживанию систем теплоснабженияв сельских населенных пунктах:с.Усть-Уса,сКолва,с.Усть-Лыжа,с.Щельябож, с.Мутный Материк</t>
    </r>
  </si>
  <si>
    <t>01.01.2023 Повышение надежности и качества предоставления услуг системы теплоснабжения</t>
  </si>
  <si>
    <t>срок не наступил, заключение договоров и выполнение мероприятий в период отключения подачи отопления</t>
  </si>
  <si>
    <t>Мероприятие 2.4.2 Субсидии на возмещение недополученных доходов организациям, предоставляющим услуги по управлению  многоквартирными домами</t>
  </si>
  <si>
    <t>01.01.2023 Заключены Соглашения на возмещение выпадающих доходов организациям, предоставляющим услуги по управлению многоквартирными домами (г.Усинск,пгт.Парма,пст.Усадор,с.Колва,с.Усть-Уса)</t>
  </si>
  <si>
    <r>
      <rPr>
        <i/>
        <sz val="28"/>
        <rFont val="Times New Roman"/>
        <family val="1"/>
        <charset val="204"/>
      </rPr>
      <t>Контрольное событие№ 1:</t>
    </r>
    <r>
      <rPr>
        <i/>
        <sz val="28"/>
        <color theme="1"/>
        <rFont val="Times New Roman"/>
        <family val="1"/>
        <charset val="204"/>
      </rPr>
      <t xml:space="preserve"> Полное исполнение обязательств Соглашения на возмещение выпадающих доходов организациям, предоставляющим услуги по управлению многоквартирными домами</t>
    </r>
  </si>
  <si>
    <t>01.01.2023 За отчетный период произведено возмещение в размере 1423,2 тыс. руб. по Соглашению на возмещение выпадающих доходов организациям, предоставляющим услуги по управлению многоквартирными домами (г.Усинск,пгт.Парма,пст.Усадор,с.Колва,с.Усть-Уса)</t>
  </si>
  <si>
    <t xml:space="preserve">Основное мероприятие 2.5 Разработка проектно-сметной документации по проектам </t>
  </si>
  <si>
    <t>Эффективное планирование и использование бюджетных средств за счет оптимизации сметных цен строительных ресурсов при разработке проектно-сметной документации</t>
  </si>
  <si>
    <t>Мероприятие 2.5.1 Разработка ПИР и ПСД на строительство канализационных очистных сооружений в с.Усть-Уса</t>
  </si>
  <si>
    <t>01.01.2023 Эффективное планирование и использование бюджетных средств за счет оптимизации сметных цен строительных ресурсов при разработке проектно-сметной документации</t>
  </si>
  <si>
    <t>28.10.2022 Заключен муниципальный контракт на оказание услуг по проведению проекто-изыскательских работ и разработке проектно-сметной документации на строительство канализационно-очистных сооружений в г.Усинске,с.Усть-Уса</t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</si>
  <si>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>1: Подготовлена</t>
    </r>
    <r>
      <rPr>
        <i/>
        <sz val="28"/>
        <color theme="1"/>
        <rFont val="Times New Roman"/>
        <family val="1"/>
        <charset val="204"/>
      </rPr>
      <t xml:space="preserve"> документации, технических заданий для разработки проектно-сметной документации</t>
    </r>
  </si>
  <si>
    <t xml:space="preserve">01.01.2023 Эффективное планирование и использование бюджетных средств за счет оптимизации сметных цен строительных ресурсов при разработке проектно-сметной документации </t>
  </si>
  <si>
    <t>28.10.2022 За отчетный период выполненыя необходиммые запросы (климат,фоновые концентрации, получена в НИИ "Глабрыбвод" рыбохозяйственная характеристика на водный объект сброса очищенных стоков). Запланировано возобновление работ по инженерно-геологическим изысканиям, идет проработка организационно-технических решений (ОТР) по вариантам технологии очистки сточных вод и выбора типа КОС.</t>
  </si>
  <si>
    <t>Мероприятие 2.5.2 Проектно-сметная документация по строительству участка магистрального водовода и услуги государственной экспертизы проектной и сметной документации</t>
  </si>
  <si>
    <t>30.05.2022 Заключен муниципальный контракт  на оказание услуг по актуализации проектно-сметной документации и сопровождению государственной экспертизы по строительству участка магистрального водовода диамотром 630 мм, договор на выполнение инженерно-гидрометеорологических изысканий на объекте: "Строительство участка магистального водовода диаметром 630 мм , прохождение Государственной экспертизы</t>
  </si>
  <si>
    <t>30.05.2022 В связи с отказом в проведении государственной экспертизы по причине изменений в законодательство РФ в части требований к проектной документации в Арктической зоне, в настоящее время оформляется заявка на прохождение экологической и государственной экспертизы по системе одного окна в ФАУ "Главэкспертиза России". Дополнительно для прохождения экспертизы были проведены  инженерно-гидрометеорологические изыскания.</t>
  </si>
  <si>
    <t>Мероприятие 2.5.3 Проведение изыскательских работ по объекту "Строительство второго этапа кладбища в г.Усинске"</t>
  </si>
  <si>
    <t>подготовка технической документации , запрос коммерческих предложений для размещения на аукционе</t>
  </si>
  <si>
    <t>срок не наступил, подготовка аукционной документации</t>
  </si>
  <si>
    <t>Основное мероприятие 2.6 Обеспечение выполнения мероприятий в сфере жилищно-коммунального хозяйства и благоустройства</t>
  </si>
  <si>
    <t>01.01.2023 Обеспечение условий для реализации муниципальной программы «Жилье и жилищно-коммунальное хозяйство»</t>
  </si>
  <si>
    <t>09.01.2023 Содержание УЖКХ</t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</si>
  <si>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>1:Обеспечено</t>
    </r>
    <r>
      <rPr>
        <i/>
        <sz val="28"/>
        <color theme="1"/>
        <rFont val="Times New Roman"/>
        <family val="1"/>
        <charset val="204"/>
      </rPr>
      <t xml:space="preserve"> выполнение мероприятийв сфере жилищно-коммунального хозяйства и благоустройства (содержание УЖКХ)</t>
    </r>
  </si>
  <si>
    <t>09.01.2023 выплата з/платы</t>
  </si>
  <si>
    <t xml:space="preserve">Основное мероприятие 2.7 Возмещение убытков, возникающих в результате государственного регулирования цен на топливо твердое, реализуемое гражданам используемое для нужд отопления
</t>
  </si>
  <si>
    <t>Кравчун Л.В.- руководитель Управление экономического развития, прогнозирования и инвестиционной политики администрации МО ГО "Усинск"</t>
  </si>
  <si>
    <t>01.01.2023 Заключение договоров на обеспечение граждан МО ГО «Усинск» твердым топливом (на условиях покрытия убытков, возникающих в результате государственного регулирования цен на топливо твердое, реализуемое для нужд отопления гражданам, проживающим в домах с печным отоплением)</t>
  </si>
  <si>
    <t>14.02.2023 Заключено Соглашение на возмещение убытков, возникающих в результате государственного регулирования цен на топливо твердое, реализуемое гражданам используемое для нужд отопления между Минстроем РК и Администрацией МО ГО "Усинск"</t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</si>
  <si>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1</t>
    </r>
    <r>
      <rPr>
        <i/>
        <sz val="28"/>
        <color theme="1"/>
        <rFont val="Times New Roman"/>
        <family val="1"/>
        <charset val="204"/>
      </rPr>
      <t>:Полное исполнение обязательств Соглашения на возмещение убытков, возникающих в результате государственного регулирования цен на топливо твердое, реализуемое гражданам используемое для нужд отопления</t>
    </r>
  </si>
  <si>
    <t>01.01.2023  Заключение договоров на обеспечение граждан МО ГО «Усинск» твердым топливом (на условиях покрытия убытков, возникающих в результате государственного регулирования цен на топливо твердое, реализуемое для нужд отопления гражданам, проживающим в домах с печным отоплением)</t>
  </si>
  <si>
    <t>14.02.2023 за отчетный период перечислено субсидий на сумму в размере 6785,1 тыс.руб.</t>
  </si>
  <si>
    <t>6</t>
  </si>
  <si>
    <t xml:space="preserve">Основное мероприятие 2.8 Осуществление переданных полномочий по возмещению убытков, возникающих в результате государственного регулирования цен на топливо твердое, реализуемое гражданам используемое для нужд отопления
</t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</si>
  <si>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1</t>
    </r>
    <r>
      <rPr>
        <i/>
        <sz val="28"/>
        <color theme="1"/>
        <rFont val="Times New Roman"/>
        <family val="1"/>
        <charset val="204"/>
      </rPr>
      <t>:Полное исполнение обязательств Соглашения на Осуществление переданных полномочий по возмещению убытков, возникающих в результате государственного регулирования цен на топливо твердое, реализуемое гражданам используемое для нужд отопления</t>
    </r>
  </si>
  <si>
    <t>14.02.2023 за отчетный период выплаты не осуществлялись</t>
  </si>
  <si>
    <t>7</t>
  </si>
  <si>
    <t xml:space="preserve">Основное мероприятие 2.9 Реализация народных  проектов в сфере благоустройства, прошедших отбор в рамках проекта "Народный бюджет" </t>
  </si>
  <si>
    <t>Приведение в нормативное состояние объектов благоустройства</t>
  </si>
  <si>
    <t>Всего РБ,МБ:</t>
  </si>
  <si>
    <t>Мероприятие 2.9.32 Обустройство сквера "У дома" в г.Усинске</t>
  </si>
  <si>
    <t>01.01.2023 Приведение в нормативное состояние объектов благоустройства</t>
  </si>
  <si>
    <t>внебюджетные средства</t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</si>
  <si>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1</t>
    </r>
    <r>
      <rPr>
        <i/>
        <sz val="28"/>
        <color theme="1"/>
        <rFont val="Times New Roman"/>
        <family val="1"/>
        <charset val="204"/>
      </rPr>
      <t>:Выполнены работы в полном объеме, в соответствии с техническим заданием</t>
    </r>
  </si>
  <si>
    <t>срок не наступил, подготовка технической документации</t>
  </si>
  <si>
    <t>Мероприятие 2.9.33 Благоустройство дворовой территории (установка детской площадки и обустройство контейнерной площадки) по ул. 60 лет Октября, д.12/1</t>
  </si>
  <si>
    <r>
      <t xml:space="preserve">Контрольное событие </t>
    </r>
    <r>
      <rPr>
        <i/>
        <sz val="28"/>
        <rFont val="Times New Roman"/>
        <family val="1"/>
        <charset val="204"/>
      </rPr>
      <t>№ 1</t>
    </r>
    <r>
      <rPr>
        <i/>
        <sz val="28"/>
        <color theme="1"/>
        <rFont val="Times New Roman"/>
        <family val="1"/>
        <charset val="204"/>
      </rPr>
      <t>:Выполнены работы в полном объеме, в соответствии с техническим заданием</t>
    </r>
  </si>
  <si>
    <t>Мероприятие 2.9.34 Благоустройство дворовой территории по ул. Воркутинская, д.11</t>
  </si>
  <si>
    <t>8</t>
  </si>
  <si>
    <t>Основное мероприятие 2.13 Обеспечение выполнения мероприятий в сфере создания необходимых условий жизнеобеспечения населения, реализации мероприятий по решению вопросов местного значения, в части создания благоприятных условий для проживания граждан городского округа «Усинск»</t>
  </si>
  <si>
    <t>09.01.2023 Содержание Горхоз</t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</si>
  <si>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1:Обеспечено </t>
    </r>
    <r>
      <rPr>
        <i/>
        <sz val="28"/>
        <color theme="1"/>
        <rFont val="Times New Roman"/>
        <family val="1"/>
        <charset val="204"/>
      </rPr>
      <t>выполнение мероприятий в сфере создания необходимых условий жизнеобеспечения населения, реализации мероприятий по решению вопросов местного значения, в части создания благоприятных условий для проживания граждан городского округа «Усинск»(содержание Горхоза)</t>
    </r>
  </si>
  <si>
    <t xml:space="preserve">Основное мероприятие 2.14 Реализация инициативных проектов на территории МО ГО "Усинск" в сфере благоустройства </t>
  </si>
  <si>
    <t>Реализация иници ативных проектов на территории МО ГО "Усинск" путем привлечения граждан и организаций к деятельности органов местного самоуправления в решении проблем местного значения</t>
  </si>
  <si>
    <t>Всего РБ,МБ, внебюджетные средства</t>
  </si>
  <si>
    <t>Мероприятие 2.14.1 Ямочный ремонт асфальтированных дорог в с.Колва ГО "Усинск"</t>
  </si>
  <si>
    <t>20.03.2023 Реализация иници ативных проектов на территории МО ГО "Усинск" путем привлечения граждан и организаций к деятельности органов местного самоуправления в решении проблем местного значения</t>
  </si>
  <si>
    <t>31.03.2023муниципальный отбор проведен Протокол заседания конкурсной комиссии от 31.03.2023 года, Постановление администрации МО ГО "Усинск" № 679 от 31.03.2023 года "Об утверждении перечня инициативных проектов, одобренных к реализации на территории муниципального образования городского округа "Усинск"</t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</si>
  <si>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1:Выполнены работы в полном объеме, в соответствии с техническим заданием</t>
    </r>
  </si>
  <si>
    <t xml:space="preserve">31.03.2023  в стадии подготовки пакет документов на республиканский отбор </t>
  </si>
  <si>
    <t>Мероприятие 2.14.2 Обустройство дополнительного уличного освещения в с.Колва ГО "Усинск"</t>
  </si>
  <si>
    <t>31.03.2023 в стадии подготовки пакет документов на республиканский отбор, муниципальный отбор проведен Протокол заседания конкурсной комиссии от 31.03.2023 года, Постановление администрации МО ГО "Усинск" № 679 от 31.03.2023 года "Об утверждении перечня инициативных проектов, одобренных к реализации на территории муниципального образования городского округа "Усинск"</t>
  </si>
  <si>
    <t>Подпрограмма 3 "Чистая вода"</t>
  </si>
  <si>
    <t>Основное мероприятие 3.1 Строительство и ремонт систем водоснабжения с обустройством зон санитарной охраны</t>
  </si>
  <si>
    <t>Обеспечение работы объектов водоснабжения в соответствии с нормами</t>
  </si>
  <si>
    <t>Мероприятие 3.1.1 Обслуживание и  ремонт систем водоснабжения, объекты водоподготовки на водозаборных скважинах и в сельских населенных пунктах, в т.ч. транспортные услуги и покупка сменных фильтроэлементов, оплата электроэнергии по скважинам</t>
  </si>
  <si>
    <t>15.02.2023 Заключен договор на поставку электрической энергии на скважины</t>
  </si>
  <si>
    <t>30.12.2022 Заключен муниципальный контракт на выполнение работ по техническому обслуживанию системы водоснабжения в селе Колва и деревне Сынянырд; 17.01.2023 заключен договор на поставку электрической энергии на скважины</t>
  </si>
  <si>
    <t xml:space="preserve">оплата кредиторки 28,4 прошлого года;планируется заключение договора на поставку электрической энергии на скважины в  апреле 2023 года  </t>
  </si>
  <si>
    <t>20.01.2023  Заключен договор на поставку электрической энергии на скважины</t>
  </si>
  <si>
    <t>24.01.2023  Заключен договор на поставку электрической энергии на скважины</t>
  </si>
  <si>
    <r>
      <t>Контрольное событие №</t>
    </r>
    <r>
      <rPr>
        <i/>
        <sz val="28"/>
        <rFont val="Times New Roman"/>
        <family val="1"/>
        <charset val="204"/>
      </rPr>
      <t xml:space="preserve"> 1</t>
    </r>
    <r>
      <rPr>
        <i/>
        <sz val="28"/>
        <color theme="1"/>
        <rFont val="Times New Roman"/>
        <family val="1"/>
        <charset val="204"/>
      </rPr>
      <t xml:space="preserve">: </t>
    </r>
    <r>
      <rPr>
        <i/>
        <sz val="28"/>
        <rFont val="Times New Roman"/>
        <family val="1"/>
        <charset val="204"/>
      </rPr>
      <t xml:space="preserve">Выполнены </t>
    </r>
    <r>
      <rPr>
        <i/>
        <sz val="28"/>
        <color theme="1"/>
        <rFont val="Times New Roman"/>
        <family val="1"/>
        <charset val="204"/>
      </rPr>
      <t>работы по обслуживанию и ремонту систем водоснабжения, установка комплексных систем водоподготовки на сельских водозаборных скважинах</t>
    </r>
  </si>
  <si>
    <t>01.01.2023 Обеспечение работы объектов водоснабжения в соответствии с нормами</t>
  </si>
  <si>
    <t>30.12.2022 оплата электроэнергии на скважинах по выставленным счетам-фактурам</t>
  </si>
  <si>
    <t>Основное мероприятие 3.2 Создание условий для охраны питьевых вод</t>
  </si>
  <si>
    <t>Осуществление мероприятий по созданию условий для соблюдения экологических требований по охране питьевых вод</t>
  </si>
  <si>
    <t>Мероприятие 3.2.1  Микробиологическое исследование воды</t>
  </si>
  <si>
    <t xml:space="preserve">06.02.2023 Заключен договор на микробиологическое исследование воды  </t>
  </si>
  <si>
    <t xml:space="preserve">14.02.2023 Заключен договор на микробиологическое исследование воды  </t>
  </si>
  <si>
    <t xml:space="preserve">Планируется заключение договора на микробиологическое исследование воды в апреле 2023 года  </t>
  </si>
  <si>
    <t xml:space="preserve">01.02.2023  Заключен договор на микробиологическое исследование воды  </t>
  </si>
  <si>
    <t xml:space="preserve">16.03.2023   Заключен договор на микробиологическое исследование воды  </t>
  </si>
  <si>
    <r>
      <t>Контрольное событие</t>
    </r>
    <r>
      <rPr>
        <i/>
        <sz val="28"/>
        <rFont val="Times New Roman"/>
        <family val="1"/>
        <charset val="204"/>
      </rPr>
      <t xml:space="preserve"> № 1</t>
    </r>
    <r>
      <rPr>
        <i/>
        <sz val="28"/>
        <color theme="1"/>
        <rFont val="Times New Roman"/>
        <family val="1"/>
        <charset val="204"/>
      </rPr>
      <t>:</t>
    </r>
    <r>
      <rPr>
        <i/>
        <sz val="28"/>
        <rFont val="Times New Roman"/>
        <family val="1"/>
        <charset val="204"/>
      </rPr>
      <t>Проведены</t>
    </r>
    <r>
      <rPr>
        <i/>
        <sz val="28"/>
        <color theme="1"/>
        <rFont val="Times New Roman"/>
        <family val="1"/>
        <charset val="204"/>
      </rPr>
      <t xml:space="preserve"> микробиологические и химические исследования на всех водозаборных скважинах в сельских населенных пунктах</t>
    </r>
  </si>
  <si>
    <t>01.01.2023 Осуществление мероприятий по созданию условий для соблюдения экологических требований по охране питьевых вод</t>
  </si>
  <si>
    <t>01.02.2023 отобр проб на исследование планируется в июне 2023 года</t>
  </si>
  <si>
    <t>Основное мероприятие 3.3 Установка фонтанчиков и системы фильтрации воды в учреждениях Управления образования</t>
  </si>
  <si>
    <t xml:space="preserve">Ю.А.Орлов-Руководитель Управления образования МО ГО "Усинск" 
</t>
  </si>
  <si>
    <t>01.01.2023 Осуществление мероприятий по снабжению населения водой соответствующего качества</t>
  </si>
  <si>
    <t>субсидии ПБС  будут доведены в апреле месяце 2023 года</t>
  </si>
  <si>
    <r>
      <t xml:space="preserve">Контрольное событие № </t>
    </r>
    <r>
      <rPr>
        <i/>
        <sz val="28"/>
        <rFont val="Times New Roman"/>
        <family val="1"/>
        <charset val="204"/>
      </rPr>
      <t xml:space="preserve">1:Установлены </t>
    </r>
    <r>
      <rPr>
        <i/>
        <sz val="28"/>
        <color theme="1"/>
        <rFont val="Times New Roman"/>
        <family val="1"/>
        <charset val="204"/>
      </rPr>
      <t>комплексных систем водоподготовки, систем фильтрации и водяных фонтанчиков в образовательных учреждениях Управления образования</t>
    </r>
  </si>
  <si>
    <t>срок не наступил, после доведения субсидий до ПБС планируется заключение договоров</t>
  </si>
  <si>
    <t>Основное мероприятие 3.4  Строительство новых скважин в сельских населенных пунктах со строительством объектов водоподготовки, в том числе ПИР</t>
  </si>
  <si>
    <t>Г.В.Фащенко-РуководительУправление территориального развития, экологии и природопользования администрации МО ГО "Усинск"</t>
  </si>
  <si>
    <t>01.01.2023 Обеспечение работы объектов водоснабжения в соответствии с эксплуатационными нормами</t>
  </si>
  <si>
    <t>23.12.2022  закупка оборудования в 2023 году, пуско-наладочные работы с 25.06-15.07.2023 года</t>
  </si>
  <si>
    <t>23.12.2022  пуско-наладочные работы с 25.06-15.07.2023 года</t>
  </si>
  <si>
    <t>Основное мероприятие 3.6 Реализация народных проектов по обустройству источников холодного водоснабжения, прошедших отбор в рамках проекта «Народный бюджет»</t>
  </si>
  <si>
    <t>Обеспечение работы объектов водоснабжения в соответствии с эксплуатационными нормами</t>
  </si>
  <si>
    <t>Всего МБ, РБ:</t>
  </si>
  <si>
    <t>Мероприятие 3.6.2 Обустройство водозаборной скважины № 1496 в с.Усть-Уса</t>
  </si>
  <si>
    <t xml:space="preserve"> подготовка технической документации , запрос коммерческих предложений для размещения на аукционе</t>
  </si>
  <si>
    <t>Внебюджетные средства</t>
  </si>
  <si>
    <t>срок не наступил ,размещение аукционной документации планируется в мае месяце 2023 года</t>
  </si>
  <si>
    <t>Всего ФБ,РБ,МБ,внебюджетные средства</t>
  </si>
  <si>
    <t>Вывод об эфффективности реализации муниципальной программы за отчетный квартал: (( 21/35)+(24/35)+(49698,0/346406,7))/3*100=эффективная (47,33%)</t>
  </si>
  <si>
    <t>Руководитель УЖКХ _____________________________________________________________________/В.А.Голенастов/</t>
  </si>
  <si>
    <t>Исполнитель :Экономист Е.В.Осиповская 26-9-34</t>
  </si>
  <si>
    <t>Приложение 3</t>
  </si>
  <si>
    <t>к Методическим указаниям</t>
  </si>
  <si>
    <t>по разработке и реализации</t>
  </si>
  <si>
    <t>муниципальных программ</t>
  </si>
  <si>
    <t>муниципального образования</t>
  </si>
  <si>
    <t>городского округа "Усинск"</t>
  </si>
  <si>
    <t>Мониторинг</t>
  </si>
  <si>
    <t>реализации муниципальной программы</t>
  </si>
  <si>
    <r>
      <t>"</t>
    </r>
    <r>
      <rPr>
        <u/>
        <sz val="14"/>
        <color theme="1"/>
        <rFont val="Times New Roman"/>
        <family val="1"/>
        <charset val="204"/>
      </rPr>
      <t>Устойчивое развитие сельских территорий</t>
    </r>
    <r>
      <rPr>
        <sz val="14"/>
        <color theme="1"/>
        <rFont val="Times New Roman"/>
        <family val="1"/>
        <charset val="204"/>
      </rPr>
      <t>"</t>
    </r>
  </si>
  <si>
    <t>(наименование муниципальной программы)</t>
  </si>
  <si>
    <t>по состоянию на 01.04.2023 года</t>
  </si>
  <si>
    <t>№
п/п</t>
  </si>
  <si>
    <t>источник финансирования</t>
  </si>
  <si>
    <t>план на отчетную дату</t>
  </si>
  <si>
    <t>кассовое исполнение на отчетную дату</t>
  </si>
  <si>
    <r>
      <t>Подпрограмма 1 "С</t>
    </r>
    <r>
      <rPr>
        <u/>
        <sz val="14"/>
        <color theme="1"/>
        <rFont val="Times New Roman"/>
        <family val="1"/>
        <charset val="204"/>
      </rPr>
      <t>оциальное развитие села"</t>
    </r>
  </si>
  <si>
    <t>Основное мероприятие 1.2.
Решение вопросов местного значения</t>
  </si>
  <si>
    <t>Фащенко Г.В., руководитель Управление территориального развития, экологии и природопользования</t>
  </si>
  <si>
    <t>1.1.</t>
  </si>
  <si>
    <t>Мероприятие 1.2.1.
Оказание взаимодействия по вопросам местного самоуправления</t>
  </si>
  <si>
    <t xml:space="preserve">01.01.2023
проведение 1 семинара совещания </t>
  </si>
  <si>
    <t>31.03.2023
проведение 1 семинара совещания</t>
  </si>
  <si>
    <t>Контрольное событие N 1
Организация семинаров-совещаний для руководителей территориальных органов и старост деревень</t>
  </si>
  <si>
    <t>Основное мероприятие 1.3.
Обеспечение фукционирования созданной инфраструктуры связи в труднодоступных и малонаселенных пунктах</t>
  </si>
  <si>
    <t xml:space="preserve">Игумнова А.Л., руководитель отдела транспорта и связи,
</t>
  </si>
  <si>
    <t>не актуально</t>
  </si>
  <si>
    <t>РБ 363,7
МБ 23,7</t>
  </si>
  <si>
    <t>2.1.</t>
  </si>
  <si>
    <t>Мероприятие 1.3.1.
Обеспечение фукционирования созданной инфраструктуры связи в труднодоступных и малонаселенных пунктах</t>
  </si>
  <si>
    <t>01.01.2023
заключение контрактов на обслуживание оборудования в д. Васькино и д. Кушшор</t>
  </si>
  <si>
    <t>31.03.2023
контракты не заключены, в связи неисправностью оборудования и наличием сотовой связи в д. Васькино от с. Мутный Материк и в д.Кушшор от Баяндыского месторождения</t>
  </si>
  <si>
    <t>РБ 363,7
МБ 23,8</t>
  </si>
  <si>
    <t>расторгуты контракты в 2022 году (неисправность оборудования)</t>
  </si>
  <si>
    <t>Контрольное событие N 1
Содержание инфраструктуры связи в труднодоступных населенных пунктах</t>
  </si>
  <si>
    <t>Основное мероприятие 1.4.
Реализация мероприятий по благоустройству сельских территорий</t>
  </si>
  <si>
    <t>Овсянникова А.В., руководитель администрации с. Колва</t>
  </si>
  <si>
    <t>срок еще не наступил</t>
  </si>
  <si>
    <t>РБ 1026,9
МБ 430,1</t>
  </si>
  <si>
    <t>3.1.</t>
  </si>
  <si>
    <t>Мероприятие 1.4.1.
Обустройство площадок накопления твердых коммунальных отходов в селе Колва "Чистое село"</t>
  </si>
  <si>
    <t>01.01.2023
определение поставщика</t>
  </si>
  <si>
    <t xml:space="preserve">31.03.2023
Договор подписан в электронном виде со стороны Подрядчика. Регламентированный срок подписания договора Заказчиком - 17 апреля </t>
  </si>
  <si>
    <t>РБ 1026,9
МБ 430,2</t>
  </si>
  <si>
    <t>Контрольное событие N 1
Обустройство площадок накопления твердых коммунальных отходов</t>
  </si>
  <si>
    <r>
      <t xml:space="preserve">Подпрограмма 2 </t>
    </r>
    <r>
      <rPr>
        <u/>
        <sz val="14"/>
        <color theme="1"/>
        <rFont val="Times New Roman"/>
        <family val="1"/>
        <charset val="204"/>
      </rPr>
      <t>"Развитие агропромышленного кормплекса"</t>
    </r>
  </si>
  <si>
    <t>Основное мероприятие 2.2.
Предоставление субсидий в рамках реализации проекта "Народный бюджет" на территории МО ГО "Усинск"</t>
  </si>
  <si>
    <t>РБ 1000
МБ 249,2</t>
  </si>
  <si>
    <t>4.1.</t>
  </si>
  <si>
    <t>Мероприятие 2.2.5.
Реализация народного проекта сфере агропромышленного комплекса, прошедших отбор в рамках проекта  «Народный бюджет» "Приобретение фургона для перевозки пищевых продуктов"</t>
  </si>
  <si>
    <t>01.01.2023
Заключение Соглашения между Минсельхозом РК и Администрацией МО ГО "Усинск"</t>
  </si>
  <si>
    <t xml:space="preserve">31.03.2023
Заключено Соглашение от 10.03.2023 № 7 </t>
  </si>
  <si>
    <t>РБ 1000
МБ 249,3</t>
  </si>
  <si>
    <t>Контрольное событие N 1
Реализация народных проектов в сфере агропромышленного комплекса, прошедших отбор в рамках проекта "Народный бюджет"</t>
  </si>
  <si>
    <t>31.03.2023
Заключено Соглашение от 10.03.2023 № 8</t>
  </si>
  <si>
    <t>Вывод об эффективности реализации муниципальной программы за отчетный квартал: 33%</t>
  </si>
  <si>
    <t>Руководитель УТРЭиП                                                                                                                       Г.В. Фащенко</t>
  </si>
  <si>
    <t>Исп. Канева А.С.</t>
  </si>
  <si>
    <t>Приложение</t>
  </si>
  <si>
    <t>Мониторинг реализации муниципальной программы "Развитие образования"</t>
  </si>
  <si>
    <t>по состоянию на 01 апреля 2023 года</t>
  </si>
  <si>
    <t xml:space="preserve">Наименование муниципальной программы, основного мероприятия,  контрольного события муниципальной программы (подпрограммы муниципальной программы) программы, подпрограммы муниципальной программы(ведомственной целевой программы, основного мероприятия)
</t>
  </si>
  <si>
    <t>Источник                                         финансирования</t>
  </si>
  <si>
    <t>План на 01.04.2023</t>
  </si>
  <si>
    <t>Кассовое исполнение на 01.04.2023</t>
  </si>
  <si>
    <t xml:space="preserve">Подпрограмма 1 Развитие дошкольного, общего и дополнительного образования детей </t>
  </si>
  <si>
    <t xml:space="preserve">Основное мероприятие   1.1 Развитие форм и моделей предоставления дошкольного образования
</t>
  </si>
  <si>
    <t>Ю.А. Орлов, Руководитель УО АМО ГО «Усинск»</t>
  </si>
  <si>
    <t>Контрольное  событие № 1  Обеспечены местами в ДОО 100%  детей в возрасте до 3-х лет от  общей численности  детей, поставленных  на учет для предоставления места в ДОО</t>
  </si>
  <si>
    <t>01.01.2023  Созданы условия для детей в возрасте до трех лет в дошкольных образовательных организациях и обеспечен 100% охват дошкольным образованием детей в возрасте от 1 до 6 лет</t>
  </si>
  <si>
    <t>01.04.2023  100% детей в возрасте до 3-х лет от  общей численности  детей, поставленных  на учет для предоставления места в ДОО обеспечены местами. Дети необеспеченные местами в ДОО отсутствуют.</t>
  </si>
  <si>
    <t>Основное мероприятие 1.2 Реализация отдельных мероприятий регионального проекта «Поддержка семей, имеющих детей»</t>
  </si>
  <si>
    <t>Контрольное  событие № 1 Количество услуг психолого-педагогической, методической и консультативной помощи родителям ежегодно будет увеличиваться на 10.</t>
  </si>
  <si>
    <t>01.01.2023  Оказаны услуги психолого-педагогической, методической и консультативной помощи родителям (законным представителям) детей.</t>
  </si>
  <si>
    <t>01.04.2023  За I квартал 2023 г. было оказано 160 услуг психолого-педагогической, методической и консультативной помощи родителям (законным представителям). Всего нарастающим итогом оказано 3689 услуг.</t>
  </si>
  <si>
    <t xml:space="preserve">Основное мероприятие 1.3   Реализация отдельных мероприятий регионального проекта «Современная школа»                  </t>
  </si>
  <si>
    <t>Контрольное  событие № 1 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до 2025 года увеличится с 1  до 9</t>
  </si>
  <si>
    <t>01.01.2023 Обновлены содержание и методы обучения предметной области «Технология» и других предметных областей</t>
  </si>
  <si>
    <t xml:space="preserve">31.12.2023 Реализация мероприятия запланировано в 3 квартале 2023 года. Планируется создание центра на базе МБОУ «ООШ» с. Усть-Лыжа </t>
  </si>
  <si>
    <t>Основное мероприятие 1.4 Развитие системы оценки качества образования</t>
  </si>
  <si>
    <t>Контрольное  событие № 1  Доля выпускников муниципальных общеобразовательных организаций, не получивших аттестат о среднем общем образовании составит  0,3 (не более 1 человека)</t>
  </si>
  <si>
    <t>01.01.2023 Повышено качество образования, выраженное в получении документа об уровне образования всеми  выпускниками 11 (12) классов муниципальных общеобразовательных организаций</t>
  </si>
  <si>
    <t>31.12.2023 Контрольное событие будет исполнено во 2 квартале 2023 года</t>
  </si>
  <si>
    <t xml:space="preserve">Основное мероприятие 1.5 Реализация отдельных мероприятий регионального проекта «Успех каждого ребёнка»             </t>
  </si>
  <si>
    <t xml:space="preserve">Контрольное событие № 1 100% общеобразовательных организаций примут участие во Всероссийском проекте "Билет в будущее" </t>
  </si>
  <si>
    <t>01.01.2023  Увеличение числа обучающихся, участников мероприятий различных уровней, Всероссийских проектов</t>
  </si>
  <si>
    <t>31.12.2023 Контрольное событие будет исполнено в 4 квартале 2023 года</t>
  </si>
  <si>
    <t>Основное мероприятие 1.6 Создание условий для выявления и поддержки одаренных детей</t>
  </si>
  <si>
    <t>Контрольное событие № 1 100% выполнение мероприятий, включенных в План работы муниципального ресурсного центра по работе с одаренными детьми</t>
  </si>
  <si>
    <t>01.01.2023 Увеличение количества обучающихся, принимающих участие в муниципальных, республиканских, всероссийских олимпиадах, конкурсах, конференциях, соревнованиях, фестивалях.    
Популяризация видов спорта, привлечение учащихся к занятиям физической культурой и спортом. 
Обеспечение занятости обучающихся во внеурочное время.
Развитие творческих способностей обучающихся</t>
  </si>
  <si>
    <t>01.04.2023 Проведены все мероприятия, включенные в план работы муниципального ресурсного центра, обучающиеся приняли участие в региональном этапе всероссийской олимпиады школьников, мероприятиях регионального центра выявления, поддержки и развития одаренных детей "Академия юных талантов"</t>
  </si>
  <si>
    <t xml:space="preserve">Основное мероприятие 1.7 Реализация отдельных мероприятий региональных проектов «Учитель будущего», «Социальные лифты для каждого»                 </t>
  </si>
  <si>
    <t>Контрольное  событие №1 Организация и проведение муниципального профессионального конкурса педагогического мастерства "Педагог года". Обеспечение участия педагогов в республиканских профессиональных конкурсах</t>
  </si>
  <si>
    <t>01.01.2023 Повышение профессионального мастерства педагогических работников</t>
  </si>
  <si>
    <t xml:space="preserve">01.04.2023 В январе-феврале проведен муниципальный профессиональный конкурс "Педагог года". Количество участников - 28. Педагоги приняли участие в республиканских конкурсах "Учитель года", "Воспитатель года", "Педагог-психолог Республики Коми" и др. </t>
  </si>
  <si>
    <t xml:space="preserve">Основное мероприятие 1.8 Создание условий для модернизации инфраструктуры образовательных организаций            </t>
  </si>
  <si>
    <t>1.8.1</t>
  </si>
  <si>
    <t>Мероприятие 1.8.1 Проведение текущего ремонта в образовательных организациях и обустройство прилегающих территорий</t>
  </si>
  <si>
    <t>01.01.2023                          В образовательных организациях проведен текущий ремонт и обустройство прилегающих территорий</t>
  </si>
  <si>
    <t xml:space="preserve">31.12.2023 Проведение текущего ремонта в образовательных организациях запланировано во 2-3 квартале 2023 года. </t>
  </si>
  <si>
    <t>1.8.2</t>
  </si>
  <si>
    <t>Мероприятие 1.8.2 Обеспечение  доступа к сети интернет образовательных организаций</t>
  </si>
  <si>
    <t xml:space="preserve">01.01.2023                           В образовательных организациях обеспечен доступ к сети интернет </t>
  </si>
  <si>
    <t>01.04.2023                             в 1 квартале все образовательные организации  обеспечены доступом к сети интернет, а так же планируется обеспечение доступом до конца года</t>
  </si>
  <si>
    <t>Контрольное  событие № 1.  Все общеобразовательные организации  (100%)  ежегодно будут обеспечены современными условиями обучения</t>
  </si>
  <si>
    <t>01.01.2023              Уменьшение физического износа и разрушение зданий (помещений)  образовательных организаций. Соблюдение требований санитарных норм и правил образовательными организациями и муниципальным учреждением</t>
  </si>
  <si>
    <t>31.12.2023 К концу года все общеобразовательные организации будут обеспечены современными условиями обучения на 100%</t>
  </si>
  <si>
    <t xml:space="preserve">Основное мероприятие 1.9 Строительство и реконструкция образовательных организаций             </t>
  </si>
  <si>
    <t>Контрольное событие № 1  Введены  в эксплуатацию новые здания образовательных организаций</t>
  </si>
  <si>
    <t>01.01.2023 Увеличение обучающихся в муниципальных общеобразовательных организациях, занимающихся в одну смену</t>
  </si>
  <si>
    <t>01.04.2023         Завершилось строительство и введено в эксплуатацию новый детский сад в с. Мутный Материк на 80 мест</t>
  </si>
  <si>
    <t xml:space="preserve">Основное мероприятие 1.10  Укрепление материально-технической базы и создание безопасных условий в организациях в сфере образования       </t>
  </si>
  <si>
    <t>Контрольное событие № 1 Оказание услуг физической охраны объекта, обеспечение внутриобъектового и пропускного режимов</t>
  </si>
  <si>
    <t xml:space="preserve">01.01.2023 Повышение качества предоставляемых услуг.
Повышение уровня удовлетворенности населения качеством образования
</t>
  </si>
  <si>
    <t xml:space="preserve">01.04.2023 Во всех городских общеобразовательных организациях заключены договора с подрядной организацией на оказание  услуг физической охраны объекта, обеспечение внутриобъектового и пропускного режимов. А так же планируется оказание данных услуг до конца года
</t>
  </si>
  <si>
    <t>Контрольное событие № 2 Проведение текущих ремонтов, приобретение оборудования для пищеблоков в целях их приведения в соответствие с санитарно-эпидемиологическими требованиями</t>
  </si>
  <si>
    <t>01.01.2023     Проведение текущего ремонта и приобретение оборудования для пищеблоков</t>
  </si>
  <si>
    <t>31.12.2023 Данные мероприятия запланированы во 2-3 квартал 2023 года</t>
  </si>
  <si>
    <t>Контрольное событие № 3 Выполнение мероприятий по обеспечению комплексной безопасности</t>
  </si>
  <si>
    <t>01.01.2023 Установка  ограждения территории МАОУ «НОШ №7 имени В.И.Ефремовой» г.Усинска</t>
  </si>
  <si>
    <t>Основное мероприятие  1.11 Реализация народных проектов в сфере образования, прошедших отбор в рамках проекта "Народный бюджет"</t>
  </si>
  <si>
    <t>Контрольное событие № 1  Реализовано не менее одного проекта народного бюджета, прошедшего отбор</t>
  </si>
  <si>
    <t xml:space="preserve">01.01.2023      Повышение качества предоставляемых услуг </t>
  </si>
  <si>
    <t>31.12.2023 Планиируется реализация 3 народных проектов в сфере образования, прошедших в рамках проекта «Народный бюджет»и 2 пилотных проектов «Народный бюджет в школе» к сентябрю</t>
  </si>
  <si>
    <t xml:space="preserve">
</t>
  </si>
  <si>
    <t>1.12</t>
  </si>
  <si>
    <t xml:space="preserve">Основное мероприятие  1.12 Создание условий функционирования современной образовательной среды </t>
  </si>
  <si>
    <t>Контрольное  событие № 1.  В 3 общеобразовательных организациях созданы условия функционирования современной образовательной среды</t>
  </si>
  <si>
    <t>выполнено частично</t>
  </si>
  <si>
    <t>01.01.2023 Уменьшение физического износа и разрушение зданий (помещений)  образовательных организаций. Соблюдение требований санитарных норм и правил образовательными организациями и муниципальным учреждением</t>
  </si>
  <si>
    <t>31.12.2023 Реализованы проекты в д. Захарвань и с. Щельябож по установке оконных блоков. Ремонт полов в с. Усть-Лыжа запланированы во 2 квартале 2023 года</t>
  </si>
  <si>
    <t>Итого по подпрограмме 1</t>
  </si>
  <si>
    <t xml:space="preserve">Подпрограмма 2 Отдых детей и трудоустройство подростков </t>
  </si>
  <si>
    <t>2.1</t>
  </si>
  <si>
    <t>Основное мероприятие 2.1 Организация отдыха детей</t>
  </si>
  <si>
    <t>2.1.1</t>
  </si>
  <si>
    <t>Мероприятие 2.1.1 Организация отдыха детей в загородных лагерях за пределами МО ГО "Усинск"</t>
  </si>
  <si>
    <t>01.01.2023 Организация отдыха детей в загородных лагерях за пределами МО ГО "Усинск"</t>
  </si>
  <si>
    <t>31.12.2023 Оздоровительная кампания детей начнет работу со II квартала 2023 года</t>
  </si>
  <si>
    <t>2.1.2</t>
  </si>
  <si>
    <t>Мероприятие 2.1.2 Организация отдыха детей на территории МО ГО "Усинск"</t>
  </si>
  <si>
    <t>01.01.2023 Организация отдыха детей на территории МО ГО "Усинск"</t>
  </si>
  <si>
    <t>Контрольное событие № 1 Обеспечение охвата детей отдыхом, в том числе находящихся в трудной жизненной ситуации, не ниже показателей предшествующего периода</t>
  </si>
  <si>
    <t>01.01.2023 Обеспечение охвата детей отдыхом, в том числе находящихся в трудной жизненной ситуации, не ниже показателей предшествующего периода</t>
  </si>
  <si>
    <t>2.2</t>
  </si>
  <si>
    <t xml:space="preserve">Основное    мероприятие  2.2 Организация временного трудоустройства подростков                 </t>
  </si>
  <si>
    <t>Оздоровительная кампания детей начнет работу со II квартала 2023 года</t>
  </si>
  <si>
    <t>Контрольное  событие № 1 Обеспечение трудовой занятости детей в возрасте от 14 до 18 лет, не ниже показателей предшествующего периода</t>
  </si>
  <si>
    <t>01.01.2023 Обеспечение трудовой занятости детей в возрасте от 14 до 18 лет, не ниже показателей предшествующего периода</t>
  </si>
  <si>
    <t>31.12.2023 Обеспечение трудовой занятости детей в возрасте от 14 до 18 лет планируется в июне на 129 мест и в августе на 20 мест</t>
  </si>
  <si>
    <t>Итого по подпрограмме 2</t>
  </si>
  <si>
    <t>Подпрограмма 3 Дети и молодёжь</t>
  </si>
  <si>
    <t>3.1</t>
  </si>
  <si>
    <t>Основное мероприятие 3.1 Реализация отдельных мероприятий регионального проекта «Социальная активность» и регионального проекта «Развитие системы поддержки молодежи («Молодежь России»)»</t>
  </si>
  <si>
    <t>3.1.1</t>
  </si>
  <si>
    <t>Мероприятие 3.1.1 Организация и проведение муниципальных мероприятий, направленных на развитие добровольчества, пропаганды семейных ценностей, ЗОЖ, развитие творческого потенциала молодежи</t>
  </si>
  <si>
    <t>01.01.2023 Организация и проведение муниципальных мероприятий, направленных на развитие добровольчества, пропаганды семейных ценностей, ЗОЖ, развитие творческого потенциала молодежи</t>
  </si>
  <si>
    <t>31.12.2023 Организованы и проведены мероприятия: Муниципальный форум "Молодежь Усинска", муниципальный конкурс "Лучший сельский молодой специалист, игра по профориентации для учащихся старших классов "Мир профессий будущего". Планируется дальнейшее проведение мероприятий до конца года</t>
  </si>
  <si>
    <t>3.1.2</t>
  </si>
  <si>
    <t>Мероприятие 3.1.2 Участие в республиканских и российских мероприятиях, направленных на развитие молодежи</t>
  </si>
  <si>
    <t>01.01.2023      Участие в республиканских и российских мероприятиях, направленных на развитие молодежи</t>
  </si>
  <si>
    <t>31.12.2023 Участие в мероприятиях запланировано на II-III квартал 2023 года</t>
  </si>
  <si>
    <t>3.1.3</t>
  </si>
  <si>
    <t>Мероприятие 3.1.3 Поддержка социальных инициатив молодежи (Проектный комитет, премия «УСПЕХ»)</t>
  </si>
  <si>
    <t>01.01.2023       Увеличение количества социальных инициатив молодежи</t>
  </si>
  <si>
    <t>31.12.2023 Проведение мероприятия в 2023 году не запланировано</t>
  </si>
  <si>
    <t>3.1.4</t>
  </si>
  <si>
    <t>Мероприятие 3.1.4 Приобретение оборудования для работы с общественными объединениями и волонтерскими организациями</t>
  </si>
  <si>
    <t>01.01.2023       Приобретение оборудования для работы с общественными объединениями и волонтерскими организациями</t>
  </si>
  <si>
    <t>31.12.2023 Приобретение запланировано на III квартал</t>
  </si>
  <si>
    <t>Контрольное  событие № 1
Ежегодное увеличение числа молодежи, участвующей в добровольческой деятельности на 0,5% от общего количества молодежи в возрасте от 14 до 35 лет.</t>
  </si>
  <si>
    <t>01.01.2023 Увеличение числа детей и молодежи, участвующей в добровольческой деятельности, в деятельности общественных объединений</t>
  </si>
  <si>
    <t>31/12//2023 Показатели будут достигнуты в IV квартале</t>
  </si>
  <si>
    <t>3.2</t>
  </si>
  <si>
    <t>Основное мероприятие 3.2 Проведение мероприятий военно-патриотической и гражданско-патриотической направленности</t>
  </si>
  <si>
    <t>3.2.1</t>
  </si>
  <si>
    <t>Мероприятие 3.2.1 Проведение муниципальных мероприятий патриотической направленности, в т.ч. для молодежи допризывного и призывного возраста</t>
  </si>
  <si>
    <t>01.01.2023       Проведение муниципальных мероприятий патриотической направленности</t>
  </si>
  <si>
    <t>31.12.2023 С 01 по 28 февраля 2023 во всех образовательных организациях прошел месячник патриотического воспитания «Учусь Отчизну защищать». В рамках месячника проведены уроки мужества «О россиянах, исполнявших служебный долг за пределами Отечества», беседы «Почетное дело – защита Отечества», «День памяти воинов - интернационалистов», классные часы «Отечеству служить!», «Есть такая профессия, Родину защищать», в том числе с приглашением представителей ветеранских общественных объединений «Союз ветеранов Афганистана, Чечни и локальных войн», «Союз десантников Усинска», всего в мероприятиях в рамках месячника приняло участие 6735 обучающихся. 
21 февраля 2023 года на базе МБОУ «СОШ №5» г. Усинска для юнармейских отрядов общеобразовательных организаций в рамках месячника прошёл смотр - конкурс знаменных групп «Равнение на знамена», общий охват составил 35 человек. 11 марта 2023 года на базе МБОУ "СОШ №5" г. Усинска прошел муниципальный конкурс "Юнармейская мама", с общим охватом 12 человек. В период с 14 февраля по 10 марта 2023 года был реализован муниципальный проект "В гости к отряду", охват составил - 49 человек.
Планируется дальнейшее проведение мероприятий до конца года</t>
  </si>
  <si>
    <t>3.2.2</t>
  </si>
  <si>
    <t>Мероприятие 3.2.2 Участие в республиканских, межрегиональных, всероссийских мероприятиях патриотической направленности, в т.ч. для молодежи допризывного возраста</t>
  </si>
  <si>
    <t>01.01.2023                 Участие в республиканских, межрегиональных, всероссийских мероприятиях патриотической направленности</t>
  </si>
  <si>
    <t>31.12.2023 Мероприятие будет реализовано в 4 квартале 2023 года</t>
  </si>
  <si>
    <t>3.2.3</t>
  </si>
  <si>
    <t>Мероприятие 3.2.3 Проведение муниципальных мероприятий, направленных на формирование системы профилактики экстремизма и терроризма, предупреждения межнациональных (межэтнически) конфликтов</t>
  </si>
  <si>
    <t>01.01.2023 Проведение муниципальных мероприятий, направленных на формирование системы профилактики экстремизма и терроризма, предупреждения межнациональных (межэтнических) конфликтов</t>
  </si>
  <si>
    <t>31.12.2023 В период с января по март 2023 года среди обучающихся образовательных организациях проведено более 32 различных мероприятий по профилактике идеологии терроризма и проявления экстремизма: классные часы «Профилактика терроризма», «Разрешение конфликтов», беседы «Что такое экстремизм?», «Что значит уважать другого», «Мы все разные, но мы едины», «Экстремизму и терроризму - НЕТ!», выставки рисунков «Мы за мир во всем мире!», «Дети против террора!» и т.д.                                            В период со 02 по 07 марта 2023 года для учащихся 7 – 9 классов МБОУ «СОШ №1» г. Усинска, МБОУ «СОШ №2» г. Усинска, МАОУ «Лицей» г. Усинска, МБОУ «СОШ №4 с углубленным изучением отдельных предметов» г. Усинска, МБОУ «СОШ №5» г. Усинска, МБОУ «ООШ» пгт Парма проведено анкетирование на тему: «Терроризм и экстремизм глазами школьников», в котором  приняли участие 334 респондента. 31 марта 2023 года в Центре национальных культур г. Усинска состоялся II муниципальный конкурс чтецов на разных языках «Голоса народов - 2023», направленный на воспитание межнациональных, межэтнических и духовно-нравственных взаимоотношений. В конкурсе приняли участие 26 учащихся. Планируется дальнейшее проведение мероприятий до конца года</t>
  </si>
  <si>
    <t>Контрольное  событие № 1 Муниципальный план мероприятий патриотического воспитания граждан на территории муниципального образования городского округа  «Усинск» реализован в полном объеме.</t>
  </si>
  <si>
    <t xml:space="preserve">выполнено частично </t>
  </si>
  <si>
    <t>01.01.2023 Увеличение числа учащихся, участников мероприятий патриотической  направленности различных уровней</t>
  </si>
  <si>
    <t>31.12.2023 Контрольное событие будет исполнено до конца года на 100%</t>
  </si>
  <si>
    <t>Итого по подпрограмме 3</t>
  </si>
  <si>
    <t xml:space="preserve">Подпрограмма 4 Обеспечение реализации муниципальной программы </t>
  </si>
  <si>
    <t>4.1</t>
  </si>
  <si>
    <t>Основное мероприятие 4.1 Обеспечение присмотра и ухода за детьми, включая организацию их питания и режима дня</t>
  </si>
  <si>
    <t>Мероприятие 4.1.1 Обеспечение присмотра и ухода за детьми</t>
  </si>
  <si>
    <t>01.01.2023 Выполнение муниципального задания</t>
  </si>
  <si>
    <t>01.04.2023 Доведение средств на выполнение муниципального задания на оказание муниципальных услуг по присмотру и уходу за детьми на территории муниципального образования  "Усинск" за I квартал составляет 58,4%. К концу года показатель будет выполнен на 100%.</t>
  </si>
  <si>
    <t>Мероприятие 4.1.2 Осуществление бесплатного питания льготной категории  детей, посещающих образовательные организации, реализующие образовательную программу дошкольного образования</t>
  </si>
  <si>
    <t>01.01.2023 Льготная категория детей обеспечена бесплатным питанием</t>
  </si>
  <si>
    <t>01.04.2023 Бесплатным питанием льготной категории  детей, посещающих образовательные организации, реализующие образовательную программу дошкольного образования обеспечены  на 100%. А так же планируется оказание данных услуг до конца года</t>
  </si>
  <si>
    <t>Контрольное  событие № 1 Ежегодное выполнение муниципального задания на оказание муниципальных услуг по присмотру и уходу за детьми на территории муниципального образования  "Усинск" в полном объёме</t>
  </si>
  <si>
    <t>01.01.2023  Удовлетворение потребности населения в получении дошкольного образования</t>
  </si>
  <si>
    <t>01.04.2023    Выполнение муниципального задания на оказание муниципальных услуг по по присмотру и уходу за детьми исполнено на 58,4%. К концу года показатель будет исполнено на 100%</t>
  </si>
  <si>
    <t>4.2</t>
  </si>
  <si>
    <t>Основное мероприятие 4.2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</si>
  <si>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Контрольное  событие № 1 100% обеспечение выплаты начисленной компенсации всем родителям (законным представителям) в целях материальной поддержки воспитания детей, посещающих муниципальные дошкольные образовательные организации по итогам года</t>
  </si>
  <si>
    <t>01.01.2023                       Все родители обеспечены выплатой начисленной компенсации</t>
  </si>
  <si>
    <t>01.04.2023                     В I квартале обеспечение выплаты начисленной компенсации всем родителям (законным представителям) в целях материальной поддержки воспитания детей, посещающих муниципальные дошкольные образовательные организации.</t>
  </si>
  <si>
    <t>4.3</t>
  </si>
  <si>
    <t>Основное мероприятие 4.3 Реализация муниципальными дошкольными и муниципальными общеобразовательными организациями образовательных программ</t>
  </si>
  <si>
    <t>Контрольное  событие № 1 Выполнение мониторингов, майских указов Президента РФ, достижение показателя среднемесячной заработной платы  согласно постановлению № 1353 от 27.06.2013 г.</t>
  </si>
  <si>
    <t>01.01.2023  Выплата заработной платы работникам образовательных организаций</t>
  </si>
  <si>
    <t>01.04.2023 Выполнение мониторингов, майских указов Президента РФ. Достижение показателя среднемесячной заработной платы педагогических работников согласно постановлению № 1353 от 27.06.2013 составило по дошкольному образованию - 101,4%, по общему образованию - 100,0%.</t>
  </si>
  <si>
    <t>4.4</t>
  </si>
  <si>
    <t>Основное мероприятие 4.4 Организация питания обучающихся 1 - 4 классов в муниципальных образовательных организациях, реализующих образовательную программу начального общего образования</t>
  </si>
  <si>
    <t>Контрольное  событие № 1 Охват горячим питанием учащихся 1-4 классов в образовательных организациях составит 100% .  Количество детей, обучающихся в 1 - 4 классах в муниципальных образовательных организациях, реализующих образовательную программу начального общего образования в муниципальном образовании, охваченных питанием на 2023 год - 2 495 чел.</t>
  </si>
  <si>
    <t>01.01.2023 Обеспечение горячим питанием обучающихся 1-4 классов</t>
  </si>
  <si>
    <t>01.04.2023 Во всех общеобразовательных организациях организовано питание обучающихся 1-4 классов, 100% охват.</t>
  </si>
  <si>
    <t>4.5</t>
  </si>
  <si>
    <t>Основное мероприятие 4.5 Организация питания обучающихся 1 - 4 классов в муниципальных образовательных организациях, реализующих образовательную программу начального общего образования</t>
  </si>
  <si>
    <t>4.5.1</t>
  </si>
  <si>
    <t>Мероприятие 4.5.1 Обеспечение осуществления общего образования</t>
  </si>
  <si>
    <t>01.04.2023 Доведение средств на выполнение муниципального задания на оказание муниципальных услуг по предоставлению общего образования на территории муниципального образования  "Усинск" за I квартал составляет 56,8%. К концу года показатель будет выполнен на 100%.</t>
  </si>
  <si>
    <t>4.5.2</t>
  </si>
  <si>
    <t xml:space="preserve">Мероприятие 4.5.2 Организация питания обучающихся льготной категории и воспитанников пришкольных интернатов </t>
  </si>
  <si>
    <t>01.04.2023 Питанием обучающихся льготной категории и воспитанников пришкольных интернатов обеспечено 100%</t>
  </si>
  <si>
    <t>4.5.3</t>
  </si>
  <si>
    <t>Мероприятие 4.5.3 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</si>
  <si>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01.01.2023 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</si>
  <si>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01.04.2023 Выплатами ежемесячного денежного вознаграждения за классное руководство обеспечено 100% педагогических работников общеобразовательных организаций</t>
  </si>
  <si>
    <t>4.5.4</t>
  </si>
  <si>
    <t>Мероприятие 4.5.4 Организация бесплатного горячего питания обучающихся, получающих начальное общее образование в образовательных организациях</t>
  </si>
  <si>
    <t>01.01.2023 Организация бесплатного горячего питания обучающихся, получающих начальное общее образование в образовательных организациях</t>
  </si>
  <si>
    <t>01.04.2023  Бесплатным горячим питанием обучающихся, получающих начальное общее образование в образовательных организациях обеспечено 100%</t>
  </si>
  <si>
    <t>Контрольное  событие №1 Ежегодное выполнение муниципального задания на оказание муниципальных услуг по предоставлению общего образования на территории муниципального образования  "Усинск" в полном объёме</t>
  </si>
  <si>
    <t>01.01.2023 Выполнено муниципальное задание на оказание муниципальных услуг</t>
  </si>
  <si>
    <t>01.04.2023 Выполнение муниципального задания на оказание муниципальных услуг по предоставлению общего образования на территории муниципального образования  "Усинск исполнено на 56,8%. К концу года показатель будет исполнено на 100%</t>
  </si>
  <si>
    <t>Контрольное  событие №2 Обеспечение выплат ежемесячного денежного вознаграждения за классное руководство педагогическим работникам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в полном объёме</t>
  </si>
  <si>
    <t>01.04.2023 Выплатами ежемесячного денежного вознаграждения за классное руководство обеспечено 100% педагогических работников общеобразовательных организаций (262 педагога)</t>
  </si>
  <si>
    <t>Контрольное  событие №3 Обеспечение бесплатным горячим питанием обучающихся, получающих начальное общее образование в образовательных организациях в полном объёме</t>
  </si>
  <si>
    <t>01.04.2023 Бесплатным горячим питанием обучающихся, получающих начальное общее образование в образовательных организациях обеспечено 100%</t>
  </si>
  <si>
    <t>4.6</t>
  </si>
  <si>
    <t>Основное мероприятие 4.6 Мероприятия, связанные с повышением оплаты труда отдельных категорий работников в сфере образования</t>
  </si>
  <si>
    <t>Ю.А. Орлов, Руководитель УО АМО ГО «Усинск»;                  О.В. Иванова, Руководитель УКиНП АМО ГО «Усинск»; Н.А.Якимов, Руководитель  УФКиС АМО ГО «Усинск»</t>
  </si>
  <si>
    <t xml:space="preserve">Контрольное событие №1  Выполнение мониторингов, майских указов Президента РФ, достижение показателя среднемесячной заработной платы  согласно постановлению № 1353 от 27.06.2013 г.              </t>
  </si>
  <si>
    <t xml:space="preserve">выполнено </t>
  </si>
  <si>
    <t>01.01.2023 Выплата заработной платы педагогическим работникам дополнительного образования</t>
  </si>
  <si>
    <t>01.04.2023 Выполнение мониторингов, майских указов Президента РФ. Достижение показателя среднемесячной заработной платы педагогических работников согласно постановлению № 1353 от 27.06.2013 по дополнительному образованию на территории МО ГО "Усинск" составило - 99,7%. К концу года показатель будет выполнен на 100%.</t>
  </si>
  <si>
    <t xml:space="preserve">Контрольное событие №2 Доведение размеров оплаты труда работников муниципальных учреждений в сфере образования до МРОТ              </t>
  </si>
  <si>
    <t>01.01.2023 Доведен размер оплаты труда работников до МРОТ</t>
  </si>
  <si>
    <t xml:space="preserve">01.04.2023 Доведение размеров оплаты труда работников муниципальных учреждений в сфере образования до МРОТ составило 100%              </t>
  </si>
  <si>
    <t>4.7</t>
  </si>
  <si>
    <t>Основное мероприятие 4.7 Организация предоставления дополнительного образования детям</t>
  </si>
  <si>
    <t>4.7.1</t>
  </si>
  <si>
    <t>Мероприятие 4.7.1 Обеспечение предоставления дополнительного  образования</t>
  </si>
  <si>
    <t>01.04.2023 Доведение средств на выполнение муниципального задания на оказание работ, услуг на территории муниципального образования "Усинск" за I квартал составляет 33,3%. К концу года показатель будет выполнен на 100%.</t>
  </si>
  <si>
    <t>4.7.2</t>
  </si>
  <si>
    <t>Мероприятие 4.7.2 Обеспечение персонифицированного финансирования дополнительного образования детей</t>
  </si>
  <si>
    <t>01.01.2023 Обеспечено персонифицированное финансирование  дополнительного образования детей</t>
  </si>
  <si>
    <t>01.04.2023 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этой возрастной группы, составила 79 % (6486 детей)</t>
  </si>
  <si>
    <t>Контрольное  событие № 1 Ежегодное выполнение муниципального задания на оказание муниципальных услуг по реализации дополнительных общеразвивающих программ и работ дополнительного  образования на территории муниципального образования  "Усинск" в полном объёме</t>
  </si>
  <si>
    <t>01.04.2023 Выполнение муниципального задания на оказание муниципальных услуг по реализации дополнительных общеразвивающих программ и работ дополнительного  образования исполнено на 33,3%. К концу года показатель будет исполнено на 100%</t>
  </si>
  <si>
    <t>Контрольное  событие № 2 Обеспечение персонифицированного финансирования дополнительного образования детей. К 2025 г. не менее  7 % детей в возрасте от 5 до 18 лет будут использовать сертификаты дополнительного образования в статусе сертификатов персонифицированного финансирования</t>
  </si>
  <si>
    <t>01.04.2023 620 детей в возрасте от 5 до 18 лет, что составило 7,5 %, от  общей численности детей этой возрастной группы, посещают объединения дополнительного образования по сертификату персонифицированного финансирования</t>
  </si>
  <si>
    <t>4.8</t>
  </si>
  <si>
    <t>Основное мероприятие 4.8 Обеспечение деятельности МБУ «Молодежный центр»</t>
  </si>
  <si>
    <t>Контрольное  событие № 1 Ежегодное выполнение муниципального задания на оказание работ в МБУ «Молодежный центр» в полном объёме</t>
  </si>
  <si>
    <t>01.01.2023 Выполнено муниципальное задание на оказание работ</t>
  </si>
  <si>
    <t>01.04.2023 Доведение средств на выполнение муниципального задания на оказание работ, услуг на территории муниципального образования "Усинск" за I квартал составляет 24,4%. К концу года показатель будет выполнен на 100%.</t>
  </si>
  <si>
    <t>4.9</t>
  </si>
  <si>
    <t>Основное мероприятие 4.9 Функционирование аппарата Управления образования администрации МО ГО «Усинск»</t>
  </si>
  <si>
    <t>Контрольное  событие № 1 Выплата заработной платы специалистам, согласно Положению по оплате труда специалистов общего обеспечения  деятельности администрации, территориальных органов, самостоятельных функциональных органов администрации МО ГО "Усинск" в установленные сроки</t>
  </si>
  <si>
    <t>01.01.2023 Выплата заработной платы специалистам УО</t>
  </si>
  <si>
    <t xml:space="preserve">01.04.2023 Выплата заработной платы специалистам, согласно Положению по оплате труда. </t>
  </si>
  <si>
    <t>4.10</t>
  </si>
  <si>
    <t>Основное мероприятие 4.10 Обеспечение деятельности  Управления образования</t>
  </si>
  <si>
    <t xml:space="preserve">Контрольное  событие № 1 Обеспечение бесперебойной деятельности Управления образования    </t>
  </si>
  <si>
    <t>01.01.2023 Выплата заработной платы работникам УО, оплата за содержание здания УО</t>
  </si>
  <si>
    <t>01.04.2023 Обеспечено бесперебойной деятельности Управления образования на 100%</t>
  </si>
  <si>
    <t>4.11</t>
  </si>
  <si>
    <t>Основное мероприятие 4.11 Обеспечение выполнения обязательств по гарантиям и компенсациям работников</t>
  </si>
  <si>
    <t>Контрольное  событие № 1 Ежегодно 100% выполнение обязательств по выплате проезда к месту использования отпуска и обратно и выплатам, связанных с переездом на новое место жительство</t>
  </si>
  <si>
    <t xml:space="preserve">01.01.2023               Оплата проезда к месту использования отпуска и обратно </t>
  </si>
  <si>
    <t>01.04.2023               Обязательства по выплате проезда к месту использования отпуска и обратно, согласно авансовых отчетов будут выполнены в полном объеме во втором и третьем кварталах.</t>
  </si>
  <si>
    <t>Итого по подпрограмме 4</t>
  </si>
  <si>
    <t>Всего по Программе:</t>
  </si>
  <si>
    <t xml:space="preserve">Вывод об эффективности реализации муниципальной программы за отчетный квартал: 47,7% </t>
  </si>
  <si>
    <t>Подпись руководителя УО</t>
  </si>
  <si>
    <t>Бабенко О.М.</t>
  </si>
  <si>
    <t xml:space="preserve">   </t>
  </si>
  <si>
    <t xml:space="preserve">«Развитие культуры и туризма» </t>
  </si>
  <si>
    <t xml:space="preserve">           </t>
  </si>
  <si>
    <t>по состоянию на 1 апреля 2023 года</t>
  </si>
  <si>
    <t>Основное мероприятие 1. Обеспечение деятельности дворцов и домов культуры</t>
  </si>
  <si>
    <t>Хохлова Э.Ф. директор МБУК "Усинский дворец культуры", Босманова М.В. МБУК "Централизованная клубная система" (9 филиалов)</t>
  </si>
  <si>
    <t>Контрольное событие № 1</t>
  </si>
  <si>
    <t>Хохлова Э.Ф. директор,   Босманова М.В. директор</t>
  </si>
  <si>
    <t>Срок не наступил</t>
  </si>
  <si>
    <t xml:space="preserve">31.12.2023                                                Исполнено муниципальное задание в части достижения числа  участников клубных формирований: Усинский дворец культуры - 1031 чел.; Централизованная клубная система - 1274 чел. </t>
  </si>
  <si>
    <t>31.03.2023 - Исполнено муниципальное задание в части достижения участников клубных формирований:  Количество участников клубных формирований:   Усинский дворец культуры - 930 чел.  Централизованная клубная система - 1147 чел.   Процент исполнения количества  участников клубных формирований составил  90 % (допустимое отклонение - 10%)</t>
  </si>
  <si>
    <t>нет</t>
  </si>
  <si>
    <t>Исполнено муниципальное задание в части достижения числа участников клубных формирований</t>
  </si>
  <si>
    <t>Основное мероприятие 2. Организация культурно-массовых мероприятий и мероприятий по развитию туризма</t>
  </si>
  <si>
    <t>Иванова О.В. руководитель Управление культуры и национальной политики администрации муниципального образования городского округа «Усинск»</t>
  </si>
  <si>
    <t>Иванова О.В. руководитель</t>
  </si>
  <si>
    <t>31.12.2023                                               Проведено не менее 20 мероприятий, пропагандирующих межнациональное согласие и направленных на укрепление общероссийской гражданской идентичности, развитие этнокультурного многообразия Республики Коми, в год</t>
  </si>
  <si>
    <t>31.03.2023 -    Проведено 50 мероприятий.  Процент исполнения составил  более 100 %</t>
  </si>
  <si>
    <t>Проведено не менее 20 мероприятий, в том числе пропагандирующих межнациональное согласие и направленных на укрепление общероссийской гражданской идентичности, развитие этнокультурного многообразия Республики Коми, в год</t>
  </si>
  <si>
    <t>Основное мероприятие 4. Комплектование документных фондов муниципальных библиотек</t>
  </si>
  <si>
    <t>Серов М.А. директор МБУК «Усинская централизованная библиотечная система»</t>
  </si>
  <si>
    <t>Контрольное событие №1: Обновлены и пополнены книжные (документальные) фонды муниципальной библиотеки ежегодно</t>
  </si>
  <si>
    <t>Серов М.А. директор</t>
  </si>
  <si>
    <t xml:space="preserve">31.12.2023                                               Обновлены и пополнены книжные (документальные) фонды муниципальной библиотеки </t>
  </si>
  <si>
    <t>31.03.2023 - Обновлено и пополнено книжных фондов: 738 экз.</t>
  </si>
  <si>
    <t>Основное мероприятие 5. Осуществление деятельности учреждений библиотечной системы</t>
  </si>
  <si>
    <t xml:space="preserve">31.12.2023                                                Выполнены в полном объеме показатели муниципальных заданий в части библиотечного, библиографического и информационного  обслуживания:  количество посещений в стационарных условиях - 179 337 ед.,   количество посещений вне стационара - 40 000 ед., удаленно через сеть Интернет - 50 000 ед.                         </t>
  </si>
  <si>
    <t>31.03.2023 -  показатели муниципальных заданий (% исполнения):  количество посещений в стационарных условиях - 41 785 ед. (23 %), количество посещений вне стационара - 6 216 ед. (15 %); удаленно через сеть Интернет - 16 874 ед. (33 %)</t>
  </si>
  <si>
    <t>Выполнены в полном объеме показатели муниципальных заданий в части библиотечного, библиографического и информационного обслуживания</t>
  </si>
  <si>
    <t>Контрольное событие № 2</t>
  </si>
  <si>
    <t xml:space="preserve">31.12.2023                                                 Выполнены работы в части обеспечения сохранности и безопасности фондов библиотек. </t>
  </si>
  <si>
    <t>31.03.2023 -  работы по формирования, учету, хранению и обеспечению сохранности музейных фондов, получению населением качественных услуг по публикации музейных предметов, музейных коллекций выполняются.</t>
  </si>
  <si>
    <t>Выполнены работы в части обеспечения сохранности и безопасности фондов библиотек</t>
  </si>
  <si>
    <t>Основное мероприятие 6. Осуществление деятельности учреждений дополнительного образования детей в области культуры и искусства</t>
  </si>
  <si>
    <t>Хохлов Г.М. директор МБУДО «Детская школа искусств» г. Усинска</t>
  </si>
  <si>
    <t>Хохлов Г.М. директор</t>
  </si>
  <si>
    <t>31.12.2023                                               Исполнение муниципального задания в части реализации дополнительных общеразвивающих программ и дополнительных предпрофессиональных программ в области искусств, удовлетворенность качеством услуги</t>
  </si>
  <si>
    <t>31.03.2023 -   реализация дополнительных общеразвивающих программ и дополнительных предпрофессиональных программ в области искусств осуществляется в полном объеме, удовлетворенность качеством оказания услуг - 100 %</t>
  </si>
  <si>
    <t>Исполнение муниципального задания в части реализации дополнительных общеразвивающих программ и дополнительных предпрофессиональных программ в области искусств, удовлетворенности качеством оказания услуги</t>
  </si>
  <si>
    <t>31.12.2023                                               Сохранение количество учащихся (680 чел.)</t>
  </si>
  <si>
    <t>31.03.2023 - Количество учащихся составляет 695 детей.</t>
  </si>
  <si>
    <t>Сохранено количество учащихся</t>
  </si>
  <si>
    <t>Основное мероприятие 7. Осуществление деятельности музея</t>
  </si>
  <si>
    <t>Севанян А.Г. директор МБУК «Усинский музейно-выставочный центр «Вортас</t>
  </si>
  <si>
    <t>Севанян А.Г. директор</t>
  </si>
  <si>
    <t>31.12.2023                                               Выполнены в полном объеме показатели муниципального задания музея в части создания экспозиций (выставок) музеев, организация выездных выставок: открытость и доступность информации об учреждении - 100 баллов; число посетителей - 15 755 чел.; количество экспозиций в стационарных условиях - 50 ед., вне стационара - 44 ед</t>
  </si>
  <si>
    <t>31.03.2023 -  показатели муниципальных заданий (% исполнения): открытость, доступность информации об учреждении -  100 %; число посетителей - 6 947 чел. (44  %) ; количество экспозиций в стацонарных условиях - 13 (26 %), вне стационара - 7 (16 %)</t>
  </si>
  <si>
    <t>Выполнены в полном объеме показатели муниципального задания музея в части</t>
  </si>
  <si>
    <t>создания экспозиций (выставок) музеев, организация выездных выставок</t>
  </si>
  <si>
    <t>31.12.2023                                               Выполнены работы по 
формирования, учету, хранению и обеспечению сохранности музейных фондов, получению населением качественных услуг по публикации музейных предметов, музейных коллекций</t>
  </si>
  <si>
    <t>31.03.2023 - работы по формирования, учету, хранению и обеспечению сохранности музейных фондов, получению населением качественных услуг по публикации музейных предметов, музейных коллекций выполнены.</t>
  </si>
  <si>
    <t>Выполнены работы по</t>
  </si>
  <si>
    <t>формирования, учету, хранению и обеспечению сохранности музейных фондов, получению населением качественных услуг по публикации музейных предметов, музейных коллекций</t>
  </si>
  <si>
    <t>Основное мероприятие 9. Функционирование аппарата Управления культуры и национальной политики АМО ГО "Усинск"</t>
  </si>
  <si>
    <t xml:space="preserve">31.12.2023                                               Обеспечение качественной работы
отрасли, выполнения всех
социальных гарантий. Методическое
обеспечение работников
специалистами аппарата управления
</t>
  </si>
  <si>
    <t>31.03.2023 -  Процент исполнения мероприятий (начисления и расходы на оплату труда  и пр.)  составил - 16,48 %</t>
  </si>
  <si>
    <t>Обеспечена качественная работа отрасли</t>
  </si>
  <si>
    <t>Основное мероприятие 10. Обеспечение предоставления гарантий и компенсаций</t>
  </si>
  <si>
    <t>31.12.2023                                               Выполнены все социальные гарантии</t>
  </si>
  <si>
    <t>31.03.2023 - Процент исполнения мероприятий (расходы на льготную дорогу к месту отдыха и обратно)  составил - 11,47 %</t>
  </si>
  <si>
    <t>Выполнены все социальные гарантии</t>
  </si>
  <si>
    <t>Основное мероприятие 11. Укрепление материально-технической базы муниципальных учреждений сферы культуры, оснащение учреждений культуры сценическим реквизитом, мебелью, одеждой сцены и т.д.</t>
  </si>
  <si>
    <t>31.12.2023                                               Модернизированы учреждения культуры</t>
  </si>
  <si>
    <r>
      <t>31.03.2023 - Процент исполнения мероприяти</t>
    </r>
    <r>
      <rPr>
        <sz val="10"/>
        <rFont val="Times New Roman"/>
        <family val="1"/>
        <charset val="204"/>
      </rPr>
      <t>й 34,70</t>
    </r>
    <r>
      <rPr>
        <sz val="10"/>
        <color rgb="FF000000"/>
        <rFont val="Times New Roman"/>
        <family val="1"/>
        <charset val="204"/>
      </rPr>
      <t xml:space="preserve"> %</t>
    </r>
  </si>
  <si>
    <t>Модернизированы учреждения культуры</t>
  </si>
  <si>
    <t>Основное мероприятие 12. Строительные и ремонтные работы учреждений культуры</t>
  </si>
  <si>
    <t>31.12.2023                                               Проведены ремонтные работы учреждений культуры</t>
  </si>
  <si>
    <t>31.03.2023 -  Процент исполнения мероприятий - 51,41% (Инженерно-изыскательные работы и разработку проектно-сметной документации (строительство дома культуры в с. Усть-Лыжа) - 100%; Проведение ремонтных работ помещений дома культуры д. Захарвань (устранение плесневого гриба с заменой грунта и полового покрытия в зрительном зале, библиотеке, административного помещения) - 100%).</t>
  </si>
  <si>
    <t>Проведены ремонтные работы учреждений культуры</t>
  </si>
  <si>
    <t>Основное мероприятие 13. Реализация народных проектов в сфере культуры, прошедших отбор в рамках проекта "Народный бюджет»</t>
  </si>
  <si>
    <t>31.12.2023                                               Реализован проект «Ремонт зрительного зала МБУК «ЦКС» в селе Колва»</t>
  </si>
  <si>
    <t>31.03.2023 -  начало реализации проекта  запланировано на 2 квартал 2023</t>
  </si>
  <si>
    <t>Реализован проект «Ремонт зрительного зала МБУК «ЦКС» в селе Колва»</t>
  </si>
  <si>
    <t>31.12.2023                                               Реализован проект «Место встречи – Дом культуры с. Усть-Уса»</t>
  </si>
  <si>
    <t>31.03.2023 - начало реализации проекта  запланировано на 2 квартал 2023</t>
  </si>
  <si>
    <t>Реализован проект «Место встречи – Дом культуры с. Усть-Уса»</t>
  </si>
  <si>
    <t>Контрольное событие № 3</t>
  </si>
  <si>
    <t>31.12.2023                                               Реализован проект «В деревне тоже можно интересно жить»</t>
  </si>
  <si>
    <t>31.03.2023 -  заключен договор ИП Харитонов П.В.  от 23.03.2023 г.(оплата 30%)</t>
  </si>
  <si>
    <t>Реализован проект</t>
  </si>
  <si>
    <t>«В деревне тоже можно интересно жить»</t>
  </si>
  <si>
    <t>Основное мероприятие 14. Обеспечение повышения оплаты труда отдельных категорий работников в сфере культуры</t>
  </si>
  <si>
    <t>Контрольное событие №1: Достижение целевого показателя по выплате заработной платы работникам культуры</t>
  </si>
  <si>
    <t>31.12.2023                                               Достижение целевого показателя по выплате заработной платы работникам культуры</t>
  </si>
  <si>
    <t>31.03.2023 - Процент исполнения мероприятий - 19,99% (Для выполнения плановых показателей &lt;дорожной карты&gt; и исполнению «майских» Указов Президента по увеличению заработной платы среднемесячная номинальная начисленная заработная плата на одного работника культуры составила 91 288,02 руб.)</t>
  </si>
  <si>
    <t>Основное мероприятие 15. Обеспечение деятельности отрасли культуры</t>
  </si>
  <si>
    <t>Герасимчук С.К. директор МБУ «ЦОДОК</t>
  </si>
  <si>
    <t>АМО ГО «Усинск»</t>
  </si>
  <si>
    <t>31.12.2023                                               Обеспечена качественная работа отрасли культуры</t>
  </si>
  <si>
    <t>31.03.2023 - Процент исполнения мероприятий (расходы на оплату труда и начислений на оплату труда, коммунальные расходы, телефонная связь, интернет, обслуживание пожарной безопасности, прочие расходы) - 17,34 %</t>
  </si>
  <si>
    <t>Обеспечена качественная работа отрасли культуры</t>
  </si>
  <si>
    <t>31.12.2023                                               Муниципальное задание исполнено в полном объеме: своевременное и качественное обслуживание прилегающих к зданиям территорий, своевременная и качественная уборка служебных помещений - 100 %, Сторожевая охрана объектов - 5 ед., своевременное и качественное обслуживание прилегающих к зданиям территорий - 25443,53 кв. м., своевременная и качественная уборка служебных помещений - 15940,3 кв. м.</t>
  </si>
  <si>
    <t>31.03.2023 - своевременное и качественное обслуживание прилегающих к зданиям территорий, своевременная и качественная уборка служебных помещений - 100 %, Сторожевая охрана объектов - 5 ед., своевременное и качественное обслуживание прилегающих к зданиям территорий - 25443,53 кв. м., своевременная и качественная уборка служебных помещений - 15940,3 кв. м.</t>
  </si>
  <si>
    <t>Муниципальное задание исполнено в полном объеме</t>
  </si>
  <si>
    <t>Основное мероприятие 16. Поддержка добровольческих (волонтерских) и некоммерческих организаций в целях стимулирования их работы по реализации социокультурных проектов, в сельской местности</t>
  </si>
  <si>
    <t>31.12.2023                                               Обеспечено развитие различных направлений добровольчества (волонтерства) путем поддержки общественных инициатив проектов</t>
  </si>
  <si>
    <t>31.03.2023 -  развитие различных направлений добровольчества (волонтерства) путем поддержки общественных инициатив и проектов обеспечено: доля жителей сельских населённых пунктов, вовлеченных в добровольческую (волонтерскую) деятельность - 4 %, что составляет  62,5 % от планового показателя</t>
  </si>
  <si>
    <t>Обеспечено развитие различных направлений добровольчества (волонтерства) путем поддержки общественных инициатив проектов</t>
  </si>
  <si>
    <t>Основное мероприятие 19. Реализация отдельных мероприятий регионального проекта «Творческие люди» в части подготовки и переподготовки кадров для отрасли культуры</t>
  </si>
  <si>
    <t>31.12.2023                                               Количество специалистов, прошедших повышение квалификации на базе Центров непрерывного образования и повышения квалификации творческих и управленческих кадров в сфере культуры не менее 10 чел</t>
  </si>
  <si>
    <t>31.03.2023 - количество специалистов, прошедших повышение квалификации на базе Центров непрерывного образования и повышения квалификации творческих и управленческих кадров в сфере культуры - 0 чел.</t>
  </si>
  <si>
    <t>Количество специалистов, прошедших повышение квалификации на базе Центров непрерывного образования и повышения квалификации творческих и управленческих кадров в сфере культуры не менее10 человек</t>
  </si>
  <si>
    <t>Основное мероприятие 21.</t>
  </si>
  <si>
    <r>
      <t xml:space="preserve">Иванова Ольга Владимировна, руководитель </t>
    </r>
    <r>
      <rPr>
        <sz val="10"/>
        <color rgb="FF000000"/>
        <rFont val="Times New Roman"/>
        <family val="1"/>
        <charset val="204"/>
      </rPr>
      <t>Управления культуры и национальной политики администрации МО ГО «Усинск»</t>
    </r>
  </si>
  <si>
    <t>Реализация народных проектов, прошедших отбор в рамках проекта «Народный бюджет», в области этнокультурного развития народов, проживающих на территории Республики Коми</t>
  </si>
  <si>
    <t>Иванова О.В., руководитель</t>
  </si>
  <si>
    <t>31.12.2023                                                Реализован проект «Создание музея-макета оленно-транспортного батальона»</t>
  </si>
  <si>
    <t>31.03.2023 -  заключен договор с ООО "Коми республиканская типография"(оплата 30%)</t>
  </si>
  <si>
    <t>Реализован проект «Создание музея-макета оленно-транспортного батальона»</t>
  </si>
  <si>
    <t>Основное мероприятие 22. Реализация мероприятий регионального проекта "Культурная среда" (Укрепление материально-технической базы муниципальных учреждений сферы культуры)</t>
  </si>
  <si>
    <t>Севанян Альбина Георгиевна, директор МБУК «Усинский музейно-выставочный центр «Вортас»</t>
  </si>
  <si>
    <t>Севанян А.Г.,    директор</t>
  </si>
  <si>
    <t>31.12.2023                                               Приобретено оборудования и технических средств</t>
  </si>
  <si>
    <t>31.03.2023 - заключено 8 прямых договоров (на поставку информационной системы, оборудования и мебели) - оплата 30%</t>
  </si>
  <si>
    <t>Приобретено оборудования и технических средств</t>
  </si>
  <si>
    <t>Вывод об эффективности реализации муниципальной программы за отчетный квартал: муниципальная программа является эффективной</t>
  </si>
  <si>
    <t xml:space="preserve">Руководитель </t>
  </si>
  <si>
    <t>О.В. Иванова</t>
  </si>
  <si>
    <t>Исполнители</t>
  </si>
  <si>
    <t>Конорезова Лада Юрьевна</t>
  </si>
  <si>
    <t>Мясникова Наталья Александровна</t>
  </si>
  <si>
    <t>УТВЕРЖДЕНО</t>
  </si>
  <si>
    <t xml:space="preserve"> Первый заместитель руководителя администрации МО ГО "Усинск</t>
  </si>
  <si>
    <t xml:space="preserve">     Т.А. Анисимова</t>
  </si>
  <si>
    <t>«____»______________2023 г.</t>
  </si>
  <si>
    <t>Мониторинг
реализации муниципальной программы "Развитие физической культуры и спорта" по состоянию на 31.03.2023 г.</t>
  </si>
  <si>
    <r>
      <t xml:space="preserve">Дата наступления и </t>
    </r>
    <r>
      <rPr>
        <b/>
        <u/>
        <sz val="9"/>
        <color rgb="FFFF0000"/>
        <rFont val="Times New Roman"/>
        <family val="1"/>
        <charset val="204"/>
      </rPr>
      <t>содержание мероприятия, контрольного события в отчетном периоде</t>
    </r>
  </si>
  <si>
    <t>Расходы на реализацию основного мероприятия программы, тыс.руб.</t>
  </si>
  <si>
    <t>Основное мероприятие 15. Реализация отдельных мероприятий регионального проекта "Спорт - норма жизни" в части государственной поддержки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</si>
  <si>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Руководитель Якимов Н.А.</t>
  </si>
  <si>
    <t>Контрольное событие № 1
Организациям, осуществляющим подготовку спортивного резерва для спортивных сборных команд, в том числе спортивных сборных команд Российской Федерации,оказана государственная поддержка</t>
  </si>
  <si>
    <t>01.01.2023                                                     (Приобретение инвентаря Организациям, осуществляющим подготовку спортивного резерва для спортивных сборных команд, в том числе спортивных сборных команд Российской Федерации</t>
  </si>
  <si>
    <t>Конкурс запланирован на  апрель 2023 года</t>
  </si>
  <si>
    <t xml:space="preserve">нет, </t>
  </si>
  <si>
    <t>Основное мероприятие 17. Реализация мероприятий по закупке и монтажу оборудования для создания «умных» спортивных площадок</t>
  </si>
  <si>
    <t>Контрольное событие № 2  
Создана "умная" спортивная площадка</t>
  </si>
  <si>
    <t>Не актуально</t>
  </si>
  <si>
    <t>01.01.2023                                          Количество созданных "умных" спортивных площадок- 1</t>
  </si>
  <si>
    <t>Не прошли конкурсный отбор</t>
  </si>
  <si>
    <t xml:space="preserve">Основное мероприятие 1. Оказание муниципальных услуг (выполнение работ) учреждениями физкультурно-спортивной направленности </t>
  </si>
  <si>
    <t>Контрольное событие №3
оказание муниципальных услуг спортивными учреждениями</t>
  </si>
  <si>
    <t>01.01.2023                                                  Выполнение физкультурно-спортивными учреждениями муниципальных услуг (выполнение работ) в полном объеме</t>
  </si>
  <si>
    <t>31.12.2023                            Исполнение мероприятия в течении года (содержание спортивных школ и учреждений физической культуры и спорта)</t>
  </si>
  <si>
    <t>Основное мероприятие 2. Укрепление материально-технической базы учреждений физкультурно-спортивной направленности</t>
  </si>
  <si>
    <t>Мероприятие 2.3. Ремонт  в муниципальных учреждениях физкультурно-спортивной направленности</t>
  </si>
  <si>
    <t xml:space="preserve">01.01.2023                                                        Укрепление материально-технической базы учреждений </t>
  </si>
  <si>
    <t>1. Срок сдачи ПСД на рекнструкцию бассейна запланирована на конец октября 2023 года.                                          2. Замена окон в бассейне запаланирована на летний период</t>
  </si>
  <si>
    <t>Контрольное событие № 4
Ремонт  в муниципальных учреждениях физической  культуры и спорта</t>
  </si>
  <si>
    <t>4.2.</t>
  </si>
  <si>
    <t>Мероприятие 2.5. Содержание и обслуживание освещенных лыжных трасс в д. Захарвань , с. Щельябож, д.Денисовка и с. Мутный Материк</t>
  </si>
  <si>
    <t>Руководитель Ю.А.Орлов</t>
  </si>
  <si>
    <t>01.01.2023                                                       Содержание и обслуживание четырех освещенных лыжных трасс</t>
  </si>
  <si>
    <t xml:space="preserve">31.12.2023                           обслуживание лыжных трасс осуществляется  в течении года </t>
  </si>
  <si>
    <t>Контрольное событие № 5 : Содержание и обслуживание четырех освещенных лыжных трасс</t>
  </si>
  <si>
    <t>Основное мероприятие  3. Пропаганда и популяризация физической культуры и спорта среди жителей муниципального образования</t>
  </si>
  <si>
    <t>Контрольное событие № 6
количество публикаций, пропагандирующих здоровый образ жизни в 2023г - 280 ед.</t>
  </si>
  <si>
    <t xml:space="preserve">01.01.2023                                                          Количество публикаций, пропагандирующих здоровый образ жизни </t>
  </si>
  <si>
    <t>31.12.2023                            Исполнение мероприятия в течении года</t>
  </si>
  <si>
    <t>Основное мероприятие 4. Организация, проведение официальных физкультурно-оздоровительных и спортивных мероприятий для населения</t>
  </si>
  <si>
    <t>6.1.</t>
  </si>
  <si>
    <t>Мероприятие 4.1. Организация и проведение городских спортивно-массовых мероприятий (чемпионаты и первенства города по видам спорта, городские этапы всероссийских мероприятий: "Кросс нации", "Лыжня России", "Российский азимут" и проведение праздничного мероприятия ко дню города)</t>
  </si>
  <si>
    <t>01.01.2023                                                       Организация и проведение городских спортивно-массовых мероприятий</t>
  </si>
  <si>
    <t>Контрольное событие № 7
Организованы  и проведены городские спортивно-массовые мероприятия</t>
  </si>
  <si>
    <t>6.2.</t>
  </si>
  <si>
    <t>Мероприятие 4.2. Организация участия спортсменов города в республиканских и всероссийских соревнованиях различного уровня</t>
  </si>
  <si>
    <t>01.01.2023                                                       Организация участия спортсменов города в республиканских и всероссийских соревнованиях различного уровня</t>
  </si>
  <si>
    <t xml:space="preserve">Контрольное событие № 8 
Организовано участие спортсменов в республиканских соревнованиях </t>
  </si>
  <si>
    <t>Основное мероприятие  5. Развитие адаптивной физической культуры и адаптивного спорта</t>
  </si>
  <si>
    <t>7.1.</t>
  </si>
  <si>
    <t>Мероприятие 5.2. Участие инвалидов и лиц с ограниченными возможностями в республиканских и всероссийских физкультурных и спортивных мероприятиях</t>
  </si>
  <si>
    <t>01.01.2023                                                             Участие инвалидов и лиц с ограниченными возможностями в республиканских и всероссийских физкультурных и спортивных мероприятиях</t>
  </si>
  <si>
    <t>Контрольное событие № 9
Организовано участие инвалидов и лиц с ограниченными возможностями в республиканских и всероссийских физкультурных и спортивных мероприятиях</t>
  </si>
  <si>
    <t>8.</t>
  </si>
  <si>
    <t>Основное мероприятие 6. Функционирование аппарата Управления физической культуры и спорта АМО «Усинск»</t>
  </si>
  <si>
    <t>Контрольное событие № 10
Содержание аппарата управления</t>
  </si>
  <si>
    <t xml:space="preserve">01.01.2023                                                       Содержание аппарата Управления </t>
  </si>
  <si>
    <t>9.</t>
  </si>
  <si>
    <t xml:space="preserve">Основное мероприятие 7 .Обеспечение предоставления гарантий и компенсаций </t>
  </si>
  <si>
    <t>Контрольное событие № 11
Предоставлен льготный проезд  и возмещение расходов связанных с переездом работников</t>
  </si>
  <si>
    <t xml:space="preserve">01.01.2023                                                  Предоставление гарантий и компенсаций </t>
  </si>
  <si>
    <t>Вывод об эффектвности реализации муниципальной программы за отчетный квартал:</t>
  </si>
  <si>
    <t>Руководительуправления физической культуры и спорта</t>
  </si>
  <si>
    <t>Н.А. Якимов</t>
  </si>
  <si>
    <t>Исп. Дементеенко О.И. 28135 (104)</t>
  </si>
  <si>
    <t xml:space="preserve">Мониторинг реализации муниципальной программы </t>
  </si>
  <si>
    <t>«Развитие системы муниципального управления"за I квартал 2023 год</t>
  </si>
  <si>
    <t>Расходы на реализацию  основного мероприятия, мероприятия программы, тыс.руб</t>
  </si>
  <si>
    <t>Мероприятие 1.5 ул. Парковая, д. 3</t>
  </si>
  <si>
    <t>Контрольное событие: Выполнены работы по благоустройству дворовых территорий: ул.Парквоая д.3</t>
  </si>
  <si>
    <t>Благоустройство территории выполнено в 2020году</t>
  </si>
  <si>
    <t>Мероприятие 1.6 ул.Нефяников, д. 42</t>
  </si>
  <si>
    <t>Контрольное событие: Выполнены работы по благоустройству дворовых территорий: ул.Нефтяников д.42</t>
  </si>
  <si>
    <t>Мероприятие 1.7 ул. Нефтяников, д. 40/1</t>
  </si>
  <si>
    <t>Контрольное событие: Выполнены работы по благоустройству дворовых территорий: ул. Нефтяников д.40/1</t>
  </si>
  <si>
    <t>Мероприятие 1.8 ул. Воркутинская, д.9</t>
  </si>
  <si>
    <t>Контрольное событие: Выполнены работы по благоустройству дворовой территории по ул. Воркутинская, д.9</t>
  </si>
  <si>
    <t xml:space="preserve">Рассматривается вопрос о предоставлении дополнительных денежных ассигнований из местного бюджета для выполнения работ по благоустройству дворовой территории </t>
  </si>
  <si>
    <t>Мероприятие 1.9 ул. Воркутинская, д 11</t>
  </si>
  <si>
    <t>Контрольное событие: Выполнены работы по благоустройству дворовой территории по ул. Воркутинская, д.11</t>
  </si>
  <si>
    <t>Рассматривается вопрос о предоставлении дополнительных денежных ассигнований из местного бюджета для выполнения работ по благоустройству дворовой территории</t>
  </si>
  <si>
    <t>Подпрограмма 1 "Управление муниципальным имуществом"</t>
  </si>
  <si>
    <t>Объем средств предусмотренный на реализацию МП:</t>
  </si>
  <si>
    <t>Основное мероприятие 1.1.
Регистрация права обственности на объектымуниципальной собственности
МО ГО "Усинск"</t>
  </si>
  <si>
    <t>КУМИ</t>
  </si>
  <si>
    <t>Мероприятие 2.1 Сквер напротив дома 36 по ул. Нефтяников</t>
  </si>
  <si>
    <t>Выполнено в срок</t>
  </si>
  <si>
    <t>Контрольное событие: Выполнены работы по благоустройству общественных территорий: Сквер напротив дома 36 по ул. Нефтяников</t>
  </si>
  <si>
    <t>Благоустройство территории выполнено в 2018 году</t>
  </si>
  <si>
    <t>Мероприятие 2.2 Детская площадка по ул. Молодёжная, д. 9</t>
  </si>
  <si>
    <t>Контрольное событие: Выполнены работы по благоустройству общественных территорий: Детская площадка по ул. Молодёжная, д. 9</t>
  </si>
  <si>
    <t>Благоустройство территории выполнено в 2019 году</t>
  </si>
  <si>
    <t>2.3</t>
  </si>
  <si>
    <t>Мероприятие 2.3 Детская спортивно-игровая площадка возле дома № 19 по ул. Ленина (1 и 2 этап)</t>
  </si>
  <si>
    <t>Контрольное событие: Выполнены работы по благоустройству общественных территорий: Детская спортивно-игровая площадка во дворе дома № 19 по ул. Ленина (1 этап)</t>
  </si>
  <si>
    <t>Благоустройство территории выполнено в 2020 году</t>
  </si>
  <si>
    <t>2.4</t>
  </si>
  <si>
    <t>Мероприятие 2.4 Территория, прилегающая к памятнику "Три поколения"</t>
  </si>
  <si>
    <t>Контрольное событие: Выполнены работы по благоустройству общественных территорий: Территория, прилегающая к памятнику "Три поколения"</t>
  </si>
  <si>
    <t>2.5</t>
  </si>
  <si>
    <t>Мероприятие 2.5 ул.Мира,территория возле городского бассейна</t>
  </si>
  <si>
    <t>Контрольное событие: Выполнены работы по благоустройству общественных территорий: Территория возле бассейна</t>
  </si>
  <si>
    <t>2.6</t>
  </si>
  <si>
    <t>Мероприятие 2.6  Сквер "Рябиновый сад"</t>
  </si>
  <si>
    <t>Контрольное событие: Выполнены работы по благоустройству общественных территорий: Сквер "Рябиновый сад"</t>
  </si>
  <si>
    <t>Контрольное событие 1: Регистрация права на объекты недвижимости МО ГО "Усинск" не менее 85 объектов</t>
  </si>
  <si>
    <t>01.01.2023
Регистрация права собственности на объекты муниципальной собственности МО ГО "Усинск"</t>
  </si>
  <si>
    <t>01.01.2023
Зарегистрировано право собственности на 45 объектов</t>
  </si>
  <si>
    <t>Недостаточность финансировния</t>
  </si>
  <si>
    <t>Объем освоенных денежных средств за отчетный квартал:</t>
  </si>
  <si>
    <t>Основное мероприятие 1.2.
Предоставление земельных участков в аренду, постоянное (бессрочное) пользование, безвозмездное срочное пользование</t>
  </si>
  <si>
    <t>Контрольное событие 1: Проведение межевания, постановка на государственный кадастровый учет земельных участков, расположенных на территории муниципального образования городского округа "Усинск", ежегодно не менее 25</t>
  </si>
  <si>
    <t xml:space="preserve">01.01.2023
Проведение межевания, постановка на государственный кадастровый учет земельных участков, расположенных на территории МО ГО "Усинск"
</t>
  </si>
  <si>
    <t>01.01.2023
Проведено межевание 1 земельного участка</t>
  </si>
  <si>
    <t>Контрольное событие 2: Земельные участки предоставлены в аренду, постоянное (бессрочное) пользование, безвозмездное срочное пользование</t>
  </si>
  <si>
    <t>01.01.2023
Предоставление земельных участков в аренду, постоянное (бессрочное) пользование, безвозмездное срочное пользование</t>
  </si>
  <si>
    <t>01.01.2023
Предоставлены земельные участки в аренду, постоянное (бессрочное) пользование, безвозмездное срочное пользование</t>
  </si>
  <si>
    <t>Основное мероприятие 1.3.
Передача муниципального имущества в аренду, безвозмездное пользование, доверительное управление, закрепление в оперативное управление, хозяйственное ведение</t>
  </si>
  <si>
    <t>Контрольное событие 1: Проведение оценки муниципального имущества для дальнейшей аренды или продажи не менее 200 объектов</t>
  </si>
  <si>
    <t>01.01.2023
Проведена оценка муниципального имущества для дальнейшей аренды или продажи</t>
  </si>
  <si>
    <t>01.01.2023
Проведена оценка 47 объектов муниципального имущества</t>
  </si>
  <si>
    <t>Контрольное событие 2: Получение доходов от использования муниципального имущества</t>
  </si>
  <si>
    <t>01.01.2023
Получение доходов от использования муниципального имущества</t>
  </si>
  <si>
    <t>01.01.2023
Получены доходы от использования муниципального имущества в размере 63 390,06 тыс. руб.</t>
  </si>
  <si>
    <t>Основное мероприятие 1.4.
Обеспечение выполнения подпрограммы "Управление муниципальным имуществом"</t>
  </si>
  <si>
    <t>Контрольное событие 1: Осуществлено проверок целевого использования и сохранности муниципального имуществане менее 100; приватизировано объектов недвижимости муниципального имущества не менее 85% от Прогнозного плана приватизации</t>
  </si>
  <si>
    <t>01.01.202
Обеспечение деятельности Комитета по управлению муниципальным имуществом администрации МО ГО "Усинск"</t>
  </si>
  <si>
    <t>01.01.2023
Осуществлено 17 проверок целевого использования и сохранности муниципального имущества</t>
  </si>
  <si>
    <t>Контрольное событие 2: Приватизировано объектов недвижимости муниципального имущества не менее 85% от Прогнозного плана приватизации</t>
  </si>
  <si>
    <t>01.01.2023
Обеспечение деятельности Комитета по управлению муниципальным имуществом администрации МО ГО "Усинск"</t>
  </si>
  <si>
    <t>01.01.2023
Приватизирован 1 объект муниципального имущества, 12,5%</t>
  </si>
  <si>
    <t>Основное мероприятие 1.5.
Выполнение обязательств, связанных с управлением муниципальным имуществом</t>
  </si>
  <si>
    <t>Контрольное событие 1: Оплата по выставленным счетам за коммунальные услуги по управлению многоквартирными домами в части пустующего муниципального фонда, не менее 95%</t>
  </si>
  <si>
    <t>01.01.2023
Оплата коммунальных услуг в части пустующего муниципального фонда и услуг по управлению многоквартирными домами в части муниципального фонда</t>
  </si>
  <si>
    <t>01.01.2023
Оплачены все принятые к учету счета за коммунальные услуги, 100%</t>
  </si>
  <si>
    <t xml:space="preserve">Основное мероприятие 1.6.
Капитальный ремонт крыши здания поликлиники по улице Нефтяников </t>
  </si>
  <si>
    <t>Управление ЖКХ АМО ГО "Усинск"</t>
  </si>
  <si>
    <t>Контрольное событие 1:Работы выполнены в полном объеме в соответствии с техническим заданием</t>
  </si>
  <si>
    <t>20.03.2023
Проведение капитального ремонта крыши и входных групп здания взрослой поликлиники.</t>
  </si>
  <si>
    <t>06.06.2022
В феврале 2022 г. заключен муниципальный контракт на проведение капитального ремонта крыши и входных групп здания взрослой поликлиники, оплата в 2022 году произведена по фактически предъявленным документам, остаток средств по договору будет оплачен после проверки исполнительной документации во 2 квартале 2023 г.</t>
  </si>
  <si>
    <t>Подпрограмма 2 "Управление муниципальными финансами и муниципальным долгом"</t>
  </si>
  <si>
    <t>Основное мероприятие 2.1.
Использование механизмов и инструментов эффективного управления муниципальными финансами</t>
  </si>
  <si>
    <t>Финансовое управление администраци
МО ГО "Усинск"</t>
  </si>
  <si>
    <t>Контрольное событие 1: Разработано, согласовано и утверждено постановление администрации муниципального образования городского округа "Усинск" "Об основных напрвлениях бюджетной политики на 2024 и плановый период 2025 и 2026 годы"</t>
  </si>
  <si>
    <t>01.10.2023
Разработка, согласование и утверждение постановления администрации муниципального образования городского округа "Усинск" "Об основных направлениях бюджетной и налоговой политики на 2024 и плановый период 2025 и 2026 годы"</t>
  </si>
  <si>
    <r>
      <rPr>
        <i/>
        <sz val="18"/>
        <color theme="1"/>
        <rFont val="Times New Roman"/>
        <family val="1"/>
        <charset val="204"/>
      </rPr>
      <t>Срок реализации контрольного мероприятия не наступил</t>
    </r>
    <r>
      <rPr>
        <sz val="18"/>
        <color theme="1"/>
        <rFont val="Times New Roman"/>
        <family val="1"/>
        <charset val="204"/>
      </rPr>
      <t xml:space="preserve">
Срок окончания реализации указанного мероприятия октябрь 2023 года</t>
    </r>
  </si>
  <si>
    <t>Основное мероприятие 2.2.
Организация и обеспечение бюджетного процесса в МО ГО "Усинск"</t>
  </si>
  <si>
    <t>Контрольное событие 1: Проект решения о бюджете на 2024 год и плановый период 2025 и 2026 годы подготовлен в соответствии с требованиями бюджетного законодательства, представлен на рассмотрение и утвержден в установленные сроки</t>
  </si>
  <si>
    <t>01.01.2023
Подготовка и представление в Совет МО ГО "Усинск" проекта решения Совета МО ГО "Усинск" на 2024 год и плановый период 2025 и 2026 годы"</t>
  </si>
  <si>
    <r>
      <rPr>
        <i/>
        <sz val="18"/>
        <color theme="1"/>
        <rFont val="Times New Roman"/>
        <family val="1"/>
        <charset val="204"/>
      </rPr>
      <t>Окончательный срок реализации контрольного мероприятия не наступил</t>
    </r>
    <r>
      <rPr>
        <sz val="18"/>
        <color theme="1"/>
        <rFont val="Times New Roman"/>
        <family val="1"/>
        <charset val="204"/>
      </rPr>
      <t xml:space="preserve">
Срок окончания реализации указанного мероприятия декабрь 2023 года</t>
    </r>
  </si>
  <si>
    <t>Основное мероприятие 2.3.
Обслуживание муниципального долга</t>
  </si>
  <si>
    <t>Финансовое управление администраци
МО ГО "Усинск"
Администрация МО ГО "Усинск"</t>
  </si>
  <si>
    <t>Контрольное событие 1: Осуществление расчетов по обслуживанию муниципального долга - погашение процентов за пользование кредитами и своевременным погашением основного долга кредитам</t>
  </si>
  <si>
    <t>01.01.2023
Осуществление расчетов по обслуживанию муниципального долга - погашение процентов за пользование кредитами и своевременным погашением основного долга по кредитам</t>
  </si>
  <si>
    <t>01.01.2023
Расчеты по обслуживанию муниципального долга и процентов за пользование кредитами осуществлены.   Суммы основного долга по кредитам своевременно погашены</t>
  </si>
  <si>
    <t>10.</t>
  </si>
  <si>
    <t>Основное мероприятие 2.4.
Руководство и управление в сфере установленных функций органов администрации в части обспечения деятельности аппарата Финуправления администрации МО ГО "Усинск"</t>
  </si>
  <si>
    <t>Контрольное событие 1: Обеспечение деятельности Финуправления администрации МО ГО "Усинск"</t>
  </si>
  <si>
    <t xml:space="preserve">01.01.2023
Обеспечение деятельности финансового управления администрации </t>
  </si>
  <si>
    <t>01.01.2023
Деятельность Финуправления АМО «Усинск» обеспечена</t>
  </si>
  <si>
    <t>Подпрограмма 3 "Обеспечение реализации муниципальной программы"</t>
  </si>
  <si>
    <t>11.</t>
  </si>
  <si>
    <t>Основное мероприятие 3.1.
Расходы на оплату труда и начисления на выплаты по оплате труда администрации МО ГО "Усинск", за счет средств местного бюджета</t>
  </si>
  <si>
    <t>Администрация МО ГО "Усинск"</t>
  </si>
  <si>
    <t>Контрольное событие 1: Обязательства по выплате заработной платы и оплате страховых и налоговых платежей выполнены</t>
  </si>
  <si>
    <t>01.01.2023
Оплата расходов на обеспечение деятельности Главы городского округа - руководителя администрации муниципального образования городского округа "Усинск" и на функционирование аппарата администрации</t>
  </si>
  <si>
    <t>01.01.2023
Произведена оплата расходов на обеспечение деятельности Главы городского округа - руководителя администрации муниципального образования городского округа "Усинск" и на функционирование аппарата администрации</t>
  </si>
  <si>
    <t>12.</t>
  </si>
  <si>
    <t>Основное мероприятие 3.2.
Функционирование территориальных органов администрации муниципального образования городского округа "Усинск"</t>
  </si>
  <si>
    <t>Территориальные органы администраци
МО ГО "Усинск"</t>
  </si>
  <si>
    <t>пгт. Парма</t>
  </si>
  <si>
    <t>с. Мутный Материк</t>
  </si>
  <si>
    <t>с. Усть-Лыжа</t>
  </si>
  <si>
    <t>с. Усть-Уса</t>
  </si>
  <si>
    <t>с. Колва</t>
  </si>
  <si>
    <t>с. Щельябож</t>
  </si>
  <si>
    <t>Контрольное событие 1: Обязательства по оплате расходов на функционирование территориальных органов исполнены</t>
  </si>
  <si>
    <t>01.01.2023
Обеспечение бесперебойного функционирования территориальных органов администрации МО ГО "Усинск"</t>
  </si>
  <si>
    <t>01.01.2023
Обеспечено бесперебойное функционирование территориальных органов администрации МО ГО "Усинск"</t>
  </si>
  <si>
    <t>13.</t>
  </si>
  <si>
    <t>Основное мероприятие 3.4.
Выплата пенсий за выслугу лет муниципальными служащими</t>
  </si>
  <si>
    <t>Контрольное событие 1: Выплата пенсий за выслугу лет не менее 60 муниципальным служащим</t>
  </si>
  <si>
    <t>01.01.2023
Выплата пенсий муниципальным служащим за выслугу лет</t>
  </si>
  <si>
    <t>01.01.2023
Выплата пенсий
63-м муниципальным служащим за выслугу лет</t>
  </si>
  <si>
    <t>14.</t>
  </si>
  <si>
    <t>Основное мероприятие 3.5.
Обеспечение деятельности органов местного самоуправления и муниципальных учреждений</t>
  </si>
  <si>
    <t>Контрольное событие 1: Обязательства по оплате расходов на обеспечение деятельности органов местного самоуправления исполнены</t>
  </si>
  <si>
    <t>01.01.2023
Обеспечение деятельности администрации МО ГО "Усинск"</t>
  </si>
  <si>
    <t>01.01.2023
Оказаны услуги для нужд администрации</t>
  </si>
  <si>
    <t>15.</t>
  </si>
  <si>
    <t>Основно мероприятие 3.6.
Представительские и прочие расходы, членские взносы</t>
  </si>
  <si>
    <t>Управление правовой и кадровой работы администрации МО ГО "Усинск"</t>
  </si>
  <si>
    <t>Всю информацию предоставила Яна с бух.</t>
  </si>
  <si>
    <t>Контрольное событие 1: Оплата членских взносов выполнена</t>
  </si>
  <si>
    <t>01.01.2023
Выполнение обязательств по представительским расходам</t>
  </si>
  <si>
    <t>01.01.2023
Выполнены обязательства по представительским расходам</t>
  </si>
  <si>
    <t>Контрольное событие 2: Приобретение почетных грамот, папки для почетных грамот, подарки 90-летним, организация питания, проведение заседаний, совещаний и тд.</t>
  </si>
  <si>
    <t>16.</t>
  </si>
  <si>
    <t>Основное мероприятие 3.8.
Осуществление деятельности по обращению с животными без владельцев</t>
  </si>
  <si>
    <t>УЖКХ</t>
  </si>
  <si>
    <t>Контрольное событие 1: Выплата заработной платы</t>
  </si>
  <si>
    <t>01.01.2023
Осуществление переданных государственных полномочий Республики Коми</t>
  </si>
  <si>
    <t>01.04.2023
Оплата заработной платы в рамках переданых полномочий будет произведена во 2 квартале 2023 г.</t>
  </si>
  <si>
    <t>Не выполнено в связи с тем, что оплата заработной платы в рамках переданых полномочий будет произведена во 2 квартале 2023 г.</t>
  </si>
  <si>
    <t>Контрольное событие 2: Выполнение работ в соответствии с техническим заданием (улучшение санитарно-эпидемиологического благополучия населения; снижение количества граждан, постарадавших от укусов безнадзорных животных)</t>
  </si>
  <si>
    <t>01.01.2023
Выплата заработной платы   сотрудникам занятых отловом и содержанием безнадзорных животных.</t>
  </si>
  <si>
    <t>17.</t>
  </si>
  <si>
    <t>Основное мероприятие 3.9.
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за счет средств субвенций, поступающих из федерального бюджета</t>
  </si>
  <si>
    <t>Контрольное событие 1: Исполнение государственных полномочий по составлению (изменению) списков кандидатов в присяжные заседатели фдеральных судов общей юрисдикции в РФ</t>
  </si>
  <si>
    <t>01.01.2023
Осуществлена передача государственных полномочий Республики Коми</t>
  </si>
  <si>
    <t>18.</t>
  </si>
  <si>
    <t>Основное мероприятие 3.10.
Осуществление переданных государственных полномочий в области государственной поддержки граждан РФ, имеющих право на получение субсидий (социальных выплат) на приобретение или строительство жилья, в соответствии с пунктом 4 статьи 1 Закона Республики Коми "О наделении органов местного самоуправления в Республики Коми отдельными государственными полномочиями Республики Коми" за счет средств субсидий, поступающих из республиканского бюджета.</t>
  </si>
  <si>
    <t>Контрольное событие 1: Государственные полномочия в соответствии с пунктом 4 статьи 1 Закона Республики Коми "О наделении органов местного самоуправления в Республики Коми отдельными государственными полномочиями Республики Коми исполнены</t>
  </si>
  <si>
    <t>19.</t>
  </si>
  <si>
    <t>Основное мероприятие 3.12.
Осуществление государственных полномочий Республики Коми, предусмотренных пунктами 11 и 12 статьи 1 статьи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</si>
  <si>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Контрольное событие 1: Государственные полномочия Республики Коми, предусмотренные пунктами 11 и 12 статьи 1 статьи Закона Республики Коми "О наделении органов местного самоуправления в Республики Коми отдельными государственными полномочиями Республики Коми" исполнены</t>
  </si>
  <si>
    <t>20.</t>
  </si>
  <si>
    <t>Основное событие 3.15.
Создание условий для обеспечения населения услугами бытового обслуживания</t>
  </si>
  <si>
    <t>Администрация с. Усть-Уса</t>
  </si>
  <si>
    <t>Контрольное событие 1: Обязательства по содержанию общественной бани в с. Усть-Уса выполнены в полном объеме</t>
  </si>
  <si>
    <t>01.01.2023
Обеспечение деятельности общественной бани в с. Усть-Уса</t>
  </si>
  <si>
    <t>01.01.2023
Обеспечена деятельность общественной бани в с. Усть-Уса</t>
  </si>
  <si>
    <t>Подпрограмма 4 "Информационное общество"</t>
  </si>
  <si>
    <t>21.</t>
  </si>
  <si>
    <t>Основное мероприятие 4.1.
Обеспечение информационной безопасности в администрации МО ГО "Усинск"</t>
  </si>
  <si>
    <t>Отдел информационных технологий администрации МО ГО "Усинск"</t>
  </si>
  <si>
    <t>Контрольное событие 1: Лицензии на использование антивируса "Касперский" продлены</t>
  </si>
  <si>
    <t>01.01.2023
Ежегодное продление лицензий антивируса "Касперский"</t>
  </si>
  <si>
    <t xml:space="preserve"> 01.08.2023
</t>
  </si>
  <si>
    <r>
      <rPr>
        <i/>
        <sz val="18"/>
        <color theme="1"/>
        <rFont val="Times New Roman"/>
        <family val="1"/>
        <charset val="204"/>
      </rPr>
      <t>Срок реализации контрольного мероприятия не наступил</t>
    </r>
    <r>
      <rPr>
        <sz val="18"/>
        <color theme="1"/>
        <rFont val="Times New Roman"/>
        <family val="1"/>
        <charset val="204"/>
      </rPr>
      <t xml:space="preserve">
Недостаточность финансирования для закупки антивируса на полное количество рабочих мест </t>
    </r>
  </si>
  <si>
    <t>22.</t>
  </si>
  <si>
    <t>Основное мероприятие 4.2.
Развитие единого электронного документооборота администрации МО ГО "Усинск"</t>
  </si>
  <si>
    <t>Контрольное событие 1: Бесперебойное функционирование системы электронного документооборота "Дело-веб"</t>
  </si>
  <si>
    <t xml:space="preserve">01.01.2023
 Сопровождение системы электронного
 документооборота "Дело-веб"
</t>
  </si>
  <si>
    <t xml:space="preserve">03.03.2023
Заключен контракт на ежегодное техническое обслуживание </t>
  </si>
  <si>
    <t>23.</t>
  </si>
  <si>
    <t>Основное мероприятие 4.3.
Рзвитие локальной вычислительной сети администрации МО ГО "Усинск"</t>
  </si>
  <si>
    <t>Контрольное событие 1: Программное обеспечение отечественного производителя приобретено</t>
  </si>
  <si>
    <t xml:space="preserve">01.01.2023
Приобретение программного обеспечения для перехода на отечественное ПО
(Закупка по переходу на отечественное программное  обеспечение, планируется приобрести офис-19шт., операционная система-18шт.)
</t>
  </si>
  <si>
    <t xml:space="preserve">01.01.2023
</t>
  </si>
  <si>
    <r>
      <rPr>
        <i/>
        <sz val="18"/>
        <color theme="1"/>
        <rFont val="Times New Roman"/>
        <family val="1"/>
        <charset val="204"/>
      </rPr>
      <t xml:space="preserve">Окончательный срок реализации контрольного мероприятия не наступил
</t>
    </r>
    <r>
      <rPr>
        <sz val="18"/>
        <color theme="1"/>
        <rFont val="Times New Roman"/>
        <family val="1"/>
        <charset val="204"/>
      </rPr>
      <t xml:space="preserve">
На вторую половину года проводиться корректировка по количеству планируемого приобретения ПО</t>
    </r>
  </si>
  <si>
    <t>Контрольное событие 2: Ежегодное техническое обслуживание 1С "Бухгалтерия", программного комплекса "СБИС", правовой справочной системы "Консультант плюс", программного комплекса "Технокад" выполнено</t>
  </si>
  <si>
    <t>Выполнено раньше срока</t>
  </si>
  <si>
    <t xml:space="preserve">01.01.2023
Обновление и поддержка программных комплексов
</t>
  </si>
  <si>
    <t>28.12.2022
Ежегодное техническое обслуживание
1С бухгалтерия,
СБИС,
Консультант плюс,
ТехноКад</t>
  </si>
  <si>
    <t>Контрольное событие 3: Ремонт и обслуживание оргтехники, приобретение картриджей и расходных материалов для оргтехники выполнено</t>
  </si>
  <si>
    <t xml:space="preserve">01.01.2023
Ремонт и обслуживание оргтехники, приобретение картриджей и расходных материалов
</t>
  </si>
  <si>
    <t>14.12.2022
Заключен договор на ремонт и обслуживание оргтехники, приобретение картриджей и расходных материалов для оргтехники</t>
  </si>
  <si>
    <t>Дату договору узнала у Яны в бух.</t>
  </si>
  <si>
    <t>24.</t>
  </si>
  <si>
    <t>Основное мероприятие 4.4.
Исполнение обязательств по опубликованию нормативных актов МО ГО "Усинск" и обеспечению открытости деятльности органов местного самоуправления</t>
  </si>
  <si>
    <t>МАУ "МИЦ "Усинск" администрации
МО ГО "Усинск"</t>
  </si>
  <si>
    <t>Контрольное событие 1: Исполнение муниципального задания на 2023 год и плановый период 2024 и 2025 годов в полном объеме</t>
  </si>
  <si>
    <t>01.01.2023
Исполнение обязательств по выполнению муниципального задания на 2023 год и плановый период 2024 и 2025 годов</t>
  </si>
  <si>
    <t xml:space="preserve">01.01.2023
В ходе исполнение обязательств по выполнению муниципального задания была изготовлена печатная продукция площадью 182 526,34 кв. см. тиражом объемом 1000 экз.
</t>
  </si>
  <si>
    <t>25.</t>
  </si>
  <si>
    <t>Основное мероприятие 4.5.
Размещение информационных материалов о деятельности администрации в СМИ</t>
  </si>
  <si>
    <t>Муниципальный центр управления администрации МО ГО "Усинск"</t>
  </si>
  <si>
    <t>Контрольное событие 1: Размещение информационных материалов о деятельности администрации в полном объеме и в установленные сроки</t>
  </si>
  <si>
    <t xml:space="preserve">01.01.2023
Размещение информационных материалов о деятельности администрации </t>
  </si>
  <si>
    <t xml:space="preserve">01.01.2023
За 1 квартал на постоянной основе размещались информационные материалы о деятельности администрации </t>
  </si>
  <si>
    <t>26.</t>
  </si>
  <si>
    <t>Основное мероприятие 4.6.
Предоставление муниципальных услуг в электронном виде</t>
  </si>
  <si>
    <t>Управление экономического развития, прогнозирования и инвестиционной политики администрации МО ГО "Усинск"</t>
  </si>
  <si>
    <t>Контрольное событие 1: Предоставление муниципальных услуг не менее 65</t>
  </si>
  <si>
    <t>01.01.2023
Предоставление муниципальных услуг</t>
  </si>
  <si>
    <t>01.01.2023
Предоставлены муниципальны услуги</t>
  </si>
  <si>
    <t>Окончательный срок реализации контрольного мероприятия не наступил</t>
  </si>
  <si>
    <t>Задача 4. Содействие в поддержании и улучшении санитарного состояния территорий муниципального образования</t>
  </si>
  <si>
    <t>Основное мероприятие 6 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(COVID-19)</t>
  </si>
  <si>
    <t>6.1</t>
  </si>
  <si>
    <t>Мероприятие 6.1.Проведение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(COVID-19), в том числе за счет субсидии из республиканского бюджета Республики Коми</t>
  </si>
  <si>
    <t>Выполнение мероприятий по дезинфекции открытых территорий (объектов) в населенных пунктах в целях недопущения распространения новой коронавирусной инфекции (COVID-19)</t>
  </si>
  <si>
    <t>Контрольное событие: Проведение дезинфекции в целях недопущения распространения новой коронавирусной инфекции (COVID-19) общественных территорий прилегающая к памятнику «Три поколения», ул. Мира, территория возле городского бассейна;, элементов дорожной сети (остановочные комплексы, пешеходные дорожка</t>
  </si>
  <si>
    <t>Мероприятие выполнено в 2020 г.</t>
  </si>
  <si>
    <t>Вывод об эффективности реализации муниципальное программы за отчетный квартал: 45,64%  (((15/26) + (19/33) + (82300,43/380141,87))/3*100)</t>
  </si>
  <si>
    <t>Руководитель Управления экономического развития, прогнозирования и инвестиционной политики</t>
  </si>
  <si>
    <t>/Л.В. Кравчун/</t>
  </si>
  <si>
    <t>"____" ____________2023 г.</t>
  </si>
  <si>
    <t>Исп. Пронина Н.В.</t>
  </si>
  <si>
    <t>28-8-91</t>
  </si>
  <si>
    <t>Мониторинг
реализации муниципальной программы
"Обеспечение безопасности жизнедеятельности населения"
по состоянию на I квартал 2023 года</t>
  </si>
  <si>
    <t>№ 
п/п</t>
  </si>
  <si>
    <t>Дата наступления и содержания мероприятия, контрольного события в отчётном периоде</t>
  </si>
  <si>
    <t>План на отчётную дату</t>
  </si>
  <si>
    <t>Кассовое исполнение на отчётную дату</t>
  </si>
  <si>
    <t>Подпрограмма 1 «Обеспечение пожарной безопасности и безопасности людей на водных объектах»</t>
  </si>
  <si>
    <t>Основное мероприятие 1.1. Реализация государственной политики в области пожарной безопасности и требований законодательных и иных нормативно-правовых актов в области обеспечения безопасности.</t>
  </si>
  <si>
    <t>Богачёв А.В
Начальник Управления ГО и ЧС</t>
  </si>
  <si>
    <r>
      <t>Контрольное событие №1:</t>
    </r>
    <r>
      <rPr>
        <sz val="10"/>
        <color theme="1"/>
        <rFont val="Times New Roman"/>
        <family val="1"/>
        <charset val="204"/>
      </rPr>
      <t>Утверждение плана оснвных мероприятий муниципального образования городского округа "Усинск" в области гражданской обороны, предупреждение и ликвидация чрезвычайных ситуаций, обеспечение пожарной безопасности и безопасности людей на водных объектах на 2023 г.</t>
    </r>
  </si>
  <si>
    <t>01.01.2023 г.
Разработка нормативно-правовых документов в области обеспечения безопасности в 1 квартале</t>
  </si>
  <si>
    <t>01.01.2023 г.
Главой городского округа - руководителем администрации утвержден План основных мероприятий МО ГО "Усинск" в области гражданской обороны, предупреждения и ликвидациичрезвычайных ситуаций, обеспечения пожарной безопасности и безопасности людей на водных объектах (от 26.12.2022 г.)</t>
  </si>
  <si>
    <t>Основное мероприятие 1.2. Оснащение современным противопожарным оборудованием (средствами защиты, эвакуации и пожаротушения) и обеспечение его безопасной работы.</t>
  </si>
  <si>
    <t>Богачёв А.В., 
начальник 
Управление ГО и ЧС
Орлов Ю.А., 
руководитель
Управление образования
Иванова О.В.,
руководитель
Управление культуры и национальной политики
 Территориальные органы
Администрация 
МО ГО "Усинск"
Карпенко И.А., 
начальник отдела
Административно-хозяйственный отдел администрации</t>
  </si>
  <si>
    <r>
      <rPr>
        <i/>
        <sz val="10"/>
        <color theme="1"/>
        <rFont val="Times New Roman"/>
        <family val="1"/>
        <charset val="204"/>
      </rPr>
      <t>Контрольное событие № 1:</t>
    </r>
    <r>
      <rPr>
        <sz val="10"/>
        <color theme="1"/>
        <rFont val="Times New Roman"/>
        <family val="1"/>
        <charset val="204"/>
      </rPr>
      <t xml:space="preserve"> Обслуживание пожарной автоматики с передачей сигнала о пожаре по радио и телекоммуникационной системе на пульт ЕДДС-01 в 30 образовательных организациях.</t>
    </r>
  </si>
  <si>
    <t>Орлов Ю.А., 
руководитель
Управление образования</t>
  </si>
  <si>
    <t>Выполняется</t>
  </si>
  <si>
    <t xml:space="preserve"> 01.01.2023 г.
Обслуживание пожарной автоматики с передачей сигнала о пожаре на пульт ЕДДС-01 - 30 ОО на сумму 1 254,75 тыс. руб. (1,2,3,4 квартал)</t>
  </si>
  <si>
    <t>01.01.2023 г.
Обслуживание пожарной автоматики с передачей сигнала о пожаре на пульт ЕДДС-01 в 1 квартале, планируется дальнейшее обслуживание в следующих кварталах во всех 30 образовательных организациях
1 квартал - 258,75 тыс.руб.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</si>
  <si>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2: </t>
    </r>
    <r>
      <rPr>
        <sz val="10"/>
        <color theme="1"/>
        <rFont val="Times New Roman"/>
        <family val="1"/>
        <charset val="204"/>
      </rPr>
      <t>Проведение замеров сопротивления изоляции электросетей и сопротивления контура заземления в 17 ОО и Управлении образования.</t>
    </r>
  </si>
  <si>
    <t>с 01.04.2023 г.
Проведение замеров сопротивления изоляции электросетей и сопротивления контура заземления в 17 ОО и Управлении образования на сумму 700,0 тыс.руб.  (2,3 квартал)</t>
  </si>
  <si>
    <t>с 01.04.2023 г.
Заключены договора  в 3 ОО (МБОУ "СОШ № 2"г. Усинска, МБДОУ "ЦРРДС" г. Усинска, МАДОУ "ДСОВ № 22" г. Усинска)  на сумму 90,0 тыс.руб. В 14 ОО и Управлении образования договора будут заключены апрель-май 2023</t>
  </si>
  <si>
    <r>
      <t xml:space="preserve">Контрольное событие № 3: 
</t>
    </r>
    <r>
      <rPr>
        <sz val="10"/>
        <color theme="1"/>
        <rFont val="Times New Roman"/>
        <family val="1"/>
        <charset val="204"/>
      </rPr>
      <t>Испытание внутреннего противопожарного водопровода в 15 ОО , Управлении образования и МБУ "Молодёжный центр".</t>
    </r>
  </si>
  <si>
    <t>01.01.2023 г.
Проверка работоспособности сетей внутреннего противопожарного водопровода в 15 ОО, Управлении образования и МБУ "Молодежный центр" на сумму 465,0 тыс.руб. (1,2,3,4 квартал)</t>
  </si>
  <si>
    <t>01.01.2023 г.
Заключены договора за 1 полугодие в 10 ОО (МБДОУ "ДСОВ № 7" г. Усинска, МБДОУ "ДСОВ № 8" г. Усинска, МАДОУ "ДС № 12" г. Усинска, МАДОУ "ДСКВ № 16" г. Усинска, МБДОУ "ДСОВ № 20" г. Усинска, МАДОУ "ДС № 23" г. Усинска, МБДОУ "ДСОВ № 24" г. Усинска, МБДОУ "ЦРРДС" г. Усинска, МБДОУ "ДС" с. Усть-Уса, МАОУ "НОШ № 7 имени В.И. Ефремовой" г. Усинска) и  МБУ "Молодежный центр" на сумму 151,5 тыс.руб. В 5 ОО и Управлении образования договора будут заключены в соответсвии с график проведения работ (апрель-май)
63,0 тыс.руб.</t>
  </si>
  <si>
    <r>
      <t xml:space="preserve">Контрольное событие № 4: 
</t>
    </r>
    <r>
      <rPr>
        <sz val="10"/>
        <color theme="1"/>
        <rFont val="Times New Roman"/>
        <family val="1"/>
        <charset val="204"/>
      </rPr>
      <t>Приобретение огнетушителей в 8 ОО.</t>
    </r>
  </si>
  <si>
    <t xml:space="preserve"> 01.01.2023 г.
Приобретение первичных средств пожаротушения (огнетушителей) в 8 ОО на сумму 53,3 тыс.руб. (1,2,3,4 квартал)</t>
  </si>
  <si>
    <t>01.01.2023 г.
Заключены договора в 5 ОО (МБОУ "СОШ № 1", г. Усинска, МБОУ "СОШ № 2" г. Усинска, МБОУ "СОШ № 4 с УИОП" г. Усинска, МБДОУ "ДСОВ № 8" г. Усинска, МБДОУ "ДСОВ № 20" г. Усинска) на сумму 32,5 тыс.руб. В 3 ОО заключаются, срок  апрель 2023
1 квартал - 13,0 тыс.руб.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</si>
  <si>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5: </t>
    </r>
    <r>
      <rPr>
        <sz val="10"/>
        <color theme="1"/>
        <rFont val="Times New Roman"/>
        <family val="1"/>
        <charset val="204"/>
      </rPr>
      <t>Приобретение пожарных рукавов
в 3 ОО.</t>
    </r>
  </si>
  <si>
    <t>01.01.2023 г.
Приобретение пожарных рукавов в 3 ОО на сумму 52,65 тыс.руб. (1,2,3,4 квартал)</t>
  </si>
  <si>
    <t>01.01.2023 г.
Заключены договора в 2 ОО (МАДОУ "ДСКВ № 16" г. Усинска, МБДОУ "ДСОВ № 24" г. Усинска на сумму 38,5 тыс.руб. МБОУ "СОШ" с. Мутный Материк отправили заявку в ООО "ТЭМ-Сервис" на заключение договора
1 квартал - 8,25 тыс.руб.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</si>
  <si>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6: </t>
    </r>
    <r>
      <rPr>
        <sz val="10"/>
        <color theme="1"/>
        <rFont val="Times New Roman"/>
        <family val="1"/>
        <charset val="204"/>
      </rPr>
      <t>Приобретение средств индивидуальной защиты органов дыхания в 14 ОО.</t>
    </r>
  </si>
  <si>
    <t>01.01.2023 г.
Приобретение средств индивидуальной защиты органов дыхания в 14 ОО на сумму 111,8 тыс.руб. (1,2,3,4 квартал)</t>
  </si>
  <si>
    <t>01.01.2023 г.
Заключены договора в 10 ОО (МБДОУ "ДСОВ № 7" г. Усинска, МБДОУ "ДСОВ № 8" г. Усинска, МАДОУ "ДС № 12" г. Усинска, МАДОУ "ДСКВ № 16" г. Усинска, МБДОУ "ДСОВ № 20" г. Усинска, МБДОУ "ДСОВ № 24" г. Усинска, МБДОУ "ЦРРДС" г. Усинска, МБДОУ "ДС" с. Усть-Уса, МБДОУ "ДС" с. Щельябож, МБДОУ "ДС" с. Мутный Материк) на сумму 77,4 тыс.руб. В 4 ОО заключаются, срок апрель 2023
1 квартал - 45,5 тыс.руб.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</si>
  <si>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7: </t>
    </r>
    <r>
      <rPr>
        <sz val="10"/>
        <color theme="1"/>
        <rFont val="Times New Roman"/>
        <family val="1"/>
        <charset val="204"/>
      </rPr>
      <t xml:space="preserve">Приобретение планов эвакуации в 4 ОО. </t>
    </r>
  </si>
  <si>
    <t>с 01.04.2023 г.
Приобретение планов эвакуации в 4 ОО на сумму 90,0 тыс.руб. (2,3 квартал)</t>
  </si>
  <si>
    <t>с 01.04.2023 г.
Заключены договора в 3 ОО (МБОУ "ООШ" д. Захарвань, МАДОУ "ДСКВ № 16" г. Усинска, МБДОУ "ЦРРДС" г. Усинска) на сумму 80,0 тыс.руб.
Планируется приобретение во 2 квартале.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</si>
  <si>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8: </t>
    </r>
    <r>
      <rPr>
        <sz val="10"/>
        <color theme="1"/>
        <rFont val="Times New Roman"/>
        <family val="1"/>
        <charset val="204"/>
      </rPr>
      <t>Проверка и перезарядка огнетушителей.</t>
    </r>
  </si>
  <si>
    <t>Иванова О.В.,
руководитель
Управление культуры и национальной политики</t>
  </si>
  <si>
    <t>с 01.04.2023 г.
Проверка и перезарядка огнетушителей  (МБУК "УДК" ; МБУК "УМВЦ" Вортас" ; МБУК "УЦБС" ;  МБУК "ЦКС" - 11 филилов; МБУДО "ДШИ" г.Усинска филиалы пгт. Парма и с. Усть-Уса)"- 4,2 тыс. руб. (2,3 квартал)</t>
  </si>
  <si>
    <t>с 01.04.2023 г.
Планируется проверка и перезарядка огнетушителей во 2,3 кварталах.</t>
  </si>
  <si>
    <r>
      <rPr>
        <i/>
        <sz val="10"/>
        <color theme="1"/>
        <rFont val="Times New Roman"/>
        <family val="1"/>
        <charset val="204"/>
      </rPr>
      <t>Контрольное событие № 9:</t>
    </r>
    <r>
      <rPr>
        <sz val="10"/>
        <color theme="1"/>
        <rFont val="Times New Roman"/>
        <family val="1"/>
        <charset val="204"/>
      </rPr>
      <t xml:space="preserve"> Замеры сопротивления.</t>
    </r>
  </si>
  <si>
    <t>с 01.04.2023 г.
Замеры сопротивления в МБУК "УЦБС" и МБУК "ЦКС"- 93,1 тыс. руб.(2,3 квартал)</t>
  </si>
  <si>
    <t>с 01.04.2023 г.
Планируются работы по замерам сопротивления во 2,3 кварталах.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</si>
  <si>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10: </t>
    </r>
    <r>
      <rPr>
        <sz val="10"/>
        <color theme="1"/>
        <rFont val="Times New Roman"/>
        <family val="1"/>
        <charset val="204"/>
      </rPr>
      <t>Проведение проверки работоспособности сетей внутреннего противопожарного водовода.</t>
    </r>
  </si>
  <si>
    <t>с 01.04.2023 г.
Проведение проверки работоспособности сетей внутреннего противопожарного водовода - 83,0 тыс. руб (2,3 квартал)</t>
  </si>
  <si>
    <t>с 01.04.2023 г.
Планируется проверка работоспособности сетей во 2,3 кварталах.</t>
  </si>
  <si>
    <r>
      <rPr>
        <i/>
        <sz val="10"/>
        <color theme="1"/>
        <rFont val="Times New Roman"/>
        <family val="1"/>
        <charset val="204"/>
      </rPr>
      <t>Контрольное событие № 11:</t>
    </r>
    <r>
      <rPr>
        <sz val="10"/>
        <color theme="1"/>
        <rFont val="Times New Roman"/>
        <family val="1"/>
        <charset val="204"/>
      </rPr>
      <t xml:space="preserve"> Перекатка пожарных рукавов на новое ребро.</t>
    </r>
  </si>
  <si>
    <t>с 01.04.2023 г.
Перекатка пожарных рукавов на новое ребро  - 4,0 тыс.руб. (2,3 квартал).</t>
  </si>
  <si>
    <t>с 01.04.2023 г.
Планируется перекатка пожарных рукавов во 2,3 кварталах.</t>
  </si>
  <si>
    <r>
      <rPr>
        <i/>
        <sz val="10"/>
        <color theme="1"/>
        <rFont val="Times New Roman"/>
        <family val="1"/>
        <charset val="204"/>
      </rPr>
      <t>Контрольное событие № 12:</t>
    </r>
    <r>
      <rPr>
        <sz val="10"/>
        <color theme="1"/>
        <rFont val="Times New Roman"/>
        <family val="1"/>
        <charset val="204"/>
      </rPr>
      <t xml:space="preserve"> Приведение в нормативное состояние 2-х пожарных водоёмов в пгт. Парма. </t>
    </r>
  </si>
  <si>
    <t>Голенастов В.А.,
руководитель
Управление жилищно-коммунального хозяйства</t>
  </si>
  <si>
    <t>с 01.04.2023 г.
Приведение в нормативное состояние 2-х пожарных водоёмов в пгт. Парма - 5755,9 тыс. руб.
(2,3 квартал)</t>
  </si>
  <si>
    <t>с 01.04.2023 г.
Планируется приведение в нормативное состояние 2-х пожарных водоёмов пгт. Парма во 2,3 кварталах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</si>
  <si>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13:  </t>
    </r>
    <r>
      <rPr>
        <sz val="10"/>
        <color theme="1"/>
        <rFont val="Times New Roman"/>
        <family val="1"/>
        <charset val="204"/>
      </rPr>
      <t>Техническое обслуживание и ремонт пожарной сигнализации и систем пожаротушени.</t>
    </r>
  </si>
  <si>
    <t>Карпенко И.А., 
начальник отдела
Административно-хозяйственный отдел администрации</t>
  </si>
  <si>
    <t>Просрочено</t>
  </si>
  <si>
    <t>01.01.2023 г.
Техническое обслуживание и ремонт пожарной сигнализации и систем пожаротушения - 187,3 тыс. руб. (1,2,3,4 квартал)</t>
  </si>
  <si>
    <t>01.04.2023 г.
В 1 квартале тех. обслуживание не было проведено в связи с незаключением договоров, планируется дальнейшее обслуживание в следующих кварталах</t>
  </si>
  <si>
    <t>Договора не заключены т.к эл. аукцион проходит в течение 1,5 месяца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</si>
  <si>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14: </t>
    </r>
    <r>
      <rPr>
        <sz val="10"/>
        <color theme="1"/>
        <rFont val="Times New Roman"/>
        <family val="1"/>
        <charset val="204"/>
      </rPr>
      <t xml:space="preserve">Техническое обслуживание огнетушителей. </t>
    </r>
  </si>
  <si>
    <t>с 01.07.2023 г.
Техническое обслуживание огнетушителей - 10,8 тыс. руб. (3,4 квартал)</t>
  </si>
  <si>
    <t xml:space="preserve">с 01.07.2023 г.
Планируется техническое обслуживание огнетушителей во 3,4 кварталах                                     </t>
  </si>
  <si>
    <r>
      <rPr>
        <i/>
        <sz val="10"/>
        <color theme="1"/>
        <rFont val="Times New Roman"/>
        <family val="1"/>
        <charset val="204"/>
      </rPr>
      <t>Контрольное событие № 15:</t>
    </r>
    <r>
      <rPr>
        <sz val="10"/>
        <color theme="1"/>
        <rFont val="Times New Roman"/>
        <family val="1"/>
        <charset val="204"/>
      </rPr>
      <t xml:space="preserve"> Перекатка пожарных руковов на новое ребро. Определение давления во внутреннем противопожарном водопроводе.</t>
    </r>
  </si>
  <si>
    <t>с 01.06.2023 г.,
01.12.2023 г.
Перекатка пожарных руковов на новое ребро. Определение давления во внутреннем противопожарном водопроводе - 37,8 тыс. руб. (2,4 квартал)</t>
  </si>
  <si>
    <t>с 01.06.2023 г.,
01.12.2023 г.
Планируется перекатка пожарных рукавов, определение давления во 2,4 кварталах.
Период выполнения работ - 2 раза в год (июнь и декабрь).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</si>
  <si>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16: </t>
    </r>
    <r>
      <rPr>
        <sz val="10"/>
        <color theme="1"/>
        <rFont val="Times New Roman"/>
        <family val="1"/>
        <charset val="204"/>
      </rPr>
      <t>Техническое обслуживание пожарной сигнализации в здании администрации.</t>
    </r>
  </si>
  <si>
    <t>Овсянникова А.В., руководитель территориального органа
Администрация 
с. Колва</t>
  </si>
  <si>
    <t>01.01.2023 г.
Техническое обслуживание пожарной сигнализации в здании администрации - 78,0 тыс. руб.(1,2,3,4 квартал)
Проверка пожарной сигнализации и оплата работ производится ежеквартально.</t>
  </si>
  <si>
    <t xml:space="preserve">01.01.2023 г.
Заключен договор с ИП Рогозин П.Н. на тех. обслуживание пожарной сигнализации в здании администрации. Оплата прошла за 2 месяца - 13,0 тыс.руб.
(платёж за март был произведен 12.04.2023).
</t>
  </si>
  <si>
    <t>Платёж за 3 месяц квартала отражен в апреле</t>
  </si>
  <si>
    <t>Полетова Т.Н.,
руководитель территориального органа
Администрация 
с. Усть-Уса</t>
  </si>
  <si>
    <t>01.01.2023 г.
Техническое обслуживание пожарной сигнализации в здании администрации - 21,6 тыс. руб.(1,2,3,4 квартал)
Проверка пожарной сигнализации и оплата работ производится ежеквартально.</t>
  </si>
  <si>
    <t>01.01.2023 г.
Заключен договор от 09.01.2023 № 09-ЭТА/ТО-апс на обслуживание пожарной сигнализации. За 1 квартал - 5,4 тыс. руб.</t>
  </si>
  <si>
    <t>Беляев А.В., 
руководитель территориального органа
Администрация 
с. Усть-Лыжа</t>
  </si>
  <si>
    <t>01.01.2023 г.
Техническое обслуживание пожарной сигнализации - 40,8 тыс. руб. (1,2,3,4 квартал)
Проверка пожарной сигнализации и оплата работ производится ежеквартально.</t>
  </si>
  <si>
    <t xml:space="preserve">01.04.2023 г.
Заключен договор на обслуживание пожарной сигнализации от 01.01.2023№ 82 ИП Крымова В.М.
Оплата поступила в апреле (2 квартал). </t>
  </si>
  <si>
    <t>Рочева Н.А., руководитель территориального органа
Администрация
с. Щельябож</t>
  </si>
  <si>
    <t xml:space="preserve">01.01.2023 г.
Техническое обслуживание пожарной сигнализации - 30,0 тыс. руб. (1,2,3,4 квартал) Проверка пожарной сигнализации и оплата работ производится ежеквартально.
</t>
  </si>
  <si>
    <t>01.04.2023 г.
Заключен договор на обслуживание пожарной сигнализации с от 27.01.2023 № 110 ИП Крымова В.С.
Оплата поступила в апреле (2 квартал).</t>
  </si>
  <si>
    <t>Коваленко Е.П., 
руководитель территориального органа
Администрация
с. Мутный Материк</t>
  </si>
  <si>
    <t>01.01.2023 г.
Техническое обслуживание пожарной сигнализации - 30,0 тыс. руб. (1,2,3,4 квартал)
Проверка пожарной сигнализации и оплата работ производится ежеквартально.</t>
  </si>
  <si>
    <t>01.04.2023 г.
Заключен договор (договор № 112 от 01.01.2023 с ИП Крымова В.М.) на обслуживание пожарной сигнализации.</t>
  </si>
  <si>
    <t>Счёт-фактура на оплату пришла 31.03.23 за 1 квартал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</si>
  <si>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17: </t>
    </r>
    <r>
      <rPr>
        <sz val="10"/>
        <color theme="1"/>
        <rFont val="Times New Roman"/>
        <family val="1"/>
        <charset val="204"/>
      </rPr>
      <t>Обустройство минерализованной полосы.</t>
    </r>
  </si>
  <si>
    <t>с 01.10.2023 г.
Договор на обустройство минерализованной полосы заключен в апреле 2023 на территории с. Колва - 65,0 тыс.руб. (4 квартал).</t>
  </si>
  <si>
    <t>с 01.10.2023 г.
Обустройство минерализованной полосы планируется в 4 квартале.</t>
  </si>
  <si>
    <t>с 01.10.2023 г.
Обустройство минерализованной полосы на территории с. Щельябож - 88,3 тыс.руб.
(4 квартал).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</si>
  <si>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18: </t>
    </r>
    <r>
      <rPr>
        <sz val="10"/>
        <color theme="1"/>
        <rFont val="Times New Roman"/>
        <family val="1"/>
        <charset val="204"/>
      </rPr>
      <t>Проведение замеров сопротивления изоляции электросетей.</t>
    </r>
  </si>
  <si>
    <t>с 01.04.2023
Проведение замеров сопротивления изоляции элекросетей  - 36,3 тыс. руб. 
(2 квартал).</t>
  </si>
  <si>
    <t>с 01.04.2023 г.
Планируется заключение договора на проведение замеров сопротивления изоляции электросетей во 2 квартале.</t>
  </si>
  <si>
    <t>Основное мероприятие 1.3. Организация обучения сотрудников, ответственных за пожарную безопасность, страхования жизни и стимулирования добровольных пожарных ДПФ (в т.ч. участие населения в борьбе с пожарами).</t>
  </si>
  <si>
    <t xml:space="preserve">Территориальные органы Администрации МО ГО "Усинск" </t>
  </si>
  <si>
    <r>
      <t xml:space="preserve">Контрольное событие № 1: </t>
    </r>
    <r>
      <rPr>
        <sz val="10"/>
        <rFont val="Times New Roman"/>
        <family val="1"/>
        <charset val="204"/>
      </rPr>
      <t>Материальное стимулирование членов ДПО.</t>
    </r>
  </si>
  <si>
    <t>с 01.10.2023 г.
Материальное стимулирование 7 членов ДПО - 14,0 тыс.руб (4 квартал).</t>
  </si>
  <si>
    <t>с 01.10.2023 г.
Материальное стимулирование ожидается в 4 квартале.</t>
  </si>
  <si>
    <t>с 01.10.2023 г.
Материальное стимулирование  9 членов ДПО - 18,0 тыс.руб (4 квартал).</t>
  </si>
  <si>
    <t>Полетова Т.Н., руководителя территориального органа
Администрация 
с. Усть-Уса</t>
  </si>
  <si>
    <t>с 01.10.2023 г.
Материальное стимулирование 16 членов ДПО - 32,0 тыс.руб (4 квартал).</t>
  </si>
  <si>
    <t>Рочева Н.А., руководитель территориального органа
Администрация 
с. Щельябож</t>
  </si>
  <si>
    <t>с 01.10.2023 г.
Материальное стимулирование  18 членов ДПО - 36,0 тыс.руб (4 квартал).</t>
  </si>
  <si>
    <t>Коваленко Е.П., 
руководитель территориального органа
Администрация 
с. Мутный Материк</t>
  </si>
  <si>
    <t>с 01.10.2023 г.
Материальное стимулирование  20 членов ДПО - 40,0 тыс.руб (4 квартал)</t>
  </si>
  <si>
    <t>с 01.10.2023 г.
Материальное стимулирование ожидается в 4 квартале</t>
  </si>
  <si>
    <r>
      <t xml:space="preserve">Контрольное событие № 2: </t>
    </r>
    <r>
      <rPr>
        <sz val="10"/>
        <rFont val="Times New Roman"/>
        <family val="1"/>
        <charset val="204"/>
      </rPr>
      <t>Обучение ответственных лиц по пожарной безопасности в кол-ве 4 человек.</t>
    </r>
  </si>
  <si>
    <t>с 01.10.2023 г.
Обучение ответственных лиц по пожарной безопасности в кол-ве 4 человек - 8,7 тыс.руб (4 квартал).</t>
  </si>
  <si>
    <t>с 01.10.2023 г.
Обучение сотрудников планируется в 4 квартале.</t>
  </si>
  <si>
    <t>Основное мероприятие 1.5. Реализация государственной политики в области обеспечения безопасности людей на водных объектах.</t>
  </si>
  <si>
    <r>
      <rPr>
        <i/>
        <sz val="10"/>
        <rFont val="Times New Roman"/>
        <family val="1"/>
        <charset val="204"/>
      </rPr>
      <t>Контрольное событие № 1:</t>
    </r>
    <r>
      <rPr>
        <sz val="10"/>
        <rFont val="Times New Roman"/>
        <family val="1"/>
        <charset val="204"/>
      </rPr>
      <t xml:space="preserve"> Проведение профильных мероприятий по совершенствованию основ обеспечения комплексной безопасности населения.</t>
    </r>
  </si>
  <si>
    <t>с 01.04.2023 г.
Реализация государственной политики в области обеспечения безопасности людей на водных объектах во 2,3 кварталах.</t>
  </si>
  <si>
    <t xml:space="preserve">с 01.04.2023 г.
Планируется проведение профильных мероприятий по совершенствованию основ обеспечения комплексной безопасности населения в 2,3 квартале.
</t>
  </si>
  <si>
    <t>Основное мероприятие 1.6. Пропаганда и обучение население мерам безопасности на водных объектах.</t>
  </si>
  <si>
    <r>
      <rPr>
        <i/>
        <sz val="10"/>
        <rFont val="Times New Roman"/>
        <family val="1"/>
        <charset val="204"/>
      </rPr>
      <t>Контрольное событие № 1:</t>
    </r>
    <r>
      <rPr>
        <sz val="10"/>
        <rFont val="Times New Roman"/>
        <family val="1"/>
        <charset val="204"/>
      </rPr>
      <t xml:space="preserve"> 
Обеспечение информированности населения мерам безопасности на водных объектах.</t>
    </r>
  </si>
  <si>
    <t>с 01.04.2023 г.
Проведение профилактических работ с населением, по средствам СМИ и с направлением памяток в ТО (2,3 квартал).</t>
  </si>
  <si>
    <t>с 01.04.2023 г.
Распространение информационных материалов о безопасности людей на водных объектах планируется в 2,3 квартале.</t>
  </si>
  <si>
    <t>Основное мероприятие 1.7. Подготовка мест массового отдыха населения на водных объектах с целью обеспечения их безопасности, охраны жизни и здоровья.</t>
  </si>
  <si>
    <r>
      <rPr>
        <i/>
        <sz val="10"/>
        <rFont val="Times New Roman"/>
        <family val="1"/>
        <charset val="204"/>
      </rPr>
      <t>Контрольное событие № 1:</t>
    </r>
    <r>
      <rPr>
        <sz val="10"/>
        <rFont val="Times New Roman"/>
        <family val="1"/>
        <charset val="204"/>
      </rPr>
      <t xml:space="preserve"> Приобретение аншлагов для размещения на водных объектах пгт. Парма.</t>
    </r>
  </si>
  <si>
    <t>Нуртдинов Р.Р руководитель территориального органа Администрации пгт. Парма</t>
  </si>
  <si>
    <t xml:space="preserve">с 01.04.2023 г.
Приобретение аншлагов для размещения на водных объектах
(2,3 квартал). </t>
  </si>
  <si>
    <t>с 01.04.2023 г.
Планируется приобретение аншлагов во 2,3 кварталах.</t>
  </si>
  <si>
    <t xml:space="preserve">Основное мероприятие 1.8. Организация контроля за соблюдением на водных объектах мер безопасности и правил поведения при проведении мероприятий с массовым пребыванием людей. </t>
  </si>
  <si>
    <r>
      <rPr>
        <i/>
        <sz val="10"/>
        <rFont val="Times New Roman"/>
        <family val="1"/>
        <charset val="204"/>
      </rPr>
      <t>Контрольное событие № 1:</t>
    </r>
    <r>
      <rPr>
        <sz val="10"/>
        <rFont val="Times New Roman"/>
        <family val="1"/>
        <charset val="204"/>
      </rPr>
      <t xml:space="preserve"> 
Организация работы 2-х водомерных постов.</t>
    </r>
  </si>
  <si>
    <t>с 01.04.2023 г.
Организация работы 2-х водомерных постов (2 квартал)
60,0 тыс.руб</t>
  </si>
  <si>
    <t xml:space="preserve">с 01.04.2023 г.
Планируется организовать работу 2-х водомерных постов во 2 квартале.
</t>
  </si>
  <si>
    <t>Основное мероприятие 1.9. Проведение мониторинга и прогнозирования чрезвычайных ситуаций на водных объектах, патрулирование водных объектов на катере.</t>
  </si>
  <si>
    <r>
      <rPr>
        <i/>
        <sz val="10"/>
        <rFont val="Times New Roman"/>
        <family val="1"/>
        <charset val="204"/>
      </rPr>
      <t xml:space="preserve">Контрольное событие № 1: </t>
    </r>
    <r>
      <rPr>
        <sz val="10"/>
        <rFont val="Times New Roman"/>
        <family val="1"/>
        <charset val="204"/>
      </rPr>
      <t>Обеспечение безопасности на водных объектах.</t>
    </r>
  </si>
  <si>
    <t>с 01.04.2023 г.
Обеспечение безопасности на водных объектах (2 квартал).</t>
  </si>
  <si>
    <t>с 01.04.2023 г.
Реализация мероприятия планируется во 2 квартале.</t>
  </si>
  <si>
    <t>Подпрограмма 2 «Гражданская оборона и защита населения от чрезвычайных ситуаций»</t>
  </si>
  <si>
    <t>Основное мероприятие 2.1. Организация и обеспечение эффективной работы органов управления, сил и средств Гражданской обороны.</t>
  </si>
  <si>
    <r>
      <rPr>
        <i/>
        <sz val="10"/>
        <rFont val="Times New Roman"/>
        <family val="1"/>
        <charset val="204"/>
      </rPr>
      <t xml:space="preserve">Контрольное событие №1: </t>
    </r>
    <r>
      <rPr>
        <sz val="10"/>
        <rFont val="Times New Roman"/>
        <family val="1"/>
        <charset val="204"/>
      </rPr>
      <t>Проведение подготовки и обучения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действий.</t>
    </r>
  </si>
  <si>
    <t>01.01.2023 г.
Повышение уровня информированности населения при ГО и ЧС (1,2,3,4 квартал).</t>
  </si>
  <si>
    <t>01.01.2023 г.
Повышение уровня подготовки населения в области ГО и ЧС, по средствам распространения памяток и выездных мероприятий в сельские населённые пункты (1 квартал).</t>
  </si>
  <si>
    <t>Основное мероприятие 2.3. Оснащение техническими системами управления и оповещения населения при ЧС в условиях мирного и военного времени.</t>
  </si>
  <si>
    <t>Богачёв А.В
Начальник Управления ГО и ЧС
Территориальные органы Администрации МО ГО "Усинск"</t>
  </si>
  <si>
    <r>
      <rPr>
        <i/>
        <sz val="10"/>
        <rFont val="Times New Roman"/>
        <family val="1"/>
        <charset val="204"/>
      </rPr>
      <t xml:space="preserve">Контрольное событие № 1: </t>
    </r>
    <r>
      <rPr>
        <sz val="10"/>
        <rFont val="Times New Roman"/>
        <family val="1"/>
        <charset val="204"/>
      </rPr>
      <t>Техническое обслуживание системы оповещения П-166М.</t>
    </r>
  </si>
  <si>
    <t>01.01.2023 г.
Техническое обслуживание системы оповещения П-166М 
(ул. Ленина 13, ул. Нефтяников 38), 
(ул. Ленина 21, Мира 10) - 110,0 тыс.руб на 6 месяцев.
Проверка пожарной сигнализации и оплата работ производится ежеквартально.</t>
  </si>
  <si>
    <t>01.01.2023 г.
Заключен договор с ПАО "Ростельком" на обслуживание пожарной сигнализации. Оплата прошла за 1 месяц - 18,3 тыс.руб.</t>
  </si>
  <si>
    <t>За 2 месяц 
квартала оплачено 
28.02.2023, сумма не была отражена в исполнении.</t>
  </si>
  <si>
    <r>
      <rPr>
        <i/>
        <sz val="10"/>
        <rFont val="Times New Roman"/>
        <family val="1"/>
        <charset val="204"/>
      </rPr>
      <t>Контрольное событие № 2:</t>
    </r>
    <r>
      <rPr>
        <sz val="10"/>
        <rFont val="Times New Roman"/>
        <family val="1"/>
        <charset val="204"/>
      </rPr>
      <t xml:space="preserve"> Техническое обслуживание системы оповещения население в д. Сынянырд и с. Колва.</t>
    </r>
  </si>
  <si>
    <t xml:space="preserve"> 01.01.2023 г.
Техническое обслуживание системы оповещения население в д. Сынянырд и с. Колва - 108,0 тыс. руб. (1,2,3,4 квартал).</t>
  </si>
  <si>
    <t>01.01.2023 г.
Заключен договор с ИП Рогозин П.Н. на тех. обслуживание системы оповещения населения
 в д. Сынянырд и с. Колва, оплата прошла за 2 месяца - 18,0 тыс.руб.
(платёж за март был произведен 12.04.2023).</t>
  </si>
  <si>
    <t>Основное мероприятие 2.7. Реализация мероприятий Комплексного плана противодействие идеологии терроризма на территории  МО ГО «Усинск»  и прочих мероприятий антитеррористической направленности.</t>
  </si>
  <si>
    <r>
      <rPr>
        <i/>
        <sz val="10"/>
        <color theme="1"/>
        <rFont val="Times New Roman"/>
        <family val="1"/>
        <charset val="204"/>
      </rPr>
      <t xml:space="preserve">Контрольное событие № 1: </t>
    </r>
    <r>
      <rPr>
        <sz val="10"/>
        <color theme="1"/>
        <rFont val="Times New Roman"/>
        <family val="1"/>
        <charset val="204"/>
      </rPr>
      <t>Организация и проведение предупредительно-профилактических мер по недопущению вовлечения населения, прежде всего молодёжи, в экстремистскую деятельность.</t>
    </r>
  </si>
  <si>
    <t>01.01.2023 г.
Выполнение мероприятий ежегодного Комплексного плана противодействия идеологии терроризма на территории МО ГО «Усинск» и прочих мероприятий антитеррористической направленности (1,2,3,4 квартал).</t>
  </si>
  <si>
    <t>01.01.2023 г.
Организована работа по недопущению вовлечения населения, прежде всего молодёжи, в экстремистскую деятельность проводится ежеквартально.</t>
  </si>
  <si>
    <t>Вывод об эффективности реализации муниципальной программы за отчётный квартал: 23% - эффективна.</t>
  </si>
  <si>
    <t>Начальник Управления ГО и ЧС</t>
  </si>
  <si>
    <t>"____"___________ 2023 г.</t>
  </si>
  <si>
    <t>_____________________ А.В. Богачёв</t>
  </si>
  <si>
    <t>Исп. Скоробогатова Ю.С</t>
  </si>
  <si>
    <t>82144 (27571)*107</t>
  </si>
  <si>
    <t>«Формирование комфортной городской среды муниципального образования городского округа "Усинск"за I квартал 2023 год</t>
  </si>
  <si>
    <t>Основное мероприятие 2 Благоустройство общественных территорий МО ГО "Усинск"</t>
  </si>
  <si>
    <t>Мероприятие 2.11  Детская площадка "Четра" (вблизи д.17 по ул.Мира)</t>
  </si>
  <si>
    <t>Выполнено позже срока</t>
  </si>
  <si>
    <t>01.01.2023 г. Выполнение работ по благоустройству  общественных территорий</t>
  </si>
  <si>
    <t>07.02.2023 г.                                   Заключены муниципальные контракты на оказание услуг по приобретению и поставке изделий для благоустройтсва территории, на выполнение работ по устройству освещения территории, на выполнение работ по благоустройству территории.</t>
  </si>
  <si>
    <t>В связи с подготовкой технической документации и проведением торгов по выбору подрядных организаций.</t>
  </si>
  <si>
    <t>Контрольное событие: Реализованы мероприятия по благоустройству общественной территории согласно актов выполненных работ</t>
  </si>
  <si>
    <t>01.01.2023 Выполнение работ по благоустройству  общественных территорий</t>
  </si>
  <si>
    <t>07.02.2023                                         Заключены муниципальные контракты на оказание услуг по приобретению и поставке изделий для благоустройтсва территории, на выполнение работ по устройству освещения территории, на выполнение работ по благоустройству территории.</t>
  </si>
  <si>
    <t>Мероприятие 2.12. Территория городского фонтана по ул. Пионерской вблизи д.16</t>
  </si>
  <si>
    <t>14.03.2023                                           Заключен муниципальный контракт на выполнение работ по благоустройству общественной территории.</t>
  </si>
  <si>
    <t>Контрольное событие:Реализованы мероприятия по благоустройству общественной территории согласно актов выполненных работ</t>
  </si>
  <si>
    <t>14.03.2023                                          Заключен муниципальный контракт на выполнение работ по благоустройству общественной территории.</t>
  </si>
  <si>
    <t>Вывод об эффективности реализации муниципальное программы за отчетный квартал: эффективная ((2/2) + (2/2) + (0/11101,2)) / 3 * 100 = 66,67 %</t>
  </si>
  <si>
    <t xml:space="preserve">Руководитель УЖКХ АМО ГО "Усинск"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</si>
  <si>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В. А. Голенастов </t>
  </si>
  <si>
    <t>(подпись)</t>
  </si>
  <si>
    <t>Исполнитель: Е.В. Касамбули 26-9-34</t>
  </si>
  <si>
    <t>«Энергосбережение и повышение энергетической эффективности»  на  1 квартал 2023 года  (по состоянию на 01 апреля 2023 года)</t>
  </si>
  <si>
    <t xml:space="preserve">Основное мероприятие 1. Оснащение приборами учета коммунальных ресурсов </t>
  </si>
  <si>
    <t>Голенастов В.А.-руководитель УЖКХ АМО ГО "Усинск</t>
  </si>
  <si>
    <t>Мероприятие 1.1. Оснащение общедомовыми приборами учета коммунальных ресурсов в части муниципальной доли</t>
  </si>
  <si>
    <t>28.01.2023 г        Рациональное использование энергетических ресурсов</t>
  </si>
  <si>
    <t>22.02.2023 г.                  Замена индивидуальных приборов учета холодного и горячего водоснабжения в муниципальных квартирах (ул.Возейская, д.3, кв. 44а)</t>
  </si>
  <si>
    <t>Мероприятие выполнено после получения письменного заявления от граждан проживающих в муниципальном жилом фонде и заключения муниципального контракта с подрядной организацией</t>
  </si>
  <si>
    <t>Контрольное событие: Установлены общедомовые приборы учета коммунальных ресурсов (узел учета тепловой энергии) в МКД</t>
  </si>
  <si>
    <t>Мероприятие 1.2.Оснащение индивидуальными приборами учета коммунальных ресурсов в муниципальных жилых квартирах</t>
  </si>
  <si>
    <t>28.01.2023 г.       Рациональное использование энергетических ресурсов</t>
  </si>
  <si>
    <t xml:space="preserve"> 20.02.2023 г          Компенсация расходов по установке,  поверке индивидуальных приборов учета жителям проживающим в муниципальном жилом фонде.</t>
  </si>
  <si>
    <t>Выполнено позже срока в связи с тем,что пакет документов на компенсацию был предоставлен не в полном обьъёме.</t>
  </si>
  <si>
    <t xml:space="preserve">Контрольное событие: Установлены индивидуальные приборы учета коммунальных ресурсов в муниципальных жилых квартирах ;возмещены затраты по установке индивидуальных приборов учета (электроэнергии);возмещены затраты на установленные индивидуальные приборы учета  ХВС и ГВС </t>
  </si>
  <si>
    <t>28.01.2023 г.     Рациональное использование энергетических ресурсов</t>
  </si>
  <si>
    <t>20.02.2023г           Компенсация расходов по установке,  поверке индивидуальных приборов учета жителям проживающим в муниципальном жилом фонде.</t>
  </si>
  <si>
    <t>Основное мероприятие 2. Энергоаудит систем тепло- и водоснабжения на территории МО ГО"Усинск"</t>
  </si>
  <si>
    <t>Снижение расходов энергетических ресурсов</t>
  </si>
  <si>
    <t>Мероприятие 2.1 Актуализация схемы теплоснабжения муниципального образования городского округа «Усинск» (с электронной моделью)</t>
  </si>
  <si>
    <t>28.01.2023 г              Снижение расходов энергетических ресурсов</t>
  </si>
  <si>
    <t>13.01.2022 г.            Заключен муниципальный контракт по оказанию услуг актуализации схемы теплоснабжения МО ГО "Усинск"</t>
  </si>
  <si>
    <t>Контрольное событие: Осуществлены мероприятия по разработке схемы теплоснабжения МО ГО "Усинск"</t>
  </si>
  <si>
    <t>28.01.2023г  Снижение расходов энергетических ресурсов</t>
  </si>
  <si>
    <t>13.01.2022         Заключен муниципальный контракт по оказанию услуг актуализации схемы теплоснабжения МО ГО "Усинск"</t>
  </si>
  <si>
    <t>Мероприятие 2.2 Актуализация схемы водоснабжения МО ГО "Усинск" (с электронной моделью)</t>
  </si>
  <si>
    <t>В данный момент ведётся работа по выбору подрядной организации для заключения договора</t>
  </si>
  <si>
    <t>Контрольное событие: Осуществлены мероприятия по разработке схемы водоснабжения МО ГО "Усинск"</t>
  </si>
  <si>
    <t>Мероприятие 2.3 Актуализация "программы комплексного развития систем коммунальной инфраструктуры МО ГО "Усинск" на 2021-2027 г.г.</t>
  </si>
  <si>
    <t>Основное мероприятие 5. Энергосбережение и повышение энергетической эффективности в образовательных учреждениях.</t>
  </si>
  <si>
    <t>Руководитель Управление образования администрации МО ГО "Усинск" Орлов Ю.А.</t>
  </si>
  <si>
    <t>Управление культуры и национальной политики администрации МО ГО "Усинск"</t>
  </si>
  <si>
    <t xml:space="preserve">Увеличение эффективности реализуемых мероприятий в области энергосбережения и повышения энергетической эффективности </t>
  </si>
  <si>
    <t>5.1.</t>
  </si>
  <si>
    <t>Мероприятие 5.2. Установка приборов учета тепла  в образовательных учреждениях.</t>
  </si>
  <si>
    <t xml:space="preserve">28.01.2023г Увеличение эффективности реализуемых мероприятий в области энергосбережения и повышения энергетической эффективности </t>
  </si>
  <si>
    <t>Установлены приборы учета тепла МБОУ "СОШ № 5" г. Усинска от 28.03.2023г,  МАОУ "НОШ № 7 имени В.И. Ефремовой" г. Усинска. В МБОУ "НШДС" д. Новикбож, МАДОУ "ДС № 12" г. Усинска, МБДОУ "ДС" с. Щельябож организована работа по заключению договоров на установку приборов учета тепла.</t>
  </si>
  <si>
    <t>В связи с разработкой технической документации и  выбором подрядной организации.</t>
  </si>
  <si>
    <t>Контрольное событие: Осуществлены мероприятия по актуализации "Энергосбережение и повышение энергетической эффективности в образовательных учреждениях" МО ГО "Усинск"</t>
  </si>
  <si>
    <t>Вывод об эффективности реализации муниципальное программы за отчетный квартал:  эффективна (53,0%)</t>
  </si>
  <si>
    <t>Руководитель УЖКХ  АМО ГО Усинск</t>
  </si>
  <si>
    <t>В.А.Голенастов</t>
  </si>
  <si>
    <t xml:space="preserve">Исп. В,Н.Ломакина </t>
  </si>
  <si>
    <t>тел.26934</t>
  </si>
  <si>
    <t xml:space="preserve">Мониторинг  реализации муниципальной программы </t>
  </si>
  <si>
    <t>«Социальная защита населения » по состоянию на 01.04.2023г.</t>
  </si>
  <si>
    <t>Подпрограмма 1 Социальная поддержка населения</t>
  </si>
  <si>
    <t>Основное мероприятие 1.1. Предоставление дополнительной социальной поддержки отдельным категориям граждан</t>
  </si>
  <si>
    <t xml:space="preserve">Варенцова Н.А., руководитель ОЗиСЗН </t>
  </si>
  <si>
    <t>ОЗиСЗН АМО ГО "Усинск"</t>
  </si>
  <si>
    <t>местный бюджет</t>
  </si>
  <si>
    <t>Мероприятие 1.1.1. Льготный проезд в городском и пригородном общественном автомобильном транспорте</t>
  </si>
  <si>
    <t>31.12.2023г.</t>
  </si>
  <si>
    <r>
      <t xml:space="preserve">Контрольное событие № 1 </t>
    </r>
    <r>
      <rPr>
        <sz val="10"/>
        <color indexed="8"/>
        <rFont val="Times New Roman"/>
        <family val="1"/>
        <charset val="204"/>
      </rPr>
      <t xml:space="preserve">Возмещен льготный проезд в городском и пригородном общественном транспорте не менее, чем 200 гражданам на автомобильном транспорте </t>
    </r>
  </si>
  <si>
    <t>31.01.2023
за январь воспользовались льготным проездом 323 чел.</t>
  </si>
  <si>
    <t>1.2.</t>
  </si>
  <si>
    <t>Мероприятие 1.1.2. Возмещение расходов на  зубопротезирование и ремонт зубных протезов</t>
  </si>
  <si>
    <r>
      <t xml:space="preserve">Контрольное событие № 2 </t>
    </r>
    <r>
      <rPr>
        <sz val="10"/>
        <color indexed="8"/>
        <rFont val="Times New Roman"/>
        <family val="1"/>
        <charset val="204"/>
      </rPr>
      <t>Получили услуги льготного зубопротезирования не менее 6 граждан из числа обратившихся</t>
    </r>
  </si>
  <si>
    <t>31.01.2023
в январе перечислено возмещение 6 чел.</t>
  </si>
  <si>
    <t>1.3.</t>
  </si>
  <si>
    <r>
      <t xml:space="preserve">Мероприятие 1.1.3. </t>
    </r>
    <r>
      <rPr>
        <sz val="10"/>
        <color indexed="8"/>
        <rFont val="Times New Roman"/>
        <family val="1"/>
        <charset val="204"/>
      </rPr>
      <t>Оказание адресной социальной помощи нуждающимся гражданам (медицинский осмотр осужденных без изоляции от общества, направленных на общественные работы, лицам без определенного места жительства, в т.ч. приехавшим из других регионов)</t>
    </r>
  </si>
  <si>
    <t>Заявлений не поступало</t>
  </si>
  <si>
    <r>
      <t xml:space="preserve">Контрольное событие № 3 </t>
    </r>
    <r>
      <rPr>
        <sz val="10"/>
        <color indexed="8"/>
        <rFont val="Times New Roman"/>
        <family val="1"/>
        <charset val="204"/>
      </rPr>
      <t>Оказана адресная помощь нуждающимся в социальной поддержке (оплата стоимости медосмотра освободившимся, оплата проезда лицам БОМЖ)</t>
    </r>
  </si>
  <si>
    <t>Основное мероприятие 1.2. Осуществление социальных гарантий по жилищно-коммунальным услугам путем предоставления гражданам субсидий</t>
  </si>
  <si>
    <t>УКиНП; УО; ОЗиСЗН</t>
  </si>
  <si>
    <t>Мероприятие 1.2.1. На оплату жилого помещения и коммунальных услуг специалистам учреждений культуры</t>
  </si>
  <si>
    <t>Иванова О.В., руководитель УКиНП</t>
  </si>
  <si>
    <r>
      <t xml:space="preserve">Контрольное событие № 4 </t>
    </r>
    <r>
      <rPr>
        <sz val="10"/>
        <color indexed="8"/>
        <rFont val="Times New Roman"/>
        <family val="1"/>
        <charset val="204"/>
      </rPr>
      <t>Предоставлены меры социальной поддержки по ЖКУ специалистам сферы культуры не менее 35 человек</t>
    </r>
  </si>
  <si>
    <t>УКиНП АМО ГО "Усинск"</t>
  </si>
  <si>
    <t>31.03.2023
ежемесячно 36 специалистов культуры получают субсидию по ЖКУ</t>
  </si>
  <si>
    <t>Мероприятие 1.2.3. На оплату жилого помещения и коммунальных услуг специалистам учреждений образования</t>
  </si>
  <si>
    <t>Орлов Ю.А., руководитель УО</t>
  </si>
  <si>
    <r>
      <t xml:space="preserve">Контрольное событие № 5 </t>
    </r>
    <r>
      <rPr>
        <sz val="10"/>
        <color indexed="8"/>
        <rFont val="Times New Roman"/>
        <family val="1"/>
        <charset val="204"/>
      </rPr>
      <t>Предоставлены меры социальной поддержки по ЖКУ специалистам учреждений образования, не являющимся педагогическими работниками не менее 2 человек</t>
    </r>
  </si>
  <si>
    <t>УО АМО ГО "Усинск"</t>
  </si>
  <si>
    <t>31.03.2023
ежемесячно 2 специалиста образования, не являющиеся пед.работниками получают субсидию по ЖКУ</t>
  </si>
  <si>
    <t>2.3.</t>
  </si>
  <si>
    <t>Мероприятие 1.2.4. На оплату жилого помещения и коммунальных услуг специалистам государственных учреждений здравоохранения, вышедшим на пенсию и проживающим в сельских населенных пунктах и поселке городского типа</t>
  </si>
  <si>
    <r>
      <t xml:space="preserve">Контрольное событие № 6 </t>
    </r>
    <r>
      <rPr>
        <sz val="10"/>
        <color indexed="8"/>
        <rFont val="Times New Roman"/>
        <family val="1"/>
        <charset val="204"/>
      </rPr>
      <t>Предоставлены меры социальной поддержки специалистам государственных учреждений здравоохранения, вышедшим на пенсию и проживающим в сельских населенных пунктах не менее 10 человек</t>
    </r>
  </si>
  <si>
    <t>31.03.2023
ежемесячно 12 бывших специалистов ГБУЗ РК "УЦРБ", проживающие в сельских населенных пунктах получают возмещение по ЖКУ</t>
  </si>
  <si>
    <t>2.4.</t>
  </si>
  <si>
    <t>Мероприятие 1.2.5. На оплату жилого помещения и коммунальных услуг многодетным семьям, воспитывающим 5 и более несовершеннолетних детей</t>
  </si>
  <si>
    <r>
      <t xml:space="preserve">Контрольное событие № 7 </t>
    </r>
    <r>
      <rPr>
        <sz val="10"/>
        <color indexed="8"/>
        <rFont val="Times New Roman"/>
        <family val="1"/>
        <charset val="204"/>
      </rPr>
      <t>Предоставлены меры социальной поддержки по ЖКУ не менее 3-м многодетным семьям, имеющим 5 и более несовершеннолетних детей</t>
    </r>
  </si>
  <si>
    <t>31.03.2023
возмещение по ЖКУ ежемесячно получают 2 семьи</t>
  </si>
  <si>
    <t>Основное мероприятие 1.3. Вовлечение населения и общественных некоммерческих организаций в социально-значимые общегородские мероприятия</t>
  </si>
  <si>
    <r>
      <t xml:space="preserve">Контрольное событие № 8 </t>
    </r>
    <r>
      <rPr>
        <sz val="10"/>
        <color indexed="8"/>
        <rFont val="Times New Roman"/>
        <family val="1"/>
        <charset val="204"/>
      </rPr>
      <t>Приняли участие в общегородских мероприятиях не менее 150 граждан из числа ветеранов, инвалидов, лиц пожилого возраста</t>
    </r>
  </si>
  <si>
    <t>Во всех проводимых мероприятиях принимают участие не менее 10-20 и более граждан из числа ветеранов, инвалидов, пенсионеров</t>
  </si>
  <si>
    <r>
      <t xml:space="preserve">Контрольное событие № 9 </t>
    </r>
    <r>
      <rPr>
        <sz val="10"/>
        <color indexed="8"/>
        <rFont val="Times New Roman"/>
        <family val="1"/>
        <charset val="204"/>
      </rPr>
      <t>Организован сбор средств в Благотворительный марафон "Мы-наследники Великой Победы!"</t>
    </r>
  </si>
  <si>
    <t>Старт "Марафона" был дан на заседании ОК "ПОБЕДА" 5 апреля 2023 года</t>
  </si>
  <si>
    <r>
      <t xml:space="preserve">Контрольное событие № 10 </t>
    </r>
    <r>
      <rPr>
        <sz val="10"/>
        <color indexed="8"/>
        <rFont val="Times New Roman"/>
        <family val="1"/>
        <charset val="204"/>
      </rPr>
      <t>Направлен пакет документов в Минсоцтруда РК для награждения лучших семей</t>
    </r>
  </si>
  <si>
    <t>10.04.2023 направлен пакет документов на награждение медалью "За любовь и верность" (3 кандидатуры)</t>
  </si>
  <si>
    <t>Основное мероприятие 1.4. Осуществление мероприятий, направленных на профилактику социально-значимых заболеваний</t>
  </si>
  <si>
    <r>
      <t xml:space="preserve">Контрольное событие № 11 </t>
    </r>
    <r>
      <rPr>
        <sz val="10"/>
        <color indexed="8"/>
        <rFont val="Times New Roman"/>
        <family val="1"/>
        <charset val="204"/>
      </rPr>
      <t xml:space="preserve">Контроль исполнения и предоставления отчетов по запросам органов исполнительной власти РК по реализации межведомственных планов  </t>
    </r>
  </si>
  <si>
    <t>Предоставление отчетной информации в ОИВ на поступившие запросы осуществляется в установленные сроки своевременно</t>
  </si>
  <si>
    <r>
      <t xml:space="preserve">Контрольное событие № 12 </t>
    </r>
    <r>
      <rPr>
        <sz val="10"/>
        <color indexed="8"/>
        <rFont val="Times New Roman"/>
        <family val="1"/>
        <charset val="204"/>
      </rPr>
      <t>Контроль исполнения мероприятий по вакцинации, медосмотрам и диспансеризации населения. Охват ДВН не менее 80%</t>
    </r>
  </si>
  <si>
    <t>По состоянию на 01.04.2023 охват ДВН 15,6%</t>
  </si>
  <si>
    <t xml:space="preserve">Основное мероприятие 1.6. 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</t>
  </si>
  <si>
    <t>Жарик А.А., руководитель УпЖВ</t>
  </si>
  <si>
    <t xml:space="preserve">УпЖВ АМО ГО "Усинск" </t>
  </si>
  <si>
    <t>федеральный бюджет</t>
  </si>
  <si>
    <t>республиканский бюджет</t>
  </si>
  <si>
    <r>
      <t xml:space="preserve">Контрольное событие № 13 </t>
    </r>
    <r>
      <rPr>
        <sz val="10"/>
        <color indexed="8"/>
        <rFont val="Times New Roman"/>
        <family val="1"/>
        <charset val="204"/>
      </rPr>
      <t>Получат жилые помещения лица из числа, включенных в список детей-сирот и детей, оставшихся без попечения родителей, которые подлежат обеспечению жилыми помещениями муниципального специализированного жилищного фонда не менее 9 человек</t>
    </r>
  </si>
  <si>
    <t>30.09.2023г.</t>
  </si>
  <si>
    <t>По состоянию на 01.04.2023 приобретено 2 квартиры для лиц из числа детей-сирот</t>
  </si>
  <si>
    <t xml:space="preserve">Основное мероприятие 1.7. Осуществление переданных государственных полномочий Республики Коми, предусмотренных пунктами 7 и 8 статьи 1 статьи Закона Республики Коми «О наделении органов местного самоуправления в Республике Коми отдельными государственными полномочиями Республики Коми» </t>
  </si>
  <si>
    <t>Жарик А.А., руководитель УпЖВ;              Насибова Я.В., руководитель УФЭРиБУ</t>
  </si>
  <si>
    <t xml:space="preserve">УпЖВ, УФЭРиБУ АМО ГО «Усинск» </t>
  </si>
  <si>
    <r>
      <t xml:space="preserve">Контрольное событие № 14 </t>
    </r>
    <r>
      <rPr>
        <sz val="10"/>
        <color indexed="8"/>
        <rFont val="Times New Roman"/>
        <family val="1"/>
        <charset val="204"/>
      </rPr>
      <t xml:space="preserve">Расходы на канцтовары, зароботная плата, налоги в расчете на 1 чел. Согласно действующего Порядка от 01.12.2015г. № 115-РЗ. </t>
    </r>
  </si>
  <si>
    <t>Насибова Я.В., руководитель УФЭРиБУ</t>
  </si>
  <si>
    <t>Расходы не производились</t>
  </si>
  <si>
    <r>
      <t xml:space="preserve">Контрольное событие № 15 </t>
    </r>
    <r>
      <rPr>
        <sz val="10"/>
        <color indexed="8"/>
        <rFont val="Times New Roman"/>
        <family val="1"/>
        <charset val="204"/>
      </rPr>
      <t>Исполнение условий предоставления субвенций из республиканского бюджета Республики Коми на осуществление переданных государственных полномочий Республики Коми, предусмотренных пунктами 7 и 8 статьи 1 Закона РК "О наделении органов местного самсоуправленияв Республике Коми отдельными государственными полномочиями Республики Коми</t>
    </r>
  </si>
  <si>
    <t>Основное мероприятие 1.9. Обеспечение жильем отдельных категорий граждан, установленных Федеральным законом от 24.11.1995 года №181-ФЗ «О социальной защите инвалидов в Российской Федерации»</t>
  </si>
  <si>
    <r>
      <t xml:space="preserve">Контрольное событие № 16 </t>
    </r>
    <r>
      <rPr>
        <sz val="10"/>
        <color indexed="8"/>
        <rFont val="Times New Roman"/>
        <family val="1"/>
        <charset val="204"/>
      </rPr>
      <t xml:space="preserve">Направлено письмо в адрес Минсоцтруда РК о необходимости снятия лимитов на предоставление субвенций из республиканского бюджета РК на обеспечение жильем </t>
    </r>
    <r>
      <rPr>
        <sz val="10"/>
        <color indexed="8"/>
        <rFont val="Times New Roman"/>
        <family val="1"/>
        <charset val="204"/>
      </rPr>
      <t>граждан в соответствии с законом 181-ФЗ от 24.11.1995г.</t>
    </r>
  </si>
  <si>
    <t>31.03.2023г.</t>
  </si>
  <si>
    <t>Ассигнования, предусмотренные бюджету МО ГО "Усинск" будут сняты и перераспределены на сессии Госсовета РК в связи с отсутствием по состоянию на 01.01.2023г. Инвалидов, состоящих на учете для предоставления им жилья</t>
  </si>
  <si>
    <t xml:space="preserve">Основное мероприятие 1.10. Осуществление переданных государственных полномочий Республики Коми, предусмотренных пунктами 9 и 10 статьи 1 статьи Закона Республики Коми «О наделении органов местного самоуправления в Республике Коми отдельными государственными полномочиями Республики Коми» </t>
  </si>
  <si>
    <t xml:space="preserve">УпЖВ АМО ГО "Усинск" ,УФЭРиБУ АМО ГО «Усинск» </t>
  </si>
  <si>
    <t xml:space="preserve">Контрольное событие № 17 Расходы на канцтовары, зароботная плата, налоги в расчете на 1 чел. Согласно действующего Порядка от 01.12.2015г. № 115-РЗ. </t>
  </si>
  <si>
    <t>31.03.2023
выплачена з/плата сотруднику УпЖВ за реализацию полномочий</t>
  </si>
  <si>
    <t>9</t>
  </si>
  <si>
    <t xml:space="preserve">Основное мероприятие 1.11.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</si>
  <si>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>УО А МО ГО "Усинск"</t>
  </si>
  <si>
    <r>
      <t xml:space="preserve">Контрольное событие № 18 </t>
    </r>
    <r>
      <rPr>
        <sz val="10"/>
        <color indexed="8"/>
        <rFont val="Times New Roman"/>
        <family val="1"/>
        <charset val="204"/>
      </rPr>
      <t>Предоставлены меры социальной поддержки по ЖКУ специалистам учреждений образования, являющимся педагогическими работниками не менее 130 человек</t>
    </r>
  </si>
  <si>
    <t>31.03.2023
ежемесячно предоставляются выплаты пед.работникам по ЖКУ в кол-ве 134 чел.</t>
  </si>
  <si>
    <r>
      <t xml:space="preserve">Контрольное событие № 19 </t>
    </r>
    <r>
      <rPr>
        <sz val="10"/>
        <color indexed="8"/>
        <rFont val="Times New Roman"/>
        <family val="1"/>
        <charset val="204"/>
      </rPr>
      <t>Исполнение условий предоставления субвенций из республиканского бюджета Республики Коми на осуществление переданных государственных полномочий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  </r>
  </si>
  <si>
    <t>31.03.2023
все сотрудники, подавшие заявления на компенсацию получают МСП; просроченная задолженность по выплатам отсутствует</t>
  </si>
  <si>
    <t>10</t>
  </si>
  <si>
    <t>Основное мероприятие 1.12. Осуществление переданных государственных полномочий Республики Коми, предусмотренных пунктом 13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 за счет средств субвенции республиканского бюджета Республики Коми»</t>
  </si>
  <si>
    <r>
      <t xml:space="preserve">Контрольное событие № 20 </t>
    </r>
    <r>
      <rPr>
        <sz val="10"/>
        <color indexed="8"/>
        <rFont val="Times New Roman"/>
        <family val="1"/>
        <charset val="204"/>
      </rPr>
      <t xml:space="preserve">Расходы на канцтовары, зароботная плата, налоги в расчете на 1 чел. Согласно действующего Порядка от 01.12.2015г. № 115-РЗ. </t>
    </r>
  </si>
  <si>
    <r>
      <t xml:space="preserve">Контрольное событие № 21 </t>
    </r>
    <r>
      <rPr>
        <sz val="10"/>
        <color indexed="8"/>
        <rFont val="Times New Roman"/>
        <family val="1"/>
        <charset val="204"/>
      </rPr>
      <t>Исполнение условий предоставления субвенций из республиканского бюджета Республики Коми на осуществление переданных государственных полномочий Республики Коми, предусмотренных пунктом 13 статьи 1 Закона РК "О наделении органов местного самсоуправленияв Республике Коми отдельными государственными полномочиями Республики Коми</t>
    </r>
  </si>
  <si>
    <t>11</t>
  </si>
  <si>
    <t>Основное мероприятие 1.13. Осуществление переданных государственных полномочий Республики Коми, предусмотренных пунктом 14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 за счет средств субвенции из республиканского бюджета Республики Коми»</t>
  </si>
  <si>
    <r>
      <t xml:space="preserve">Контрольное событие № 22 </t>
    </r>
    <r>
      <rPr>
        <sz val="10"/>
        <color indexed="8"/>
        <rFont val="Times New Roman"/>
        <family val="1"/>
        <charset val="204"/>
      </rPr>
      <t xml:space="preserve">Расходы на канцтовары, зароботная плата, налоги в расчете на 1 чел. Согласно действующего Порядка от 01.12.2015г. № 115-РЗ. </t>
    </r>
  </si>
  <si>
    <r>
      <t xml:space="preserve">Контрольное событие № 23 </t>
    </r>
    <r>
      <rPr>
        <sz val="10"/>
        <color indexed="8"/>
        <rFont val="Times New Roman"/>
        <family val="1"/>
        <charset val="204"/>
      </rPr>
      <t>Исполнение условий предоставления субвенций из республиканского бюджета Республики Коми на осуществление переданных государственных полномочий Республики Коми, предусмотренных пунктом 14 статьи 1 Закона РК "О наделении органов местного самсоуправленияв Республике Коми отдельными государственными полномочиями Республики Коми</t>
    </r>
  </si>
  <si>
    <t xml:space="preserve">Подпрограмма 2 Доступная среда </t>
  </si>
  <si>
    <t xml:space="preserve">Основное мероприятие 2.1. Оценка состояния доступности приоритетных объектов и услуг и формирование нормативной правовой базы по обеспечению доступности приоритетных объектов и услуг в приоритетных сферах </t>
  </si>
  <si>
    <t>Руководители управлений: Орлов Ю.А.; Якимов Н.А.; Иванова О.В.; Руководитель отдела Варенцова Н.А.</t>
  </si>
  <si>
    <t>ОЗиСЗН ; УО; УКиНП; УФКиС АМО ГО "Усинск"</t>
  </si>
  <si>
    <r>
      <t xml:space="preserve">Контрольное событие № 24 </t>
    </r>
    <r>
      <rPr>
        <sz val="10"/>
        <color indexed="8"/>
        <rFont val="Times New Roman"/>
        <family val="1"/>
        <charset val="204"/>
      </rPr>
      <t>Актуализация сведений об объектах на сайте «Карта доступности Республики Коми».</t>
    </r>
  </si>
  <si>
    <t xml:space="preserve">Руководители управлений: Орлов Ю.А.; Якимов Н.А.; Иванова О.В. </t>
  </si>
  <si>
    <t>Актуализация сведений об объектах на сайте «Карта доступности Республики Коми производится ежеквартально</t>
  </si>
  <si>
    <r>
      <t xml:space="preserve">Контрольное событие № 25 </t>
    </r>
    <r>
      <rPr>
        <sz val="10"/>
        <color indexed="8"/>
        <rFont val="Times New Roman"/>
        <family val="1"/>
        <charset val="204"/>
      </rPr>
      <t>Проведение совещаний Совета по делам инвалидов при руководителе администрации МО ГО «Усинск»не реже 1 раза в полугодие</t>
    </r>
  </si>
  <si>
    <t>Варенцова Н.А., руководитель ОЗиСЗН</t>
  </si>
  <si>
    <t>По состоянию на 01.04.2023 заседания Совета по инвалидам не проводились</t>
  </si>
  <si>
    <t>Основное мероприятие 2.2. Адаптация зданий (помещений) образовательных организаций и предоставление образовательных услуг</t>
  </si>
  <si>
    <t>Орлов Ю.А., руководитель управления образования</t>
  </si>
  <si>
    <t>Управление образования администрации МО ГО "Усинск"</t>
  </si>
  <si>
    <r>
      <t xml:space="preserve">Контрольное событие № 26 </t>
    </r>
    <r>
      <rPr>
        <sz val="10"/>
        <color indexed="8"/>
        <rFont val="Times New Roman"/>
        <family val="1"/>
        <charset val="204"/>
      </rPr>
      <t>Проведена работа по актуализации паспортов доступности объектов образовательных организаций</t>
    </r>
  </si>
  <si>
    <t>Работа по актуализации паспортов доступности объектов образовательных организаций проводится по мере необходимости</t>
  </si>
  <si>
    <t xml:space="preserve">Основное мероприятие 2.3. Адаптация объектов жилого фонда и жилой среды </t>
  </si>
  <si>
    <t>Голенастов В.А., руководитель управления ЖКХ</t>
  </si>
  <si>
    <t>УЖКХ АМО ГО «Усинск»</t>
  </si>
  <si>
    <r>
      <t xml:space="preserve">Контрольное событие № 27 </t>
    </r>
    <r>
      <rPr>
        <sz val="10"/>
        <color indexed="8"/>
        <rFont val="Times New Roman"/>
        <family val="1"/>
        <charset val="204"/>
      </rPr>
      <t xml:space="preserve">Рассмотрены на заседаниях муниципальной комиссии по обследованию жилых помещений инвалидов поступившие заявления от инвалидов об адаптации жилых помещений </t>
    </r>
  </si>
  <si>
    <t>В январе 2023г. поступило 1 заявление от инвалида на обследование жилого помещения и/или общего имущества, которое рассмотрено на заседании межведомственной комиссии 01.03.2023</t>
  </si>
  <si>
    <t>15</t>
  </si>
  <si>
    <t>Основное мероприятие 2.4. Адаптация объектов культуры и предоставление услуг в сфере культуры</t>
  </si>
  <si>
    <r>
      <t xml:space="preserve">Контрольное событие № 28 </t>
    </r>
    <r>
      <rPr>
        <sz val="10"/>
        <color indexed="8"/>
        <rFont val="Times New Roman"/>
        <family val="1"/>
        <charset val="204"/>
      </rPr>
      <t>Проведена работа по актуализации паспортов доступности учреждений культуры</t>
    </r>
  </si>
  <si>
    <t>Работа по актуализации паспортов доступности объектов проводится по мере необходимости</t>
  </si>
  <si>
    <t>16</t>
  </si>
  <si>
    <t>Основное мероприятие 2.5. Адаптация спортивных объектов и предоставление услуг в сфере физической культуры и спорта</t>
  </si>
  <si>
    <t>Якимов Н.А., руководитель УФКиС</t>
  </si>
  <si>
    <r>
      <t xml:space="preserve">Контрольное событие № 29 </t>
    </r>
    <r>
      <rPr>
        <sz val="10"/>
        <color indexed="8"/>
        <rFont val="Times New Roman"/>
        <family val="1"/>
        <charset val="204"/>
      </rPr>
      <t>Проведена работа по актуализации паспортов доступности учреждений спорта</t>
    </r>
  </si>
  <si>
    <t>Основное мероприятие 2.6 Адаптация объектов органов местного самоуправления</t>
  </si>
  <si>
    <t>Карпенко И.А., начальник АХО    Варенцова Н.А., руководитель ОЗиСЗН</t>
  </si>
  <si>
    <r>
      <t xml:space="preserve">Контрольное событие № 30 </t>
    </r>
    <r>
      <rPr>
        <sz val="10"/>
        <color indexed="8"/>
        <rFont val="Times New Roman"/>
        <family val="1"/>
        <charset val="204"/>
      </rPr>
      <t>Проведено обследование здания администрации и подготовлен план мероприятий по обеспечению доступности</t>
    </r>
  </si>
  <si>
    <t>Обследование здания администрациизапланировано на 3 квартал</t>
  </si>
  <si>
    <t>18</t>
  </si>
  <si>
    <t>Основное мероприятие 2.7. Адаптация объектов транспортной инфраструктуры и предоставление транспортных услуг</t>
  </si>
  <si>
    <t>Голенастов В.А., руководитель управления  ЖКХ                                                      Игумнова А.Л., руководитель отдела ТиС</t>
  </si>
  <si>
    <t>УЖКХ АМО ГО «Усинск»                                                             ОТиС АМО ГО "Усинск"</t>
  </si>
  <si>
    <r>
      <t xml:space="preserve">Контрольное событие № 31 </t>
    </r>
    <r>
      <rPr>
        <sz val="10"/>
        <color indexed="8"/>
        <rFont val="Times New Roman"/>
        <family val="1"/>
        <charset val="204"/>
      </rPr>
      <t>Проведено обследование тротуаров для улучшения переездов для МГН</t>
    </r>
  </si>
  <si>
    <t xml:space="preserve">Голенастов В.А., руководитель управления  ЖКХ  </t>
  </si>
  <si>
    <t>Запланировано в летний период</t>
  </si>
  <si>
    <r>
      <t xml:space="preserve">Контрольное событие № 32 </t>
    </r>
    <r>
      <rPr>
        <sz val="10"/>
        <color indexed="8"/>
        <rFont val="Times New Roman"/>
        <family val="1"/>
        <charset val="204"/>
      </rPr>
      <t>Определение мест для указателей о парковочных местах для специальных автотранспортных средств инвалидов</t>
    </r>
  </si>
  <si>
    <t>Игумнова А.Л., руководитель отдела ТиС</t>
  </si>
  <si>
    <r>
      <t xml:space="preserve">Контрольное событие № 33 </t>
    </r>
    <r>
      <rPr>
        <sz val="10"/>
        <color indexed="8"/>
        <rFont val="Times New Roman"/>
        <family val="1"/>
        <charset val="204"/>
      </rPr>
      <t>Проведение обследований на предмет необходимости устройства искусственных неровностей "Лежачий полицейский"</t>
    </r>
  </si>
  <si>
    <t>Подпрограмма 3 Поддержка социально ориентированных некоммерческих организаций</t>
  </si>
  <si>
    <t>19</t>
  </si>
  <si>
    <t>Основное мероприятие 3.1. Предоставление финансовой поддержки социально ориентированным некоммерческим организациям</t>
  </si>
  <si>
    <r>
      <t xml:space="preserve">Контрольное событие № 34 </t>
    </r>
    <r>
      <rPr>
        <sz val="10"/>
        <color indexed="8"/>
        <rFont val="Times New Roman"/>
        <family val="1"/>
        <charset val="204"/>
      </rPr>
      <t>Направлен пакет документов в Минэкономики РК на участие в конкурсе среди муниципалитетов на предоставление субсидий из республиканского бюджета РК на софинснсирование СОНКО</t>
    </r>
  </si>
  <si>
    <t xml:space="preserve">Варенцова Н.А., руководитель отдела  </t>
  </si>
  <si>
    <t>27.01.2023 направлен пакет документов в Минэкономики РК для участия в конкурсе среди муниципалитетов на софинансирование СОНКО</t>
  </si>
  <si>
    <r>
      <t xml:space="preserve">Контрольное событие № 35 </t>
    </r>
    <r>
      <rPr>
        <sz val="10"/>
        <color indexed="8"/>
        <rFont val="Times New Roman"/>
        <family val="1"/>
        <charset val="204"/>
      </rPr>
      <t>Проведен муниципальный конкурс проектов СОНКО на предоставление субсидий в виде гранта из бюджета МО ГО "Усинск"</t>
    </r>
  </si>
  <si>
    <t>31.05.2023г.</t>
  </si>
  <si>
    <t>24.03.2023
В период с 10 по 24 марта 2023 года шел прием заявок на участие в Конкурсе проектов СОНКО (поступило 3 заявки)</t>
  </si>
  <si>
    <r>
      <t xml:space="preserve">Контрольное событие № 36 </t>
    </r>
    <r>
      <rPr>
        <sz val="10"/>
        <color indexed="8"/>
        <rFont val="Times New Roman"/>
        <family val="1"/>
        <charset val="204"/>
      </rPr>
      <t xml:space="preserve">Оказана финансовая поддержка в виде гранта на муниципальный конкурс не менее 2 СОНКО </t>
    </r>
  </si>
  <si>
    <r>
      <t>Перечисление денежных средств по результатам Конкурса проектов СОНКО осуществлено в</t>
    </r>
    <r>
      <rPr>
        <b/>
        <sz val="10"/>
        <color indexed="8"/>
        <rFont val="Times New Roman"/>
        <family val="1"/>
        <charset val="204"/>
      </rPr>
      <t xml:space="preserve"> апреле</t>
    </r>
    <r>
      <rPr>
        <sz val="10"/>
        <color indexed="8"/>
        <rFont val="Times New Roman"/>
        <family val="1"/>
        <charset val="204"/>
      </rPr>
      <t xml:space="preserve"> 2023г. (Совет ветеранов, Общество инвалидов, Центр национальных культур)</t>
    </r>
  </si>
  <si>
    <t>20</t>
  </si>
  <si>
    <t>Основное мероприятие 3.2. Предоставление имущественной поддержки социально ориентированным некоммерческим организациям</t>
  </si>
  <si>
    <t>Сулейманова Н.А., председатель КУМИ</t>
  </si>
  <si>
    <t>КУМИ АМО ГО "Усинск"</t>
  </si>
  <si>
    <r>
      <rPr>
        <i/>
        <sz val="10"/>
        <color indexed="8"/>
        <rFont val="Times New Roman"/>
        <family val="1"/>
        <charset val="204"/>
      </rPr>
      <t xml:space="preserve">Контрольное событие № 37 </t>
    </r>
    <r>
      <rPr>
        <sz val="10"/>
        <color indexed="8"/>
        <rFont val="Times New Roman"/>
        <family val="1"/>
        <charset val="204"/>
      </rPr>
      <t>Предоставление СОНКО в пользование на правах аренды, либо в безвозмездное пользование недвижимого имущества, находящегося в муниципальной собственности</t>
    </r>
  </si>
  <si>
    <t>2018 год
новых заявлений от СОНКО не поступало; пролонгация ранее заключенных договоров (3 СОНКО)</t>
  </si>
  <si>
    <t>21</t>
  </si>
  <si>
    <t>Основное мероприятие 3.3. Предоставление информационной поддержки социально ориентированным некоммерческим организациям</t>
  </si>
  <si>
    <t>Нагога Е.С., начальник отдела пресс-службы</t>
  </si>
  <si>
    <t>Отдел пресс-службы МЦУ АМО ГО "Усинск"</t>
  </si>
  <si>
    <r>
      <rPr>
        <i/>
        <sz val="10"/>
        <color indexed="8"/>
        <rFont val="Times New Roman"/>
        <family val="1"/>
        <charset val="204"/>
      </rPr>
      <t>Контрольное событие № 38</t>
    </r>
    <r>
      <rPr>
        <sz val="10"/>
        <color indexed="8"/>
        <rFont val="Times New Roman"/>
        <family val="1"/>
        <charset val="204"/>
      </rPr>
      <t xml:space="preserve"> Размещение на официальных сайтах учреждений, а также в социальных сетях информации, касающейся деятельности СОНКО</t>
    </r>
  </si>
  <si>
    <t>Пресс-службой на регулярной основе осуществляется размещение информации о деятельности Совета ветеранов, Общества инвалидов</t>
  </si>
  <si>
    <t>22</t>
  </si>
  <si>
    <t>Основное мероприятие 3.4. Предоставление консультационной поддержки социально ориентированным некоммерческим организациям</t>
  </si>
  <si>
    <t>Варенцова Н.А., руководитель ОЗиСЗН                    Белоус М.Е., руководитель УПиКР</t>
  </si>
  <si>
    <t>ОЗиСЗН АМО ГО "Усинск"                     УПиКР АМО ГО "Усинск"</t>
  </si>
  <si>
    <r>
      <t xml:space="preserve">Контрольное событие № 39 </t>
    </r>
    <r>
      <rPr>
        <sz val="10"/>
        <color indexed="8"/>
        <rFont val="Times New Roman"/>
        <family val="1"/>
        <charset val="204"/>
      </rPr>
      <t>Проведение специалистами структурных подразделений администрации консультаций членов СОНКО по вопросам, находящимся в их компетенции</t>
    </r>
  </si>
  <si>
    <t>20.03.2023
ОЗиСЗН на постоянной основе осуществляется консультация членов СОНКОпо вопросам, находящимся в компетенции отдела</t>
  </si>
  <si>
    <r>
      <rPr>
        <b/>
        <sz val="14"/>
        <color indexed="8"/>
        <rFont val="Times New Roman"/>
        <family val="1"/>
        <charset val="204"/>
      </rPr>
      <t xml:space="preserve">Вывод об эффективности реализации муниципальной программы за отчетный квартал:  
</t>
    </r>
    <r>
      <rPr>
        <sz val="14"/>
        <color indexed="8"/>
        <rFont val="Times New Roman"/>
        <family val="1"/>
        <charset val="204"/>
      </rPr>
      <t xml:space="preserve">эффективность муниципальной программы "Социальная защита населения" составляет 31% (ВМ-6, М-22, ВК-17, К-39, ОС-5505,6 тыс.руб, С-25208,1 тыс.руб.). Соответственно программу можно считать эффективной   </t>
    </r>
  </si>
  <si>
    <t>Руководитель отдела здравоохранения и социальной защиты населения</t>
  </si>
  <si>
    <t>Н.А. Варенцова</t>
  </si>
  <si>
    <t xml:space="preserve">28130 (доб.144)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</si>
</sst>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0.0"/>
    <numFmt numFmtId="165" formatCode="#,##0.0"/>
    <numFmt numFmtId="166" formatCode="_-* #,##0.0\ _₽_-;\-* #,##0.0\ _₽_-;_-* &quot;-&quot;??\ _₽_-;_-@_-"/>
    <numFmt numFmtId="167" formatCode="_-* #,##0.0\ _₽_-;\-* #,##0.0\ _₽_-;_-* &quot;-&quot;?\ _₽_-;_-@_-"/>
    <numFmt numFmtId="168" formatCode="#,##0.0_ ;\-#,##0.0\ "/>
    <numFmt numFmtId="169" formatCode="#,##0.00_ ;\-#,##0.00\ "/>
    <numFmt numFmtId="170" formatCode="0.000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sz val="28"/>
      <name val="Times New Roman"/>
      <family val="1"/>
      <charset val="204"/>
    </font>
    <font>
      <i/>
      <sz val="2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i/>
      <sz val="28"/>
      <color theme="1"/>
      <name val="Times New Roman"/>
      <family val="1"/>
      <charset val="204"/>
    </font>
    <font>
      <i/>
      <sz val="28"/>
      <color rgb="FFFF0000"/>
      <name val="Times New Roman"/>
      <family val="1"/>
      <charset val="204"/>
    </font>
    <font>
      <sz val="36"/>
      <color theme="1"/>
      <name val="Calibri"/>
      <family val="2"/>
      <charset val="204"/>
      <scheme val="minor"/>
    </font>
    <font>
      <b/>
      <sz val="30"/>
      <color theme="1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2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42" fillId="0" borderId="0"/>
    <xf numFmtId="0" fontId="52" fillId="0" borderId="0"/>
    <xf numFmtId="0" fontId="1" fillId="0" borderId="0"/>
    <xf numFmtId="0" fontId="8" fillId="0" borderId="0"/>
    <xf numFmtId="43" fontId="1" fillId="0" borderId="0" applyFont="0" applyFill="0" applyBorder="0" applyAlignment="0" applyProtection="0"/>
  </cellStyleXfs>
  <cellXfs count="961">
    <xf numFmtId="0" fontId="0" fillId="0" borderId="0" xfId="0"/>
    <xf numFmtId="0" fontId="3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14" fontId="3" fillId="3" borderId="2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right" vertical="center" wrapText="1"/>
    </xf>
    <xf numFmtId="0" fontId="5" fillId="3" borderId="2" xfId="1" applyFont="1" applyFill="1" applyBorder="1" applyAlignment="1">
      <alignment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 wrapText="1"/>
    </xf>
    <xf numFmtId="14" fontId="3" fillId="2" borderId="2" xfId="1" applyNumberFormat="1" applyFont="1" applyFill="1" applyBorder="1" applyAlignment="1">
      <alignment horizontal="center" vertical="center" wrapText="1"/>
    </xf>
    <xf numFmtId="14" fontId="3" fillId="0" borderId="2" xfId="1" applyNumberFormat="1" applyFont="1" applyBorder="1" applyAlignment="1">
      <alignment horizontal="center" vertical="center" wrapText="1"/>
    </xf>
    <xf numFmtId="0" fontId="3" fillId="2" borderId="0" xfId="1" applyFont="1" applyFill="1"/>
    <xf numFmtId="0" fontId="3" fillId="2" borderId="4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14" fontId="3" fillId="2" borderId="2" xfId="1" applyNumberFormat="1" applyFont="1" applyFill="1" applyBorder="1" applyAlignment="1">
      <alignment horizontal="left" vertical="center" wrapText="1"/>
    </xf>
    <xf numFmtId="14" fontId="3" fillId="2" borderId="7" xfId="1" applyNumberFormat="1" applyFont="1" applyFill="1" applyBorder="1" applyAlignment="1">
      <alignment horizontal="center"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vertical="center" wrapText="1"/>
    </xf>
    <xf numFmtId="0" fontId="3" fillId="4" borderId="3" xfId="1" applyFont="1" applyFill="1" applyBorder="1" applyAlignment="1">
      <alignment horizontal="center" vertical="center" wrapText="1"/>
    </xf>
    <xf numFmtId="14" fontId="3" fillId="4" borderId="2" xfId="1" applyNumberFormat="1" applyFont="1" applyFill="1" applyBorder="1" applyAlignment="1">
      <alignment horizontal="center" vertical="center" wrapText="1"/>
    </xf>
    <xf numFmtId="14" fontId="3" fillId="4" borderId="2" xfId="1" applyNumberFormat="1" applyFont="1" applyFill="1" applyBorder="1" applyAlignment="1">
      <alignment horizontal="left" vertical="center" wrapText="1"/>
    </xf>
    <xf numFmtId="0" fontId="3" fillId="4" borderId="5" xfId="1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1" xfId="0" applyFont="1" applyBorder="1"/>
    <xf numFmtId="0" fontId="3" fillId="0" borderId="0" xfId="0" applyFont="1" applyBorder="1" applyAlignment="1"/>
    <xf numFmtId="165" fontId="4" fillId="3" borderId="5" xfId="1" applyNumberFormat="1" applyFont="1" applyFill="1" applyBorder="1" applyAlignment="1">
      <alignment horizontal="center" vertical="center" wrapText="1"/>
    </xf>
    <xf numFmtId="14" fontId="3" fillId="4" borderId="5" xfId="1" applyNumberFormat="1" applyFont="1" applyFill="1" applyBorder="1" applyAlignment="1">
      <alignment horizontal="center" vertical="center" wrapText="1"/>
    </xf>
    <xf numFmtId="14" fontId="3" fillId="3" borderId="3" xfId="1" applyNumberFormat="1" applyFont="1" applyFill="1" applyBorder="1" applyAlignment="1">
      <alignment horizontal="center" vertical="center" wrapText="1"/>
    </xf>
    <xf numFmtId="14" fontId="3" fillId="3" borderId="2" xfId="1" applyNumberFormat="1" applyFont="1" applyFill="1" applyBorder="1" applyAlignment="1">
      <alignment horizontal="center" vertical="top" wrapText="1"/>
    </xf>
    <xf numFmtId="0" fontId="5" fillId="4" borderId="2" xfId="3" applyFont="1" applyFill="1" applyBorder="1" applyAlignment="1">
      <alignment vertical="center" wrapText="1"/>
    </xf>
    <xf numFmtId="0" fontId="7" fillId="4" borderId="2" xfId="3" applyFont="1" applyFill="1" applyBorder="1" applyAlignment="1">
      <alignment vertical="center" wrapText="1"/>
    </xf>
    <xf numFmtId="0" fontId="3" fillId="0" borderId="0" xfId="0" applyFont="1"/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/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right" vertical="center"/>
    </xf>
    <xf numFmtId="0" fontId="3" fillId="0" borderId="5" xfId="1" applyFont="1" applyBorder="1" applyAlignment="1">
      <alignment horizontal="center" vertical="center" wrapText="1"/>
    </xf>
    <xf numFmtId="0" fontId="3" fillId="0" borderId="0" xfId="3" applyFont="1"/>
    <xf numFmtId="0" fontId="3" fillId="2" borderId="0" xfId="1" applyFont="1" applyFill="1" applyAlignment="1">
      <alignment horizontal="center" vertical="center"/>
    </xf>
    <xf numFmtId="0" fontId="9" fillId="0" borderId="0" xfId="0" applyFont="1"/>
    <xf numFmtId="0" fontId="11" fillId="0" borderId="0" xfId="0" applyFont="1" applyFill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9" fillId="0" borderId="2" xfId="0" applyFont="1" applyBorder="1"/>
    <xf numFmtId="0" fontId="13" fillId="0" borderId="2" xfId="3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2" fontId="11" fillId="0" borderId="3" xfId="3" applyNumberFormat="1" applyFont="1" applyFill="1" applyBorder="1" applyAlignment="1">
      <alignment horizontal="center" vertical="center" wrapText="1"/>
    </xf>
    <xf numFmtId="164" fontId="11" fillId="0" borderId="2" xfId="3" applyNumberFormat="1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0" fontId="14" fillId="0" borderId="2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2" fontId="13" fillId="0" borderId="2" xfId="3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0" fontId="15" fillId="0" borderId="2" xfId="3" applyFont="1" applyFill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164" fontId="13" fillId="0" borderId="3" xfId="3" applyNumberFormat="1" applyFont="1" applyFill="1" applyBorder="1" applyAlignment="1">
      <alignment horizontal="center" vertical="center" wrapText="1"/>
    </xf>
    <xf numFmtId="14" fontId="13" fillId="0" borderId="2" xfId="3" applyNumberFormat="1" applyFont="1" applyFill="1" applyBorder="1" applyAlignment="1">
      <alignment horizontal="center" vertical="center" wrapText="1"/>
    </xf>
    <xf numFmtId="164" fontId="13" fillId="0" borderId="2" xfId="3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4" fontId="11" fillId="0" borderId="3" xfId="0" applyNumberFormat="1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top" wrapText="1"/>
    </xf>
    <xf numFmtId="164" fontId="11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Border="1"/>
    <xf numFmtId="0" fontId="17" fillId="0" borderId="0" xfId="0" applyFont="1" applyAlignment="1">
      <alignment horizontal="right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ill="1"/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3"/>
    <xf numFmtId="0" fontId="19" fillId="2" borderId="3" xfId="3" applyFont="1" applyFill="1" applyBorder="1" applyAlignment="1">
      <alignment horizontal="center" vertical="center" wrapText="1"/>
    </xf>
    <xf numFmtId="0" fontId="19" fillId="2" borderId="2" xfId="3" applyFont="1" applyFill="1" applyBorder="1" applyAlignment="1">
      <alignment horizontal="center" vertical="center" wrapText="1"/>
    </xf>
    <xf numFmtId="49" fontId="19" fillId="2" borderId="4" xfId="3" applyNumberFormat="1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vertical="center" wrapText="1"/>
    </xf>
    <xf numFmtId="0" fontId="19" fillId="2" borderId="4" xfId="3" applyFont="1" applyFill="1" applyBorder="1" applyAlignment="1">
      <alignment vertical="center" wrapText="1"/>
    </xf>
    <xf numFmtId="0" fontId="19" fillId="3" borderId="4" xfId="3" applyFont="1" applyFill="1" applyBorder="1" applyAlignment="1">
      <alignment horizontal="center" vertical="center" wrapText="1"/>
    </xf>
    <xf numFmtId="14" fontId="22" fillId="3" borderId="4" xfId="3" applyNumberFormat="1" applyFont="1" applyFill="1" applyBorder="1" applyAlignment="1">
      <alignment horizontal="center" vertical="center" wrapText="1"/>
    </xf>
    <xf numFmtId="0" fontId="22" fillId="3" borderId="4" xfId="3" applyFont="1" applyFill="1" applyBorder="1" applyAlignment="1">
      <alignment horizontal="center" vertical="center" wrapText="1"/>
    </xf>
    <xf numFmtId="0" fontId="22" fillId="2" borderId="4" xfId="3" applyFont="1" applyFill="1" applyBorder="1" applyAlignment="1">
      <alignment horizontal="center" vertical="center" wrapText="1"/>
    </xf>
    <xf numFmtId="164" fontId="22" fillId="2" borderId="4" xfId="3" applyNumberFormat="1" applyFont="1" applyFill="1" applyBorder="1" applyAlignment="1">
      <alignment horizontal="center" vertical="center" wrapText="1"/>
    </xf>
    <xf numFmtId="0" fontId="22" fillId="3" borderId="2" xfId="3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vertical="top" wrapText="1"/>
    </xf>
    <xf numFmtId="0" fontId="19" fillId="4" borderId="4" xfId="3" applyFont="1" applyFill="1" applyBorder="1" applyAlignment="1">
      <alignment horizontal="center" vertical="center" wrapText="1"/>
    </xf>
    <xf numFmtId="14" fontId="22" fillId="4" borderId="4" xfId="3" applyNumberFormat="1" applyFont="1" applyFill="1" applyBorder="1" applyAlignment="1">
      <alignment horizontal="center" vertical="center" wrapText="1"/>
    </xf>
    <xf numFmtId="0" fontId="22" fillId="4" borderId="4" xfId="3" applyFont="1" applyFill="1" applyBorder="1" applyAlignment="1">
      <alignment horizontal="center" vertical="center" wrapText="1"/>
    </xf>
    <xf numFmtId="0" fontId="22" fillId="4" borderId="2" xfId="3" applyFont="1" applyFill="1" applyBorder="1" applyAlignment="1">
      <alignment horizontal="center" vertical="center" wrapText="1"/>
    </xf>
    <xf numFmtId="49" fontId="22" fillId="4" borderId="2" xfId="3" applyNumberFormat="1" applyFont="1" applyFill="1" applyBorder="1" applyAlignment="1">
      <alignment horizontal="center" vertical="center" wrapText="1"/>
    </xf>
    <xf numFmtId="49" fontId="19" fillId="2" borderId="2" xfId="3" applyNumberFormat="1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vertical="center" wrapText="1"/>
    </xf>
    <xf numFmtId="0" fontId="19" fillId="3" borderId="2" xfId="3" applyFont="1" applyFill="1" applyBorder="1" applyAlignment="1">
      <alignment horizontal="center" vertical="center" wrapText="1"/>
    </xf>
    <xf numFmtId="0" fontId="19" fillId="4" borderId="2" xfId="3" applyFont="1" applyFill="1" applyBorder="1" applyAlignment="1">
      <alignment horizontal="center" vertical="center" wrapText="1"/>
    </xf>
    <xf numFmtId="0" fontId="19" fillId="2" borderId="4" xfId="3" applyFont="1" applyFill="1" applyBorder="1" applyAlignment="1">
      <alignment horizontal="center" vertical="center" wrapText="1"/>
    </xf>
    <xf numFmtId="164" fontId="19" fillId="2" borderId="4" xfId="3" applyNumberFormat="1" applyFont="1" applyFill="1" applyBorder="1" applyAlignment="1">
      <alignment horizontal="center" vertical="center" wrapText="1"/>
    </xf>
    <xf numFmtId="49" fontId="19" fillId="4" borderId="2" xfId="3" applyNumberFormat="1" applyFont="1" applyFill="1" applyBorder="1" applyAlignment="1">
      <alignment horizontal="center" vertical="center" wrapText="1"/>
    </xf>
    <xf numFmtId="0" fontId="20" fillId="3" borderId="2" xfId="3" applyFont="1" applyFill="1" applyBorder="1" applyAlignment="1">
      <alignment vertical="center" wrapText="1"/>
    </xf>
    <xf numFmtId="0" fontId="20" fillId="2" borderId="4" xfId="3" applyFont="1" applyFill="1" applyBorder="1" applyAlignment="1">
      <alignment horizontal="center" vertical="center" wrapText="1"/>
    </xf>
    <xf numFmtId="166" fontId="20" fillId="2" borderId="2" xfId="4" applyNumberFormat="1" applyFont="1" applyFill="1" applyBorder="1" applyAlignment="1" applyProtection="1">
      <alignment horizontal="center" vertical="center" wrapText="1"/>
      <protection locked="0"/>
    </xf>
    <xf numFmtId="49" fontId="20" fillId="2" borderId="2" xfId="3" applyNumberFormat="1" applyFont="1" applyFill="1" applyBorder="1" applyAlignment="1">
      <alignment horizontal="center" vertical="center" wrapText="1"/>
    </xf>
    <xf numFmtId="0" fontId="24" fillId="0" borderId="0" xfId="3" applyFont="1"/>
    <xf numFmtId="164" fontId="19" fillId="2" borderId="2" xfId="3" applyNumberFormat="1" applyFont="1" applyFill="1" applyBorder="1" applyAlignment="1">
      <alignment horizontal="center" vertical="center" wrapText="1"/>
    </xf>
    <xf numFmtId="166" fontId="19" fillId="2" borderId="2" xfId="4" applyNumberFormat="1" applyFont="1" applyFill="1" applyBorder="1" applyAlignment="1">
      <alignment horizontal="center" vertical="center" wrapText="1"/>
    </xf>
    <xf numFmtId="43" fontId="24" fillId="0" borderId="0" xfId="3" applyNumberFormat="1" applyFont="1"/>
    <xf numFmtId="0" fontId="19" fillId="2" borderId="2" xfId="3" applyFont="1" applyFill="1" applyBorder="1" applyAlignment="1">
      <alignment horizontal="left" vertical="center" wrapText="1"/>
    </xf>
    <xf numFmtId="167" fontId="20" fillId="2" borderId="2" xfId="3" applyNumberFormat="1" applyFont="1" applyFill="1" applyBorder="1" applyAlignment="1">
      <alignment horizontal="center" vertical="center" wrapText="1"/>
    </xf>
    <xf numFmtId="167" fontId="25" fillId="0" borderId="0" xfId="3" applyNumberFormat="1" applyFont="1"/>
    <xf numFmtId="0" fontId="19" fillId="2" borderId="2" xfId="0" applyFont="1" applyFill="1" applyBorder="1" applyAlignment="1">
      <alignment horizontal="center" vertical="center" wrapText="1"/>
    </xf>
    <xf numFmtId="14" fontId="19" fillId="2" borderId="4" xfId="3" applyNumberFormat="1" applyFont="1" applyFill="1" applyBorder="1" applyAlignment="1">
      <alignment horizontal="center" vertical="center" wrapText="1"/>
    </xf>
    <xf numFmtId="14" fontId="19" fillId="5" borderId="4" xfId="3" applyNumberFormat="1" applyFont="1" applyFill="1" applyBorder="1" applyAlignment="1">
      <alignment horizontal="center" vertical="center" wrapText="1"/>
    </xf>
    <xf numFmtId="0" fontId="19" fillId="2" borderId="2" xfId="3" applyFont="1" applyFill="1" applyBorder="1" applyAlignment="1">
      <alignment vertical="center" wrapText="1"/>
    </xf>
    <xf numFmtId="167" fontId="26" fillId="0" borderId="0" xfId="3" applyNumberFormat="1" applyFont="1"/>
    <xf numFmtId="167" fontId="24" fillId="0" borderId="0" xfId="3" applyNumberFormat="1" applyFont="1"/>
    <xf numFmtId="0" fontId="27" fillId="4" borderId="2" xfId="3" applyFont="1" applyFill="1" applyBorder="1" applyAlignment="1">
      <alignment vertical="center" wrapText="1"/>
    </xf>
    <xf numFmtId="14" fontId="19" fillId="4" borderId="4" xfId="3" applyNumberFormat="1" applyFont="1" applyFill="1" applyBorder="1" applyAlignment="1">
      <alignment horizontal="center" vertical="center" wrapText="1"/>
    </xf>
    <xf numFmtId="0" fontId="20" fillId="2" borderId="2" xfId="3" applyFont="1" applyFill="1" applyBorder="1" applyAlignment="1">
      <alignment horizontal="center" vertical="center" wrapText="1"/>
    </xf>
    <xf numFmtId="166" fontId="20" fillId="2" borderId="2" xfId="4" applyNumberFormat="1" applyFont="1" applyFill="1" applyBorder="1" applyAlignment="1">
      <alignment horizontal="center" vertical="center" wrapText="1"/>
    </xf>
    <xf numFmtId="49" fontId="19" fillId="2" borderId="3" xfId="3" applyNumberFormat="1" applyFont="1" applyFill="1" applyBorder="1" applyAlignment="1">
      <alignment horizontal="center" vertical="center" wrapText="1"/>
    </xf>
    <xf numFmtId="0" fontId="1" fillId="3" borderId="0" xfId="3" applyFill="1"/>
    <xf numFmtId="14" fontId="19" fillId="2" borderId="2" xfId="3" applyNumberFormat="1" applyFont="1" applyFill="1" applyBorder="1" applyAlignment="1">
      <alignment horizontal="center" vertical="center" wrapText="1"/>
    </xf>
    <xf numFmtId="14" fontId="19" fillId="5" borderId="2" xfId="3" applyNumberFormat="1" applyFont="1" applyFill="1" applyBorder="1" applyAlignment="1">
      <alignment horizontal="center" vertical="center" wrapText="1"/>
    </xf>
    <xf numFmtId="166" fontId="19" fillId="2" borderId="3" xfId="4" applyNumberFormat="1" applyFont="1" applyFill="1" applyBorder="1" applyAlignment="1">
      <alignment horizontal="center" vertical="center" wrapText="1"/>
    </xf>
    <xf numFmtId="164" fontId="19" fillId="2" borderId="3" xfId="4" applyNumberFormat="1" applyFont="1" applyFill="1" applyBorder="1" applyAlignment="1" applyProtection="1">
      <alignment horizontal="center" vertical="center" wrapText="1"/>
      <protection locked="0"/>
    </xf>
    <xf numFmtId="0" fontId="19" fillId="2" borderId="7" xfId="3" applyFont="1" applyFill="1" applyBorder="1" applyAlignment="1">
      <alignment vertical="center" wrapText="1"/>
    </xf>
    <xf numFmtId="0" fontId="1" fillId="2" borderId="0" xfId="3" applyFill="1"/>
    <xf numFmtId="0" fontId="24" fillId="2" borderId="0" xfId="3" applyFont="1" applyFill="1"/>
    <xf numFmtId="14" fontId="19" fillId="4" borderId="2" xfId="3" applyNumberFormat="1" applyFont="1" applyFill="1" applyBorder="1" applyAlignment="1">
      <alignment horizontal="center" vertical="center" wrapText="1"/>
    </xf>
    <xf numFmtId="166" fontId="19" fillId="2" borderId="2" xfId="3" applyNumberFormat="1" applyFont="1" applyFill="1" applyBorder="1" applyAlignment="1">
      <alignment horizontal="center" vertical="center" wrapText="1"/>
    </xf>
    <xf numFmtId="166" fontId="19" fillId="2" borderId="4" xfId="3" applyNumberFormat="1" applyFont="1" applyFill="1" applyBorder="1" applyAlignment="1">
      <alignment horizontal="center" vertical="center" wrapText="1"/>
    </xf>
    <xf numFmtId="0" fontId="19" fillId="3" borderId="7" xfId="3" applyFont="1" applyFill="1" applyBorder="1" applyAlignment="1">
      <alignment horizontal="center" vertical="center" wrapText="1"/>
    </xf>
    <xf numFmtId="0" fontId="27" fillId="4" borderId="4" xfId="3" applyFont="1" applyFill="1" applyBorder="1" applyAlignment="1">
      <alignment vertical="center" wrapText="1"/>
    </xf>
    <xf numFmtId="0" fontId="19" fillId="4" borderId="7" xfId="3" applyFont="1" applyFill="1" applyBorder="1" applyAlignment="1">
      <alignment horizontal="center" vertical="center" wrapText="1"/>
    </xf>
    <xf numFmtId="14" fontId="19" fillId="3" borderId="4" xfId="3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vertical="center" wrapText="1"/>
    </xf>
    <xf numFmtId="0" fontId="19" fillId="5" borderId="2" xfId="3" applyFont="1" applyFill="1" applyBorder="1" applyAlignment="1">
      <alignment horizontal="center" vertical="center" wrapText="1"/>
    </xf>
    <xf numFmtId="0" fontId="19" fillId="5" borderId="4" xfId="3" applyFont="1" applyFill="1" applyBorder="1" applyAlignment="1">
      <alignment horizontal="center" vertical="center" wrapText="1"/>
    </xf>
    <xf numFmtId="0" fontId="19" fillId="2" borderId="6" xfId="3" applyFont="1" applyFill="1" applyBorder="1" applyAlignment="1">
      <alignment horizontal="left" vertical="center" wrapText="1"/>
    </xf>
    <xf numFmtId="14" fontId="19" fillId="4" borderId="3" xfId="3" applyNumberFormat="1" applyFont="1" applyFill="1" applyBorder="1" applyAlignment="1">
      <alignment vertical="center" wrapText="1"/>
    </xf>
    <xf numFmtId="14" fontId="19" fillId="3" borderId="2" xfId="3" applyNumberFormat="1" applyFont="1" applyFill="1" applyBorder="1" applyAlignment="1">
      <alignment vertical="center" wrapText="1"/>
    </xf>
    <xf numFmtId="14" fontId="19" fillId="3" borderId="2" xfId="3" applyNumberFormat="1" applyFont="1" applyFill="1" applyBorder="1" applyAlignment="1">
      <alignment horizontal="center" vertical="center" wrapText="1"/>
    </xf>
    <xf numFmtId="164" fontId="20" fillId="2" borderId="2" xfId="3" applyNumberFormat="1" applyFont="1" applyFill="1" applyBorder="1" applyAlignment="1">
      <alignment horizontal="center" vertical="center" wrapText="1"/>
    </xf>
    <xf numFmtId="164" fontId="24" fillId="0" borderId="0" xfId="3" applyNumberFormat="1" applyFont="1"/>
    <xf numFmtId="0" fontId="20" fillId="3" borderId="4" xfId="3" applyFont="1" applyFill="1" applyBorder="1" applyAlignment="1">
      <alignment vertical="center" wrapText="1"/>
    </xf>
    <xf numFmtId="0" fontId="19" fillId="3" borderId="8" xfId="3" applyFont="1" applyFill="1" applyBorder="1" applyAlignment="1">
      <alignment horizontal="left" vertical="center" wrapText="1"/>
    </xf>
    <xf numFmtId="0" fontId="20" fillId="2" borderId="2" xfId="3" applyFont="1" applyFill="1" applyBorder="1" applyAlignment="1">
      <alignment vertical="center"/>
    </xf>
    <xf numFmtId="0" fontId="20" fillId="3" borderId="3" xfId="3" applyFont="1" applyFill="1" applyBorder="1" applyAlignment="1">
      <alignment horizontal="left" vertical="center" wrapText="1"/>
    </xf>
    <xf numFmtId="0" fontId="19" fillId="3" borderId="2" xfId="3" applyFont="1" applyFill="1" applyBorder="1" applyAlignment="1">
      <alignment horizontal="left" vertical="center" wrapText="1"/>
    </xf>
    <xf numFmtId="0" fontId="22" fillId="2" borderId="2" xfId="3" applyFont="1" applyFill="1" applyBorder="1" applyAlignment="1">
      <alignment horizontal="left" vertical="center" wrapText="1"/>
    </xf>
    <xf numFmtId="49" fontId="19" fillId="2" borderId="5" xfId="3" applyNumberFormat="1" applyFont="1" applyFill="1" applyBorder="1" applyAlignment="1">
      <alignment horizontal="center" vertical="center" wrapText="1"/>
    </xf>
    <xf numFmtId="49" fontId="19" fillId="2" borderId="9" xfId="3" applyNumberFormat="1" applyFont="1" applyFill="1" applyBorder="1" applyAlignment="1">
      <alignment horizontal="center" vertical="center" wrapText="1"/>
    </xf>
    <xf numFmtId="0" fontId="27" fillId="4" borderId="7" xfId="3" applyFont="1" applyFill="1" applyBorder="1" applyAlignment="1">
      <alignment vertical="center" wrapText="1"/>
    </xf>
    <xf numFmtId="0" fontId="19" fillId="2" borderId="3" xfId="3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vertical="center" wrapText="1"/>
    </xf>
    <xf numFmtId="0" fontId="29" fillId="0" borderId="0" xfId="3" applyFont="1"/>
    <xf numFmtId="49" fontId="19" fillId="2" borderId="2" xfId="3" applyNumberFormat="1" applyFont="1" applyFill="1" applyBorder="1" applyAlignment="1">
      <alignment vertical="center" wrapText="1"/>
    </xf>
    <xf numFmtId="0" fontId="32" fillId="0" borderId="0" xfId="3" applyFont="1" applyFill="1" applyBorder="1"/>
    <xf numFmtId="0" fontId="33" fillId="7" borderId="0" xfId="3" applyFont="1" applyFill="1" applyBorder="1" applyAlignment="1">
      <alignment horizontal="center" vertical="center"/>
    </xf>
    <xf numFmtId="0" fontId="34" fillId="6" borderId="0" xfId="3" applyFont="1" applyFill="1" applyBorder="1" applyAlignment="1">
      <alignment horizontal="center" vertical="center"/>
    </xf>
    <xf numFmtId="0" fontId="35" fillId="2" borderId="0" xfId="3" applyFont="1" applyFill="1" applyAlignment="1">
      <alignment horizontal="center" vertical="center"/>
    </xf>
    <xf numFmtId="0" fontId="33" fillId="7" borderId="0" xfId="3" applyFont="1" applyFill="1" applyBorder="1"/>
    <xf numFmtId="0" fontId="33" fillId="6" borderId="0" xfId="3" applyFont="1" applyFill="1" applyBorder="1" applyAlignment="1">
      <alignment horizontal="center" vertical="center"/>
    </xf>
    <xf numFmtId="0" fontId="33" fillId="6" borderId="0" xfId="3" applyFont="1" applyFill="1" applyBorder="1"/>
    <xf numFmtId="0" fontId="19" fillId="2" borderId="0" xfId="3" applyFont="1" applyFill="1" applyAlignment="1">
      <alignment vertical="center"/>
    </xf>
    <xf numFmtId="0" fontId="33" fillId="7" borderId="0" xfId="3" applyFont="1" applyFill="1" applyBorder="1" applyAlignment="1">
      <alignment horizontal="left" vertical="center" wrapText="1"/>
    </xf>
    <xf numFmtId="0" fontId="33" fillId="6" borderId="0" xfId="3" applyFont="1" applyFill="1" applyBorder="1" applyAlignment="1">
      <alignment horizontal="left" vertical="center" wrapText="1"/>
    </xf>
    <xf numFmtId="0" fontId="19" fillId="2" borderId="0" xfId="3" applyFont="1" applyFill="1"/>
    <xf numFmtId="0" fontId="19" fillId="2" borderId="0" xfId="3" applyFont="1" applyFill="1" applyAlignment="1">
      <alignment horizontal="center" vertical="center"/>
    </xf>
    <xf numFmtId="0" fontId="35" fillId="0" borderId="0" xfId="3" applyFont="1" applyAlignment="1">
      <alignment horizontal="center" vertical="top"/>
    </xf>
    <xf numFmtId="0" fontId="35" fillId="0" borderId="0" xfId="3" applyFont="1"/>
    <xf numFmtId="0" fontId="35" fillId="0" borderId="0" xfId="3" applyFont="1" applyAlignment="1">
      <alignment horizontal="center"/>
    </xf>
    <xf numFmtId="0" fontId="35" fillId="0" borderId="0" xfId="3" applyFont="1" applyAlignment="1">
      <alignment horizontal="right"/>
    </xf>
    <xf numFmtId="0" fontId="35" fillId="0" borderId="20" xfId="3" applyFont="1" applyBorder="1" applyAlignment="1">
      <alignment horizontal="center" vertical="top" wrapText="1"/>
    </xf>
    <xf numFmtId="0" fontId="35" fillId="0" borderId="21" xfId="3" applyFont="1" applyBorder="1" applyAlignment="1">
      <alignment horizontal="center" vertical="top" wrapText="1"/>
    </xf>
    <xf numFmtId="0" fontId="35" fillId="0" borderId="21" xfId="3" applyFont="1" applyBorder="1" applyAlignment="1">
      <alignment horizontal="center"/>
    </xf>
    <xf numFmtId="0" fontId="35" fillId="0" borderId="21" xfId="3" applyFont="1" applyBorder="1" applyAlignment="1">
      <alignment horizontal="center" vertical="top"/>
    </xf>
    <xf numFmtId="0" fontId="35" fillId="0" borderId="22" xfId="3" applyFont="1" applyBorder="1" applyAlignment="1">
      <alignment horizontal="center" vertical="top"/>
    </xf>
    <xf numFmtId="0" fontId="35" fillId="0" borderId="20" xfId="3" applyFont="1" applyBorder="1" applyAlignment="1">
      <alignment horizontal="justify" vertical="top" wrapText="1"/>
    </xf>
    <xf numFmtId="0" fontId="35" fillId="0" borderId="20" xfId="3" applyFont="1" applyBorder="1" applyAlignment="1">
      <alignment vertical="top" wrapText="1"/>
    </xf>
    <xf numFmtId="14" fontId="35" fillId="0" borderId="20" xfId="3" applyNumberFormat="1" applyFont="1" applyBorder="1" applyAlignment="1">
      <alignment vertical="top" wrapText="1"/>
    </xf>
    <xf numFmtId="0" fontId="35" fillId="0" borderId="20" xfId="3" applyNumberFormat="1" applyFont="1" applyBorder="1" applyAlignment="1">
      <alignment vertical="top" wrapText="1"/>
    </xf>
    <xf numFmtId="0" fontId="35" fillId="0" borderId="20" xfId="3" applyNumberFormat="1" applyFont="1" applyBorder="1" applyAlignment="1">
      <alignment horizontal="center" vertical="top" wrapText="1"/>
    </xf>
    <xf numFmtId="2" fontId="35" fillId="0" borderId="21" xfId="3" applyNumberFormat="1" applyFont="1" applyBorder="1" applyAlignment="1">
      <alignment horizontal="center" vertical="top"/>
    </xf>
    <xf numFmtId="14" fontId="35" fillId="0" borderId="20" xfId="3" applyNumberFormat="1" applyFont="1" applyBorder="1" applyAlignment="1">
      <alignment horizontal="center" vertical="top" wrapText="1"/>
    </xf>
    <xf numFmtId="0" fontId="38" fillId="0" borderId="20" xfId="3" applyFont="1" applyBorder="1" applyAlignment="1">
      <alignment horizontal="justify" vertical="top" wrapText="1"/>
    </xf>
    <xf numFmtId="0" fontId="35" fillId="0" borderId="21" xfId="3" applyNumberFormat="1" applyFont="1" applyBorder="1" applyAlignment="1">
      <alignment horizontal="center" vertical="top"/>
    </xf>
    <xf numFmtId="49" fontId="13" fillId="0" borderId="0" xfId="3" applyNumberFormat="1" applyFont="1" applyFill="1" applyAlignment="1">
      <alignment horizontal="right" vertical="top"/>
    </xf>
    <xf numFmtId="0" fontId="13" fillId="0" borderId="0" xfId="3" applyFont="1" applyFill="1" applyAlignment="1">
      <alignment horizontal="left" vertical="top" wrapText="1"/>
    </xf>
    <xf numFmtId="0" fontId="13" fillId="0" borderId="0" xfId="3" applyFont="1" applyFill="1" applyAlignment="1">
      <alignment horizontal="left" vertical="top"/>
    </xf>
    <xf numFmtId="0" fontId="13" fillId="0" borderId="0" xfId="3" applyFont="1" applyFill="1" applyAlignment="1">
      <alignment horizontal="right" vertical="top" wrapText="1"/>
    </xf>
    <xf numFmtId="165" fontId="13" fillId="0" borderId="0" xfId="3" applyNumberFormat="1" applyFont="1" applyFill="1" applyAlignment="1">
      <alignment horizontal="right" vertical="top" wrapText="1"/>
    </xf>
    <xf numFmtId="0" fontId="13" fillId="0" borderId="0" xfId="3" applyFont="1" applyFill="1" applyAlignment="1">
      <alignment horizontal="right" vertical="top"/>
    </xf>
    <xf numFmtId="49" fontId="39" fillId="0" borderId="0" xfId="3" applyNumberFormat="1" applyFont="1" applyFill="1" applyAlignment="1">
      <alignment horizontal="center" vertical="top"/>
    </xf>
    <xf numFmtId="0" fontId="13" fillId="0" borderId="0" xfId="3" applyFont="1" applyFill="1" applyBorder="1" applyAlignment="1">
      <alignment horizontal="left" vertical="top" wrapText="1"/>
    </xf>
    <xf numFmtId="0" fontId="13" fillId="0" borderId="0" xfId="3" applyFont="1" applyFill="1" applyBorder="1" applyAlignment="1">
      <alignment horizontal="left" vertical="top"/>
    </xf>
    <xf numFmtId="0" fontId="13" fillId="0" borderId="0" xfId="3" applyFont="1" applyFill="1" applyBorder="1" applyAlignment="1">
      <alignment horizontal="right" vertical="top" wrapText="1"/>
    </xf>
    <xf numFmtId="4" fontId="13" fillId="0" borderId="2" xfId="3" applyNumberFormat="1" applyFont="1" applyFill="1" applyBorder="1" applyAlignment="1">
      <alignment horizontal="center" vertical="top" wrapText="1"/>
    </xf>
    <xf numFmtId="0" fontId="13" fillId="0" borderId="2" xfId="3" applyNumberFormat="1" applyFont="1" applyFill="1" applyBorder="1" applyAlignment="1">
      <alignment horizontal="center" vertical="top" wrapText="1"/>
    </xf>
    <xf numFmtId="165" fontId="40" fillId="0" borderId="2" xfId="3" applyNumberFormat="1" applyFont="1" applyFill="1" applyBorder="1" applyAlignment="1">
      <alignment horizontal="center" vertical="top" wrapText="1"/>
    </xf>
    <xf numFmtId="49" fontId="13" fillId="0" borderId="2" xfId="3" applyNumberFormat="1" applyFont="1" applyFill="1" applyBorder="1" applyAlignment="1">
      <alignment horizontal="center" vertical="top"/>
    </xf>
    <xf numFmtId="3" fontId="13" fillId="0" borderId="2" xfId="3" applyNumberFormat="1" applyFont="1" applyFill="1" applyBorder="1" applyAlignment="1">
      <alignment horizontal="center" vertical="top" wrapText="1"/>
    </xf>
    <xf numFmtId="1" fontId="40" fillId="0" borderId="2" xfId="3" applyNumberFormat="1" applyFont="1" applyFill="1" applyBorder="1" applyAlignment="1">
      <alignment horizontal="center" vertical="top" wrapText="1"/>
    </xf>
    <xf numFmtId="0" fontId="13" fillId="0" borderId="0" xfId="3" applyFont="1" applyFill="1" applyAlignment="1">
      <alignment horizontal="center" vertical="top" wrapText="1"/>
    </xf>
    <xf numFmtId="0" fontId="13" fillId="0" borderId="0" xfId="3" applyFont="1" applyFill="1" applyAlignment="1">
      <alignment horizontal="center" vertical="top"/>
    </xf>
    <xf numFmtId="49" fontId="13" fillId="8" borderId="2" xfId="3" applyNumberFormat="1" applyFont="1" applyFill="1" applyBorder="1" applyAlignment="1">
      <alignment horizontal="center" vertical="top" wrapText="1"/>
    </xf>
    <xf numFmtId="2" fontId="13" fillId="0" borderId="0" xfId="3" applyNumberFormat="1" applyFont="1" applyFill="1" applyBorder="1" applyAlignment="1">
      <alignment horizontal="right" vertical="top" wrapText="1"/>
    </xf>
    <xf numFmtId="2" fontId="39" fillId="0" borderId="2" xfId="3" applyNumberFormat="1" applyFont="1" applyFill="1" applyBorder="1" applyAlignment="1">
      <alignment horizontal="left" vertical="top" wrapText="1"/>
    </xf>
    <xf numFmtId="165" fontId="39" fillId="0" borderId="2" xfId="3" applyNumberFormat="1" applyFont="1" applyFill="1" applyBorder="1" applyAlignment="1">
      <alignment horizontal="right" vertical="top" wrapText="1"/>
    </xf>
    <xf numFmtId="2" fontId="13" fillId="0" borderId="2" xfId="3" applyNumberFormat="1" applyFont="1" applyFill="1" applyBorder="1" applyAlignment="1">
      <alignment horizontal="left" vertical="top" wrapText="1"/>
    </xf>
    <xf numFmtId="165" fontId="13" fillId="0" borderId="2" xfId="3" applyNumberFormat="1" applyFont="1" applyFill="1" applyBorder="1" applyAlignment="1">
      <alignment horizontal="right" vertical="top" wrapText="1"/>
    </xf>
    <xf numFmtId="49" fontId="40" fillId="9" borderId="2" xfId="3" applyNumberFormat="1" applyFont="1" applyFill="1" applyBorder="1" applyAlignment="1">
      <alignment horizontal="center" vertical="top" wrapText="1"/>
    </xf>
    <xf numFmtId="0" fontId="40" fillId="9" borderId="2" xfId="3" applyFont="1" applyFill="1" applyBorder="1" applyAlignment="1">
      <alignment vertical="top" wrapText="1"/>
    </xf>
    <xf numFmtId="0" fontId="40" fillId="9" borderId="2" xfId="3" applyFont="1" applyFill="1" applyBorder="1" applyAlignment="1">
      <alignment horizontal="center" vertical="top" wrapText="1"/>
    </xf>
    <xf numFmtId="14" fontId="13" fillId="9" borderId="2" xfId="3" applyNumberFormat="1" applyFont="1" applyFill="1" applyBorder="1" applyAlignment="1">
      <alignment horizontal="center" vertical="top" wrapText="1"/>
    </xf>
    <xf numFmtId="165" fontId="40" fillId="9" borderId="2" xfId="3" applyNumberFormat="1" applyFont="1" applyFill="1" applyBorder="1" applyAlignment="1">
      <alignment horizontal="center" vertical="top"/>
    </xf>
    <xf numFmtId="2" fontId="40" fillId="9" borderId="2" xfId="3" applyNumberFormat="1" applyFont="1" applyFill="1" applyBorder="1" applyAlignment="1">
      <alignment horizontal="center" vertical="top" wrapText="1"/>
    </xf>
    <xf numFmtId="2" fontId="40" fillId="0" borderId="0" xfId="3" applyNumberFormat="1" applyFont="1" applyFill="1" applyBorder="1" applyAlignment="1">
      <alignment horizontal="right" vertical="top" wrapText="1"/>
    </xf>
    <xf numFmtId="49" fontId="40" fillId="9" borderId="2" xfId="3" applyNumberFormat="1" applyFont="1" applyFill="1" applyBorder="1" applyAlignment="1">
      <alignment horizontal="center" vertical="top"/>
    </xf>
    <xf numFmtId="165" fontId="40" fillId="9" borderId="2" xfId="3" applyNumberFormat="1" applyFont="1" applyFill="1" applyBorder="1" applyAlignment="1">
      <alignment horizontal="center" vertical="top" wrapText="1"/>
    </xf>
    <xf numFmtId="2" fontId="39" fillId="8" borderId="2" xfId="3" applyNumberFormat="1" applyFont="1" applyFill="1" applyBorder="1" applyAlignment="1">
      <alignment horizontal="left" vertical="top" wrapText="1"/>
    </xf>
    <xf numFmtId="165" fontId="39" fillId="8" borderId="2" xfId="3" applyNumberFormat="1" applyFont="1" applyFill="1" applyBorder="1" applyAlignment="1">
      <alignment horizontal="right" vertical="top" wrapText="1"/>
    </xf>
    <xf numFmtId="2" fontId="39" fillId="0" borderId="0" xfId="3" applyNumberFormat="1" applyFont="1" applyFill="1" applyBorder="1" applyAlignment="1">
      <alignment horizontal="right" vertical="top" wrapText="1"/>
    </xf>
    <xf numFmtId="49" fontId="39" fillId="8" borderId="2" xfId="3" applyNumberFormat="1" applyFont="1" applyFill="1" applyBorder="1" applyAlignment="1">
      <alignment horizontal="center" vertical="top" wrapText="1"/>
    </xf>
    <xf numFmtId="0" fontId="13" fillId="0" borderId="0" xfId="3" applyFont="1" applyFill="1" applyBorder="1" applyAlignment="1">
      <alignment horizontal="right" vertical="top"/>
    </xf>
    <xf numFmtId="0" fontId="40" fillId="0" borderId="0" xfId="3" applyFont="1" applyFill="1" applyBorder="1" applyAlignment="1">
      <alignment horizontal="right" vertical="top" wrapText="1"/>
    </xf>
    <xf numFmtId="0" fontId="40" fillId="0" borderId="0" xfId="3" applyFont="1" applyFill="1" applyBorder="1" applyAlignment="1">
      <alignment horizontal="right" vertical="top"/>
    </xf>
    <xf numFmtId="0" fontId="39" fillId="0" borderId="0" xfId="3" applyFont="1" applyFill="1" applyBorder="1" applyAlignment="1">
      <alignment horizontal="right" vertical="top" wrapText="1"/>
    </xf>
    <xf numFmtId="0" fontId="39" fillId="0" borderId="0" xfId="3" applyFont="1" applyFill="1" applyBorder="1" applyAlignment="1">
      <alignment horizontal="right" vertical="top"/>
    </xf>
    <xf numFmtId="49" fontId="39" fillId="8" borderId="2" xfId="3" applyNumberFormat="1" applyFont="1" applyFill="1" applyBorder="1" applyAlignment="1">
      <alignment horizontal="center" vertical="top"/>
    </xf>
    <xf numFmtId="165" fontId="13" fillId="0" borderId="2" xfId="3" applyNumberFormat="1" applyFont="1" applyFill="1" applyBorder="1" applyAlignment="1">
      <alignment vertical="top" wrapText="1"/>
    </xf>
    <xf numFmtId="0" fontId="40" fillId="0" borderId="0" xfId="3" applyFont="1" applyFill="1" applyAlignment="1">
      <alignment vertical="top"/>
    </xf>
    <xf numFmtId="14" fontId="40" fillId="9" borderId="2" xfId="3" applyNumberFormat="1" applyFont="1" applyFill="1" applyBorder="1" applyAlignment="1">
      <alignment horizontal="center" vertical="top" wrapText="1"/>
    </xf>
    <xf numFmtId="0" fontId="40" fillId="0" borderId="0" xfId="3" applyFont="1" applyFill="1" applyAlignment="1">
      <alignment horizontal="right" vertical="top" wrapText="1"/>
    </xf>
    <xf numFmtId="0" fontId="40" fillId="0" borderId="0" xfId="3" applyFont="1" applyFill="1" applyAlignment="1">
      <alignment horizontal="right" vertical="top"/>
    </xf>
    <xf numFmtId="0" fontId="39" fillId="0" borderId="0" xfId="3" applyFont="1" applyFill="1" applyAlignment="1">
      <alignment horizontal="right" vertical="top" wrapText="1"/>
    </xf>
    <xf numFmtId="0" fontId="39" fillId="0" borderId="0" xfId="3" applyFont="1" applyFill="1" applyAlignment="1">
      <alignment horizontal="right" vertical="top"/>
    </xf>
    <xf numFmtId="0" fontId="13" fillId="3" borderId="0" xfId="3" applyFont="1" applyFill="1" applyAlignment="1">
      <alignment horizontal="left" vertical="top" wrapText="1"/>
    </xf>
    <xf numFmtId="49" fontId="13" fillId="0" borderId="0" xfId="3" applyNumberFormat="1" applyFont="1" applyFill="1" applyAlignment="1">
      <alignment horizontal="left" vertical="top"/>
    </xf>
    <xf numFmtId="0" fontId="42" fillId="0" borderId="0" xfId="5"/>
    <xf numFmtId="0" fontId="43" fillId="0" borderId="0" xfId="5" applyFont="1" applyAlignment="1">
      <alignment horizontal="center" vertical="center"/>
    </xf>
    <xf numFmtId="4" fontId="42" fillId="0" borderId="0" xfId="5" applyNumberFormat="1"/>
    <xf numFmtId="0" fontId="44" fillId="0" borderId="0" xfId="5" applyFont="1"/>
    <xf numFmtId="0" fontId="45" fillId="0" borderId="2" xfId="5" applyFont="1" applyBorder="1" applyAlignment="1">
      <alignment horizontal="center" vertical="center" wrapText="1"/>
    </xf>
    <xf numFmtId="4" fontId="45" fillId="0" borderId="2" xfId="5" applyNumberFormat="1" applyFont="1" applyBorder="1" applyAlignment="1">
      <alignment horizontal="center" vertical="center" wrapText="1"/>
    </xf>
    <xf numFmtId="3" fontId="45" fillId="0" borderId="2" xfId="5" applyNumberFormat="1" applyFont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0" fontId="45" fillId="0" borderId="2" xfId="5" applyFont="1" applyBorder="1" applyAlignment="1">
      <alignment vertical="center" wrapText="1"/>
    </xf>
    <xf numFmtId="14" fontId="45" fillId="0" borderId="2" xfId="5" applyNumberFormat="1" applyFont="1" applyBorder="1" applyAlignment="1">
      <alignment horizontal="center" vertical="center" wrapText="1"/>
    </xf>
    <xf numFmtId="0" fontId="45" fillId="2" borderId="2" xfId="5" applyFont="1" applyFill="1" applyBorder="1" applyAlignment="1">
      <alignment horizontal="center" vertical="center" wrapText="1"/>
    </xf>
    <xf numFmtId="4" fontId="45" fillId="2" borderId="2" xfId="5" applyNumberFormat="1" applyFont="1" applyFill="1" applyBorder="1" applyAlignment="1">
      <alignment horizontal="center" vertical="center" wrapText="1"/>
    </xf>
    <xf numFmtId="14" fontId="45" fillId="2" borderId="2" xfId="5" applyNumberFormat="1" applyFont="1" applyFill="1" applyBorder="1" applyAlignment="1">
      <alignment horizontal="center" vertical="center" wrapText="1"/>
    </xf>
    <xf numFmtId="0" fontId="17" fillId="0" borderId="0" xfId="5" applyFont="1"/>
    <xf numFmtId="0" fontId="46" fillId="0" borderId="0" xfId="5" applyFont="1"/>
    <xf numFmtId="0" fontId="1" fillId="0" borderId="0" xfId="3" applyFont="1"/>
    <xf numFmtId="0" fontId="9" fillId="2" borderId="0" xfId="3" applyFont="1" applyFill="1" applyAlignment="1">
      <alignment horizontal="right" vertical="center"/>
    </xf>
    <xf numFmtId="0" fontId="9" fillId="2" borderId="0" xfId="3" applyFont="1" applyFill="1" applyAlignment="1">
      <alignment horizontal="center" vertical="center"/>
    </xf>
    <xf numFmtId="0" fontId="47" fillId="0" borderId="0" xfId="3" applyFont="1" applyAlignment="1">
      <alignment wrapText="1"/>
    </xf>
    <xf numFmtId="0" fontId="47" fillId="0" borderId="0" xfId="3" applyFont="1"/>
    <xf numFmtId="0" fontId="48" fillId="0" borderId="2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/>
    </xf>
    <xf numFmtId="0" fontId="1" fillId="0" borderId="2" xfId="3" applyBorder="1" applyAlignment="1">
      <alignment horizontal="center"/>
    </xf>
    <xf numFmtId="0" fontId="47" fillId="0" borderId="3" xfId="3" applyFont="1" applyBorder="1" applyAlignment="1">
      <alignment vertical="center" wrapText="1"/>
    </xf>
    <xf numFmtId="0" fontId="47" fillId="0" borderId="3" xfId="3" applyFont="1" applyBorder="1" applyAlignment="1">
      <alignment horizontal="center" vertical="center" wrapText="1"/>
    </xf>
    <xf numFmtId="0" fontId="47" fillId="0" borderId="2" xfId="3" applyFont="1" applyBorder="1" applyAlignment="1">
      <alignment horizontal="center" vertical="center" wrapText="1"/>
    </xf>
    <xf numFmtId="165" fontId="47" fillId="0" borderId="2" xfId="3" applyNumberFormat="1" applyFont="1" applyBorder="1" applyAlignment="1">
      <alignment horizontal="center" vertical="center" wrapText="1"/>
    </xf>
    <xf numFmtId="168" fontId="47" fillId="0" borderId="2" xfId="3" applyNumberFormat="1" applyFont="1" applyBorder="1" applyAlignment="1">
      <alignment horizontal="center" vertical="center" wrapText="1"/>
    </xf>
    <xf numFmtId="14" fontId="47" fillId="0" borderId="2" xfId="3" applyNumberFormat="1" applyFont="1" applyBorder="1" applyAlignment="1">
      <alignment horizontal="center" vertical="center" wrapText="1"/>
    </xf>
    <xf numFmtId="0" fontId="47" fillId="0" borderId="2" xfId="3" applyFont="1" applyBorder="1" applyAlignment="1">
      <alignment vertical="center" wrapText="1"/>
    </xf>
    <xf numFmtId="1" fontId="47" fillId="0" borderId="3" xfId="3" applyNumberFormat="1" applyFont="1" applyBorder="1" applyAlignment="1">
      <alignment vertical="center" wrapText="1"/>
    </xf>
    <xf numFmtId="1" fontId="47" fillId="0" borderId="3" xfId="3" applyNumberFormat="1" applyFont="1" applyBorder="1" applyAlignment="1">
      <alignment horizontal="center" vertical="center" wrapText="1"/>
    </xf>
    <xf numFmtId="0" fontId="51" fillId="0" borderId="2" xfId="3" applyFont="1" applyBorder="1" applyAlignment="1">
      <alignment horizontal="center" vertical="center"/>
    </xf>
    <xf numFmtId="0" fontId="53" fillId="2" borderId="2" xfId="6" applyFont="1" applyFill="1" applyBorder="1" applyAlignment="1">
      <alignment horizontal="left" vertical="center" wrapText="1"/>
    </xf>
    <xf numFmtId="0" fontId="47" fillId="2" borderId="2" xfId="3" applyFont="1" applyFill="1" applyBorder="1" applyAlignment="1">
      <alignment vertical="center" wrapText="1"/>
    </xf>
    <xf numFmtId="1" fontId="47" fillId="0" borderId="3" xfId="3" applyNumberFormat="1" applyFont="1" applyBorder="1" applyAlignment="1">
      <alignment horizontal="left" vertical="center" wrapText="1"/>
    </xf>
    <xf numFmtId="0" fontId="53" fillId="0" borderId="2" xfId="3" applyFont="1" applyBorder="1" applyAlignment="1">
      <alignment vertical="center" wrapText="1"/>
    </xf>
    <xf numFmtId="169" fontId="47" fillId="0" borderId="2" xfId="3" applyNumberFormat="1" applyFont="1" applyBorder="1" applyAlignment="1">
      <alignment horizontal="center" vertical="center" wrapText="1"/>
    </xf>
    <xf numFmtId="0" fontId="53" fillId="2" borderId="2" xfId="6" applyFont="1" applyFill="1" applyBorder="1" applyAlignment="1">
      <alignment vertical="top" wrapText="1"/>
    </xf>
    <xf numFmtId="0" fontId="53" fillId="0" borderId="2" xfId="6" applyFont="1" applyFill="1" applyBorder="1" applyAlignment="1">
      <alignment vertical="center" wrapText="1"/>
    </xf>
    <xf numFmtId="0" fontId="47" fillId="0" borderId="3" xfId="3" applyNumberFormat="1" applyFont="1" applyBorder="1" applyAlignment="1">
      <alignment horizontal="left" vertical="center" wrapText="1"/>
    </xf>
    <xf numFmtId="0" fontId="47" fillId="0" borderId="2" xfId="3" applyFont="1" applyBorder="1" applyAlignment="1">
      <alignment horizontal="left" vertical="center" wrapText="1"/>
    </xf>
    <xf numFmtId="1" fontId="47" fillId="0" borderId="2" xfId="3" applyNumberFormat="1" applyFont="1" applyBorder="1" applyAlignment="1">
      <alignment vertical="center" wrapText="1"/>
    </xf>
    <xf numFmtId="1" fontId="47" fillId="0" borderId="2" xfId="3" applyNumberFormat="1" applyFont="1" applyBorder="1" applyAlignment="1">
      <alignment horizontal="center" vertical="center" wrapText="1"/>
    </xf>
    <xf numFmtId="0" fontId="9" fillId="0" borderId="2" xfId="3" applyFont="1" applyBorder="1" applyAlignment="1">
      <alignment vertical="center"/>
    </xf>
    <xf numFmtId="10" fontId="9" fillId="0" borderId="2" xfId="3" applyNumberFormat="1" applyFont="1" applyBorder="1" applyAlignment="1">
      <alignment horizontal="center" vertical="center"/>
    </xf>
    <xf numFmtId="0" fontId="9" fillId="0" borderId="2" xfId="3" applyFont="1" applyBorder="1"/>
    <xf numFmtId="0" fontId="9" fillId="0" borderId="0" xfId="3" applyFont="1" applyAlignment="1">
      <alignment wrapText="1"/>
    </xf>
    <xf numFmtId="0" fontId="9" fillId="0" borderId="0" xfId="3" applyFont="1" applyAlignment="1">
      <alignment horizontal="center"/>
    </xf>
    <xf numFmtId="0" fontId="9" fillId="0" borderId="1" xfId="3" applyFont="1" applyBorder="1" applyAlignment="1">
      <alignment horizontal="center" wrapText="1"/>
    </xf>
    <xf numFmtId="0" fontId="9" fillId="0" borderId="0" xfId="3" applyFont="1" applyAlignment="1">
      <alignment horizontal="left" wrapText="1"/>
    </xf>
    <xf numFmtId="0" fontId="9" fillId="0" borderId="0" xfId="3" applyFont="1" applyBorder="1" applyAlignment="1">
      <alignment horizontal="center" wrapText="1"/>
    </xf>
    <xf numFmtId="0" fontId="9" fillId="0" borderId="0" xfId="3" applyFont="1" applyAlignment="1">
      <alignment horizontal="center" wrapText="1"/>
    </xf>
    <xf numFmtId="0" fontId="3" fillId="2" borderId="0" xfId="3" applyFont="1" applyFill="1" applyAlignment="1">
      <alignment horizontal="center" vertical="center"/>
    </xf>
    <xf numFmtId="0" fontId="3" fillId="2" borderId="0" xfId="3" applyFont="1" applyFill="1"/>
    <xf numFmtId="0" fontId="3" fillId="2" borderId="0" xfId="3" applyFont="1" applyFill="1" applyAlignment="1"/>
    <xf numFmtId="0" fontId="3" fillId="0" borderId="0" xfId="3" applyFont="1" applyFill="1"/>
    <xf numFmtId="0" fontId="3" fillId="0" borderId="0" xfId="3" applyFont="1" applyFill="1" applyAlignment="1">
      <alignment horizontal="left" vertical="center"/>
    </xf>
    <xf numFmtId="0" fontId="3" fillId="2" borderId="0" xfId="3" applyFont="1" applyFill="1" applyAlignment="1">
      <alignment horizontal="left" vertical="center"/>
    </xf>
    <xf numFmtId="0" fontId="55" fillId="0" borderId="0" xfId="3" applyFont="1"/>
    <xf numFmtId="0" fontId="55" fillId="2" borderId="0" xfId="3" applyFont="1" applyFill="1"/>
    <xf numFmtId="0" fontId="3" fillId="0" borderId="11" xfId="3" applyFont="1" applyBorder="1"/>
    <xf numFmtId="0" fontId="3" fillId="0" borderId="0" xfId="3" applyFont="1" applyBorder="1"/>
    <xf numFmtId="0" fontId="55" fillId="2" borderId="2" xfId="3" applyFont="1" applyFill="1" applyBorder="1" applyAlignment="1">
      <alignment horizontal="center" vertical="center" wrapText="1"/>
    </xf>
    <xf numFmtId="0" fontId="55" fillId="0" borderId="2" xfId="3" applyFont="1" applyFill="1" applyBorder="1" applyAlignment="1">
      <alignment horizontal="center" vertical="center" wrapText="1"/>
    </xf>
    <xf numFmtId="0" fontId="55" fillId="2" borderId="4" xfId="3" applyFont="1" applyFill="1" applyBorder="1" applyAlignment="1">
      <alignment horizontal="center" vertical="center" wrapText="1"/>
    </xf>
    <xf numFmtId="49" fontId="55" fillId="2" borderId="2" xfId="3" applyNumberFormat="1" applyFont="1" applyFill="1" applyBorder="1" applyAlignment="1">
      <alignment horizontal="center" vertical="center" wrapText="1"/>
    </xf>
    <xf numFmtId="0" fontId="55" fillId="2" borderId="2" xfId="3" applyFont="1" applyFill="1" applyBorder="1" applyAlignment="1">
      <alignment vertical="center" wrapText="1"/>
    </xf>
    <xf numFmtId="14" fontId="55" fillId="0" borderId="2" xfId="3" applyNumberFormat="1" applyFont="1" applyFill="1" applyBorder="1" applyAlignment="1">
      <alignment horizontal="center" vertical="center" wrapText="1"/>
    </xf>
    <xf numFmtId="14" fontId="55" fillId="2" borderId="2" xfId="3" applyNumberFormat="1" applyFont="1" applyFill="1" applyBorder="1" applyAlignment="1">
      <alignment horizontal="center" vertical="center" wrapText="1"/>
    </xf>
    <xf numFmtId="0" fontId="57" fillId="3" borderId="2" xfId="3" applyFont="1" applyFill="1" applyBorder="1" applyAlignment="1">
      <alignment vertical="center" wrapText="1"/>
    </xf>
    <xf numFmtId="0" fontId="55" fillId="0" borderId="2" xfId="3" applyFont="1" applyFill="1" applyBorder="1" applyAlignment="1">
      <alignment vertical="center" wrapText="1"/>
    </xf>
    <xf numFmtId="49" fontId="55" fillId="0" borderId="2" xfId="3" applyNumberFormat="1" applyFont="1" applyFill="1" applyBorder="1" applyAlignment="1">
      <alignment horizontal="center" vertical="center" wrapText="1"/>
    </xf>
    <xf numFmtId="0" fontId="57" fillId="0" borderId="2" xfId="3" applyFont="1" applyFill="1" applyBorder="1" applyAlignment="1">
      <alignment vertical="center" wrapText="1"/>
    </xf>
    <xf numFmtId="0" fontId="55" fillId="0" borderId="3" xfId="3" applyFont="1" applyFill="1" applyBorder="1" applyAlignment="1">
      <alignment vertical="center" wrapText="1"/>
    </xf>
    <xf numFmtId="0" fontId="3" fillId="0" borderId="2" xfId="3" applyFont="1" applyBorder="1" applyAlignment="1">
      <alignment horizontal="center" wrapText="1"/>
    </xf>
    <xf numFmtId="16" fontId="54" fillId="0" borderId="2" xfId="3" applyNumberFormat="1" applyFont="1" applyFill="1" applyBorder="1" applyAlignment="1">
      <alignment horizontal="center" vertical="center" wrapText="1"/>
    </xf>
    <xf numFmtId="0" fontId="54" fillId="0" borderId="2" xfId="3" applyFont="1" applyFill="1" applyBorder="1" applyAlignment="1">
      <alignment vertical="center" wrapText="1"/>
    </xf>
    <xf numFmtId="4" fontId="55" fillId="0" borderId="2" xfId="3" applyNumberFormat="1" applyFont="1" applyFill="1" applyBorder="1" applyAlignment="1">
      <alignment horizontal="center" vertical="center" wrapText="1"/>
    </xf>
    <xf numFmtId="4" fontId="55" fillId="0" borderId="0" xfId="3" applyNumberFormat="1" applyFont="1" applyFill="1" applyAlignment="1">
      <alignment horizontal="center" vertical="center"/>
    </xf>
    <xf numFmtId="4" fontId="3" fillId="0" borderId="2" xfId="3" applyNumberFormat="1" applyFont="1" applyBorder="1" applyAlignment="1">
      <alignment horizontal="center" vertical="center"/>
    </xf>
    <xf numFmtId="16" fontId="55" fillId="0" borderId="2" xfId="3" applyNumberFormat="1" applyFont="1" applyFill="1" applyBorder="1" applyAlignment="1">
      <alignment horizontal="center" vertical="center" wrapText="1"/>
    </xf>
    <xf numFmtId="14" fontId="55" fillId="0" borderId="6" xfId="3" applyNumberFormat="1" applyFont="1" applyFill="1" applyBorder="1" applyAlignment="1">
      <alignment horizontal="center" vertical="center" wrapText="1"/>
    </xf>
    <xf numFmtId="0" fontId="3" fillId="0" borderId="2" xfId="3" applyFont="1" applyBorder="1"/>
    <xf numFmtId="0" fontId="55" fillId="0" borderId="6" xfId="3" applyFont="1" applyFill="1" applyBorder="1" applyAlignment="1">
      <alignment horizontal="left" vertical="center" wrapText="1"/>
    </xf>
    <xf numFmtId="0" fontId="3" fillId="2" borderId="2" xfId="3" applyFont="1" applyFill="1" applyBorder="1"/>
    <xf numFmtId="165" fontId="56" fillId="0" borderId="2" xfId="0" applyNumberFormat="1" applyFont="1" applyFill="1" applyBorder="1" applyAlignment="1">
      <alignment horizontal="left" vertical="top" wrapText="1"/>
    </xf>
    <xf numFmtId="49" fontId="55" fillId="0" borderId="6" xfId="3" applyNumberFormat="1" applyFont="1" applyFill="1" applyBorder="1" applyAlignment="1">
      <alignment horizontal="center" vertical="center" wrapText="1"/>
    </xf>
    <xf numFmtId="4" fontId="55" fillId="0" borderId="6" xfId="3" applyNumberFormat="1" applyFont="1" applyFill="1" applyBorder="1" applyAlignment="1">
      <alignment horizontal="center" vertical="center" wrapText="1"/>
    </xf>
    <xf numFmtId="14" fontId="57" fillId="0" borderId="6" xfId="3" applyNumberFormat="1" applyFont="1" applyFill="1" applyBorder="1" applyAlignment="1">
      <alignment horizontal="left" vertical="center" wrapText="1"/>
    </xf>
    <xf numFmtId="0" fontId="58" fillId="0" borderId="0" xfId="3" applyFont="1" applyAlignment="1">
      <alignment horizontal="center" vertical="center"/>
    </xf>
    <xf numFmtId="4" fontId="3" fillId="0" borderId="0" xfId="3" applyNumberFormat="1" applyFont="1" applyFill="1" applyAlignment="1">
      <alignment horizontal="center" vertical="center"/>
    </xf>
    <xf numFmtId="4" fontId="3" fillId="0" borderId="2" xfId="3" applyNumberFormat="1" applyFont="1" applyFill="1" applyBorder="1" applyAlignment="1">
      <alignment horizontal="center" vertical="center"/>
    </xf>
    <xf numFmtId="0" fontId="59" fillId="0" borderId="0" xfId="3" applyFont="1" applyAlignment="1">
      <alignment horizontal="center" vertical="center" wrapText="1"/>
    </xf>
    <xf numFmtId="14" fontId="57" fillId="0" borderId="2" xfId="3" applyNumberFormat="1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vertical="center" wrapText="1"/>
    </xf>
    <xf numFmtId="0" fontId="3" fillId="0" borderId="2" xfId="3" applyFont="1" applyFill="1" applyBorder="1"/>
    <xf numFmtId="14" fontId="3" fillId="0" borderId="2" xfId="3" applyNumberFormat="1" applyFont="1" applyFill="1" applyBorder="1" applyAlignment="1">
      <alignment horizontal="center" vertical="center" wrapText="1"/>
    </xf>
    <xf numFmtId="49" fontId="3" fillId="0" borderId="2" xfId="3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left" vertical="center" wrapText="1"/>
    </xf>
    <xf numFmtId="0" fontId="3" fillId="0" borderId="4" xfId="3" applyFont="1" applyFill="1" applyBorder="1" applyAlignment="1">
      <alignment horizontal="left" vertical="center" wrapText="1"/>
    </xf>
    <xf numFmtId="0" fontId="3" fillId="0" borderId="5" xfId="3" applyFont="1" applyFill="1" applyBorder="1" applyAlignment="1">
      <alignment horizontal="center" vertical="center"/>
    </xf>
    <xf numFmtId="0" fontId="3" fillId="0" borderId="8" xfId="3" applyFont="1" applyFill="1" applyBorder="1"/>
    <xf numFmtId="0" fontId="3" fillId="0" borderId="6" xfId="3" applyFont="1" applyFill="1" applyBorder="1"/>
    <xf numFmtId="0" fontId="55" fillId="0" borderId="0" xfId="3" applyFont="1" applyFill="1" applyAlignment="1">
      <alignment horizontal="center" vertical="center"/>
    </xf>
    <xf numFmtId="0" fontId="24" fillId="0" borderId="1" xfId="7" applyFont="1" applyBorder="1"/>
    <xf numFmtId="0" fontId="3" fillId="2" borderId="0" xfId="3" applyFont="1" applyFill="1" applyAlignment="1">
      <alignment wrapText="1"/>
    </xf>
    <xf numFmtId="0" fontId="55" fillId="0" borderId="0" xfId="7" applyFont="1"/>
    <xf numFmtId="0" fontId="24" fillId="0" borderId="0" xfId="7" applyFont="1" applyAlignment="1">
      <alignment horizontal="center" vertical="center"/>
    </xf>
    <xf numFmtId="0" fontId="24" fillId="0" borderId="0" xfId="7" applyFont="1"/>
    <xf numFmtId="0" fontId="55" fillId="2" borderId="0" xfId="3" applyFont="1" applyFill="1" applyAlignment="1">
      <alignment wrapText="1"/>
    </xf>
    <xf numFmtId="0" fontId="60" fillId="2" borderId="0" xfId="3" applyFont="1" applyFill="1"/>
    <xf numFmtId="0" fontId="60" fillId="0" borderId="0" xfId="3" applyFont="1" applyFill="1"/>
    <xf numFmtId="0" fontId="3" fillId="2" borderId="0" xfId="3" applyFont="1" applyFill="1" applyAlignment="1">
      <alignment horizontal="right" vertical="center"/>
    </xf>
    <xf numFmtId="0" fontId="61" fillId="2" borderId="0" xfId="3" applyFont="1" applyFill="1"/>
    <xf numFmtId="0" fontId="60" fillId="2" borderId="0" xfId="3" applyFont="1" applyFill="1" applyAlignment="1">
      <alignment horizontal="center" vertical="center"/>
    </xf>
    <xf numFmtId="49" fontId="55" fillId="2" borderId="0" xfId="3" applyNumberFormat="1" applyFont="1" applyFill="1"/>
    <xf numFmtId="0" fontId="61" fillId="2" borderId="0" xfId="3" applyFont="1" applyFill="1" applyAlignment="1">
      <alignment horizontal="center" vertical="center"/>
    </xf>
    <xf numFmtId="0" fontId="61" fillId="0" borderId="0" xfId="3" applyFont="1" applyFill="1"/>
    <xf numFmtId="0" fontId="47" fillId="0" borderId="0" xfId="3" applyFont="1" applyAlignment="1">
      <alignment horizontal="center" vertical="center"/>
    </xf>
    <xf numFmtId="0" fontId="10" fillId="0" borderId="2" xfId="8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/>
    </xf>
    <xf numFmtId="0" fontId="10" fillId="0" borderId="2" xfId="8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11" fillId="0" borderId="2" xfId="8" applyFont="1" applyFill="1" applyBorder="1" applyAlignment="1">
      <alignment horizontal="left" vertical="center" wrapText="1"/>
    </xf>
    <xf numFmtId="0" fontId="11" fillId="0" borderId="2" xfId="8" applyFont="1" applyFill="1" applyBorder="1" applyAlignment="1">
      <alignment horizontal="center" vertical="center" wrapText="1"/>
    </xf>
    <xf numFmtId="14" fontId="11" fillId="0" borderId="2" xfId="8" applyNumberFormat="1" applyFont="1" applyFill="1" applyBorder="1" applyAlignment="1">
      <alignment horizontal="center" vertical="center" wrapText="1"/>
    </xf>
    <xf numFmtId="164" fontId="11" fillId="0" borderId="2" xfId="8" applyNumberFormat="1" applyFont="1" applyFill="1" applyBorder="1" applyAlignment="1">
      <alignment horizontal="center" vertical="center" wrapText="1"/>
    </xf>
    <xf numFmtId="164" fontId="11" fillId="0" borderId="2" xfId="8" applyNumberFormat="1" applyFont="1" applyFill="1" applyBorder="1" applyAlignment="1">
      <alignment horizontal="center" vertical="center"/>
    </xf>
    <xf numFmtId="0" fontId="15" fillId="0" borderId="4" xfId="8" applyFont="1" applyFill="1" applyBorder="1" applyAlignment="1">
      <alignment horizontal="left" vertical="center" wrapText="1"/>
    </xf>
    <xf numFmtId="0" fontId="11" fillId="0" borderId="4" xfId="8" applyFont="1" applyFill="1" applyBorder="1" applyAlignment="1">
      <alignment horizontal="center" vertical="center" wrapText="1"/>
    </xf>
    <xf numFmtId="0" fontId="13" fillId="0" borderId="4" xfId="8" applyFont="1" applyFill="1" applyBorder="1" applyAlignment="1">
      <alignment horizontal="center" vertical="center" wrapText="1"/>
    </xf>
    <xf numFmtId="164" fontId="11" fillId="0" borderId="5" xfId="8" applyNumberFormat="1" applyFont="1" applyFill="1" applyBorder="1" applyAlignment="1">
      <alignment horizontal="center" vertical="center"/>
    </xf>
    <xf numFmtId="0" fontId="13" fillId="0" borderId="2" xfId="8" applyFont="1" applyFill="1" applyBorder="1" applyAlignment="1">
      <alignment horizontal="center" vertical="center" wrapText="1"/>
    </xf>
    <xf numFmtId="0" fontId="15" fillId="0" borderId="2" xfId="8" applyFont="1" applyFill="1" applyBorder="1" applyAlignment="1">
      <alignment horizontal="left" vertical="center" wrapText="1"/>
    </xf>
    <xf numFmtId="0" fontId="11" fillId="0" borderId="3" xfId="8" applyFont="1" applyFill="1" applyBorder="1" applyAlignment="1">
      <alignment horizontal="left" vertical="center" wrapText="1"/>
    </xf>
    <xf numFmtId="0" fontId="13" fillId="0" borderId="2" xfId="8" applyFont="1" applyFill="1" applyBorder="1" applyAlignment="1">
      <alignment horizontal="center" vertical="center"/>
    </xf>
    <xf numFmtId="0" fontId="14" fillId="0" borderId="4" xfId="8" applyFont="1" applyFill="1" applyBorder="1" applyAlignment="1">
      <alignment horizontal="left" vertical="center" wrapText="1"/>
    </xf>
    <xf numFmtId="0" fontId="13" fillId="0" borderId="2" xfId="8" applyFont="1" applyFill="1" applyBorder="1" applyAlignment="1">
      <alignment horizontal="left" vertical="center" wrapText="1"/>
    </xf>
    <xf numFmtId="164" fontId="13" fillId="0" borderId="2" xfId="8" applyNumberFormat="1" applyFont="1" applyFill="1" applyBorder="1" applyAlignment="1">
      <alignment horizontal="center" vertical="center" wrapText="1"/>
    </xf>
    <xf numFmtId="164" fontId="13" fillId="0" borderId="5" xfId="8" applyNumberFormat="1" applyFont="1" applyFill="1" applyBorder="1" applyAlignment="1">
      <alignment horizontal="center" vertical="center"/>
    </xf>
    <xf numFmtId="0" fontId="8" fillId="0" borderId="0" xfId="8"/>
    <xf numFmtId="0" fontId="8" fillId="0" borderId="0" xfId="8" applyBorder="1"/>
    <xf numFmtId="0" fontId="17" fillId="0" borderId="0" xfId="8" applyFont="1" applyAlignment="1"/>
    <xf numFmtId="0" fontId="9" fillId="0" borderId="0" xfId="8" applyFont="1" applyFill="1" applyAlignment="1">
      <alignment horizontal="left" vertical="center" wrapText="1"/>
    </xf>
    <xf numFmtId="0" fontId="9" fillId="0" borderId="0" xfId="8" applyFont="1" applyFill="1" applyAlignment="1">
      <alignment wrapText="1"/>
    </xf>
    <xf numFmtId="0" fontId="11" fillId="0" borderId="0" xfId="3" applyFont="1" applyFill="1" applyAlignment="1">
      <alignment horizontal="left" vertical="center"/>
    </xf>
    <xf numFmtId="0" fontId="1" fillId="0" borderId="0" xfId="3" applyBorder="1"/>
    <xf numFmtId="0" fontId="1" fillId="0" borderId="0" xfId="3" applyFill="1" applyAlignment="1">
      <alignment horizontal="left" vertical="center"/>
    </xf>
    <xf numFmtId="0" fontId="64" fillId="2" borderId="2" xfId="3" applyFont="1" applyFill="1" applyBorder="1" applyAlignment="1">
      <alignment horizontal="center" vertical="center" wrapText="1"/>
    </xf>
    <xf numFmtId="0" fontId="64" fillId="2" borderId="4" xfId="3" applyFont="1" applyFill="1" applyBorder="1" applyAlignment="1">
      <alignment horizontal="center" vertical="center" wrapText="1"/>
    </xf>
    <xf numFmtId="0" fontId="64" fillId="0" borderId="0" xfId="3" applyFont="1"/>
    <xf numFmtId="49" fontId="64" fillId="2" borderId="2" xfId="3" applyNumberFormat="1" applyFont="1" applyFill="1" applyBorder="1" applyAlignment="1">
      <alignment horizontal="center" vertical="center" wrapText="1"/>
    </xf>
    <xf numFmtId="0" fontId="64" fillId="2" borderId="2" xfId="3" applyFont="1" applyFill="1" applyBorder="1" applyAlignment="1">
      <alignment vertical="center" wrapText="1"/>
    </xf>
    <xf numFmtId="14" fontId="64" fillId="2" borderId="2" xfId="3" applyNumberFormat="1" applyFont="1" applyFill="1" applyBorder="1" applyAlignment="1">
      <alignment horizontal="center" vertical="center" wrapText="1"/>
    </xf>
    <xf numFmtId="0" fontId="64" fillId="2" borderId="0" xfId="3" applyFont="1" applyFill="1"/>
    <xf numFmtId="0" fontId="66" fillId="3" borderId="2" xfId="3" applyFont="1" applyFill="1" applyBorder="1" applyAlignment="1">
      <alignment vertical="center" wrapText="1"/>
    </xf>
    <xf numFmtId="0" fontId="64" fillId="2" borderId="3" xfId="3" applyFont="1" applyFill="1" applyBorder="1" applyAlignment="1">
      <alignment vertical="center" wrapText="1"/>
    </xf>
    <xf numFmtId="14" fontId="63" fillId="3" borderId="2" xfId="3" applyNumberFormat="1" applyFont="1" applyFill="1" applyBorder="1" applyAlignment="1">
      <alignment horizontal="center" vertical="center"/>
    </xf>
    <xf numFmtId="168" fontId="63" fillId="3" borderId="2" xfId="3" applyNumberFormat="1" applyFont="1" applyFill="1" applyBorder="1" applyAlignment="1">
      <alignment horizontal="center" vertical="center" wrapText="1"/>
    </xf>
    <xf numFmtId="14" fontId="64" fillId="3" borderId="2" xfId="3" applyNumberFormat="1" applyFont="1" applyFill="1" applyBorder="1" applyAlignment="1">
      <alignment horizontal="center" vertical="center" wrapText="1"/>
    </xf>
    <xf numFmtId="168" fontId="64" fillId="3" borderId="2" xfId="3" applyNumberFormat="1" applyFont="1" applyFill="1" applyBorder="1" applyAlignment="1">
      <alignment horizontal="center" vertical="center" wrapText="1"/>
    </xf>
    <xf numFmtId="14" fontId="63" fillId="2" borderId="2" xfId="3" applyNumberFormat="1" applyFont="1" applyFill="1" applyBorder="1" applyAlignment="1">
      <alignment horizontal="center" vertical="center"/>
    </xf>
    <xf numFmtId="166" fontId="63" fillId="0" borderId="2" xfId="4" applyNumberFormat="1" applyFont="1" applyBorder="1" applyAlignment="1">
      <alignment horizontal="center" vertical="center" wrapText="1"/>
    </xf>
    <xf numFmtId="164" fontId="63" fillId="2" borderId="2" xfId="3" applyNumberFormat="1" applyFont="1" applyFill="1" applyBorder="1" applyAlignment="1">
      <alignment horizontal="center" vertical="center" wrapText="1"/>
    </xf>
    <xf numFmtId="166" fontId="64" fillId="0" borderId="2" xfId="4" applyNumberFormat="1" applyFont="1" applyBorder="1" applyAlignment="1">
      <alignment horizontal="center" vertical="center" wrapText="1"/>
    </xf>
    <xf numFmtId="164" fontId="64" fillId="2" borderId="2" xfId="3" applyNumberFormat="1" applyFont="1" applyFill="1" applyBorder="1" applyAlignment="1">
      <alignment horizontal="center" vertical="center" wrapText="1"/>
    </xf>
    <xf numFmtId="170" fontId="3" fillId="0" borderId="0" xfId="3" applyNumberFormat="1" applyFont="1"/>
    <xf numFmtId="49" fontId="64" fillId="4" borderId="2" xfId="3" applyNumberFormat="1" applyFont="1" applyFill="1" applyBorder="1" applyAlignment="1">
      <alignment horizontal="center" vertical="center" wrapText="1"/>
    </xf>
    <xf numFmtId="0" fontId="66" fillId="4" borderId="2" xfId="3" applyFont="1" applyFill="1" applyBorder="1" applyAlignment="1">
      <alignment vertical="center" wrapText="1"/>
    </xf>
    <xf numFmtId="0" fontId="64" fillId="4" borderId="2" xfId="3" applyFont="1" applyFill="1" applyBorder="1" applyAlignment="1">
      <alignment vertical="center" wrapText="1"/>
    </xf>
    <xf numFmtId="0" fontId="64" fillId="4" borderId="6" xfId="3" applyFont="1" applyFill="1" applyBorder="1" applyAlignment="1">
      <alignment horizontal="center" vertical="center" wrapText="1"/>
    </xf>
    <xf numFmtId="14" fontId="64" fillId="4" borderId="2" xfId="3" applyNumberFormat="1" applyFont="1" applyFill="1" applyBorder="1" applyAlignment="1">
      <alignment horizontal="center" vertical="center" wrapText="1"/>
    </xf>
    <xf numFmtId="14" fontId="65" fillId="4" borderId="2" xfId="3" applyNumberFormat="1" applyFont="1" applyFill="1" applyBorder="1" applyAlignment="1">
      <alignment horizontal="center" vertical="center" wrapText="1"/>
    </xf>
    <xf numFmtId="168" fontId="63" fillId="0" borderId="2" xfId="4" applyNumberFormat="1" applyFont="1" applyBorder="1" applyAlignment="1">
      <alignment horizontal="center" vertical="center" wrapText="1"/>
    </xf>
    <xf numFmtId="168" fontId="64" fillId="2" borderId="2" xfId="3" applyNumberFormat="1" applyFont="1" applyFill="1" applyBorder="1" applyAlignment="1">
      <alignment horizontal="center" vertical="center" wrapText="1"/>
    </xf>
    <xf numFmtId="14" fontId="65" fillId="2" borderId="2" xfId="3" applyNumberFormat="1" applyFont="1" applyFill="1" applyBorder="1" applyAlignment="1">
      <alignment horizontal="center" vertical="center" wrapText="1"/>
    </xf>
    <xf numFmtId="14" fontId="59" fillId="2" borderId="0" xfId="3" applyNumberFormat="1" applyFont="1" applyFill="1" applyBorder="1" applyAlignment="1">
      <alignment vertical="center" wrapText="1"/>
    </xf>
    <xf numFmtId="0" fontId="3" fillId="2" borderId="0" xfId="3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67" fillId="2" borderId="0" xfId="0" applyFont="1" applyFill="1" applyAlignment="1">
      <alignment vertical="center"/>
    </xf>
    <xf numFmtId="0" fontId="68" fillId="0" borderId="0" xfId="0" applyFont="1"/>
    <xf numFmtId="0" fontId="69" fillId="0" borderId="0" xfId="0" applyFont="1"/>
    <xf numFmtId="0" fontId="55" fillId="2" borderId="0" xfId="3" applyFont="1" applyFill="1" applyAlignment="1">
      <alignment vertical="center" wrapText="1"/>
    </xf>
    <xf numFmtId="0" fontId="35" fillId="0" borderId="0" xfId="3" applyFont="1" applyAlignment="1">
      <alignment horizontal="center" vertical="center"/>
    </xf>
    <xf numFmtId="0" fontId="35" fillId="0" borderId="0" xfId="3" applyFont="1" applyAlignment="1">
      <alignment vertical="center"/>
    </xf>
    <xf numFmtId="0" fontId="35" fillId="0" borderId="0" xfId="3" applyFont="1" applyAlignment="1">
      <alignment horizontal="right" vertical="center"/>
    </xf>
    <xf numFmtId="0" fontId="35" fillId="0" borderId="0" xfId="3" applyFont="1" applyAlignment="1"/>
    <xf numFmtId="0" fontId="35" fillId="2" borderId="0" xfId="3" applyFont="1" applyFill="1" applyAlignment="1">
      <alignment horizontal="left" vertical="center"/>
    </xf>
    <xf numFmtId="0" fontId="35" fillId="2" borderId="0" xfId="3" applyFont="1" applyFill="1" applyAlignment="1">
      <alignment horizontal="center" vertical="center" wrapText="1"/>
    </xf>
    <xf numFmtId="0" fontId="35" fillId="2" borderId="0" xfId="3" applyFont="1" applyFill="1"/>
    <xf numFmtId="0" fontId="35" fillId="2" borderId="0" xfId="3" applyFont="1" applyFill="1" applyAlignment="1">
      <alignment horizontal="right" vertical="center"/>
    </xf>
    <xf numFmtId="0" fontId="35" fillId="0" borderId="2" xfId="3" applyFont="1" applyBorder="1" applyAlignment="1">
      <alignment horizontal="center" vertical="center" wrapText="1"/>
    </xf>
    <xf numFmtId="0" fontId="35" fillId="3" borderId="2" xfId="3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vertical="center" wrapText="1"/>
    </xf>
    <xf numFmtId="14" fontId="3" fillId="3" borderId="2" xfId="3" applyNumberFormat="1" applyFont="1" applyFill="1" applyBorder="1" applyAlignment="1">
      <alignment horizontal="left" vertical="center" wrapText="1"/>
    </xf>
    <xf numFmtId="14" fontId="3" fillId="3" borderId="2" xfId="3" applyNumberFormat="1" applyFont="1" applyFill="1" applyBorder="1" applyAlignment="1">
      <alignment horizontal="center" vertical="center" wrapText="1"/>
    </xf>
    <xf numFmtId="164" fontId="4" fillId="3" borderId="2" xfId="3" applyNumberFormat="1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2" xfId="3" applyFont="1" applyBorder="1" applyAlignment="1">
      <alignment vertical="center" wrapText="1"/>
    </xf>
    <xf numFmtId="14" fontId="3" fillId="0" borderId="2" xfId="3" applyNumberFormat="1" applyFont="1" applyFill="1" applyBorder="1" applyAlignment="1">
      <alignment horizontal="left" vertical="center" wrapText="1"/>
    </xf>
    <xf numFmtId="0" fontId="3" fillId="0" borderId="3" xfId="3" applyFont="1" applyBorder="1" applyAlignment="1">
      <alignment horizontal="center" vertical="center" wrapText="1"/>
    </xf>
    <xf numFmtId="14" fontId="3" fillId="2" borderId="2" xfId="3" applyNumberFormat="1" applyFont="1" applyFill="1" applyBorder="1" applyAlignment="1">
      <alignment horizontal="center" vertical="center" wrapText="1"/>
    </xf>
    <xf numFmtId="165" fontId="3" fillId="0" borderId="2" xfId="3" applyNumberFormat="1" applyFont="1" applyBorder="1" applyAlignment="1">
      <alignment horizontal="center" vertical="center" wrapText="1"/>
    </xf>
    <xf numFmtId="0" fontId="35" fillId="4" borderId="2" xfId="3" applyFont="1" applyFill="1" applyBorder="1" applyAlignment="1">
      <alignment horizontal="center" vertical="center" wrapText="1"/>
    </xf>
    <xf numFmtId="14" fontId="3" fillId="4" borderId="2" xfId="3" applyNumberFormat="1" applyFont="1" applyFill="1" applyBorder="1" applyAlignment="1">
      <alignment horizontal="left" vertical="center" wrapText="1"/>
    </xf>
    <xf numFmtId="0" fontId="3" fillId="4" borderId="3" xfId="3" applyFont="1" applyFill="1" applyBorder="1" applyAlignment="1">
      <alignment horizontal="center" vertical="center" wrapText="1"/>
    </xf>
    <xf numFmtId="14" fontId="3" fillId="4" borderId="2" xfId="3" applyNumberFormat="1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vertical="center" wrapText="1"/>
    </xf>
    <xf numFmtId="164" fontId="4" fillId="0" borderId="2" xfId="3" applyNumberFormat="1" applyFont="1" applyBorder="1" applyAlignment="1">
      <alignment horizontal="right" vertical="center" wrapText="1"/>
    </xf>
    <xf numFmtId="0" fontId="3" fillId="2" borderId="2" xfId="3" applyFont="1" applyFill="1" applyBorder="1" applyAlignment="1">
      <alignment vertical="center" wrapText="1"/>
    </xf>
    <xf numFmtId="164" fontId="3" fillId="0" borderId="2" xfId="3" applyNumberFormat="1" applyFont="1" applyBorder="1" applyAlignment="1">
      <alignment horizontal="right" vertical="center" wrapText="1"/>
    </xf>
    <xf numFmtId="0" fontId="3" fillId="4" borderId="2" xfId="3" applyFont="1" applyFill="1" applyBorder="1" applyAlignment="1">
      <alignment horizontal="center" vertical="center" wrapText="1"/>
    </xf>
    <xf numFmtId="49" fontId="3" fillId="3" borderId="2" xfId="3" applyNumberFormat="1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left" vertical="center" wrapText="1"/>
    </xf>
    <xf numFmtId="164" fontId="3" fillId="0" borderId="2" xfId="3" applyNumberFormat="1" applyFont="1" applyBorder="1" applyAlignment="1">
      <alignment horizontal="center" vertical="center" wrapText="1"/>
    </xf>
    <xf numFmtId="0" fontId="3" fillId="2" borderId="2" xfId="3" applyFont="1" applyFill="1" applyBorder="1" applyAlignment="1">
      <alignment horizontal="left" vertical="center" wrapText="1"/>
    </xf>
    <xf numFmtId="0" fontId="6" fillId="0" borderId="2" xfId="3" applyFont="1" applyBorder="1" applyAlignment="1">
      <alignment vertical="center" wrapText="1"/>
    </xf>
    <xf numFmtId="0" fontId="3" fillId="2" borderId="2" xfId="3" applyNumberFormat="1" applyFont="1" applyFill="1" applyBorder="1" applyAlignment="1">
      <alignment horizontal="center" vertical="center" wrapText="1"/>
    </xf>
    <xf numFmtId="0" fontId="3" fillId="4" borderId="5" xfId="3" applyNumberFormat="1" applyFont="1" applyFill="1" applyBorder="1" applyAlignment="1">
      <alignment horizontal="center" vertical="center" wrapText="1"/>
    </xf>
    <xf numFmtId="0" fontId="3" fillId="4" borderId="6" xfId="3" applyNumberFormat="1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left" vertical="center" wrapText="1"/>
    </xf>
    <xf numFmtId="166" fontId="4" fillId="0" borderId="2" xfId="9" applyNumberFormat="1" applyFont="1" applyBorder="1" applyAlignment="1">
      <alignment horizontal="center" vertical="center" wrapText="1"/>
    </xf>
    <xf numFmtId="164" fontId="4" fillId="0" borderId="2" xfId="3" applyNumberFormat="1" applyFont="1" applyBorder="1" applyAlignment="1">
      <alignment horizontal="center" vertical="center" wrapText="1"/>
    </xf>
    <xf numFmtId="0" fontId="6" fillId="0" borderId="2" xfId="3" applyFont="1" applyBorder="1" applyAlignment="1">
      <alignment horizontal="left" vertical="center" wrapText="1"/>
    </xf>
    <xf numFmtId="166" fontId="3" fillId="0" borderId="2" xfId="9" applyNumberFormat="1" applyFont="1" applyBorder="1" applyAlignment="1">
      <alignment horizontal="center" vertical="center" wrapText="1"/>
    </xf>
    <xf numFmtId="43" fontId="3" fillId="0" borderId="2" xfId="9" applyNumberFormat="1" applyFont="1" applyBorder="1" applyAlignment="1">
      <alignment horizontal="center" vertical="center" wrapText="1"/>
    </xf>
    <xf numFmtId="0" fontId="6" fillId="4" borderId="2" xfId="3" applyFont="1" applyFill="1" applyBorder="1" applyAlignment="1">
      <alignment horizontal="left" vertical="center" wrapText="1"/>
    </xf>
    <xf numFmtId="0" fontId="3" fillId="4" borderId="2" xfId="3" applyNumberFormat="1" applyFont="1" applyFill="1" applyBorder="1" applyAlignment="1">
      <alignment horizontal="center" vertical="center" wrapText="1"/>
    </xf>
    <xf numFmtId="0" fontId="4" fillId="0" borderId="2" xfId="3" applyFont="1" applyBorder="1" applyAlignment="1">
      <alignment vertical="center" wrapText="1"/>
    </xf>
    <xf numFmtId="14" fontId="3" fillId="2" borderId="2" xfId="3" applyNumberFormat="1" applyFont="1" applyFill="1" applyBorder="1" applyAlignment="1">
      <alignment horizontal="left" vertical="center" wrapText="1"/>
    </xf>
    <xf numFmtId="0" fontId="3" fillId="2" borderId="4" xfId="3" applyFont="1" applyFill="1" applyBorder="1" applyAlignment="1">
      <alignment horizontal="left" vertical="center" wrapText="1"/>
    </xf>
    <xf numFmtId="14" fontId="3" fillId="0" borderId="2" xfId="3" applyNumberFormat="1" applyFont="1" applyBorder="1" applyAlignment="1">
      <alignment horizontal="center" vertical="center" wrapText="1"/>
    </xf>
    <xf numFmtId="0" fontId="5" fillId="3" borderId="2" xfId="3" applyFont="1" applyFill="1" applyBorder="1" applyAlignment="1">
      <alignment vertical="center" wrapText="1"/>
    </xf>
    <xf numFmtId="14" fontId="3" fillId="2" borderId="7" xfId="3" applyNumberFormat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14" fontId="3" fillId="3" borderId="3" xfId="1" applyNumberFormat="1" applyFont="1" applyFill="1" applyBorder="1" applyAlignment="1">
      <alignment horizontal="center" vertical="center" wrapText="1"/>
    </xf>
    <xf numFmtId="14" fontId="3" fillId="3" borderId="7" xfId="1" applyNumberFormat="1" applyFont="1" applyFill="1" applyBorder="1" applyAlignment="1">
      <alignment horizontal="center" vertical="center" wrapText="1"/>
    </xf>
    <xf numFmtId="14" fontId="3" fillId="3" borderId="4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horizontal="left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4" fillId="0" borderId="2" xfId="3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 wrapText="1"/>
    </xf>
    <xf numFmtId="0" fontId="13" fillId="0" borderId="7" xfId="3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 wrapText="1"/>
    </xf>
    <xf numFmtId="0" fontId="11" fillId="0" borderId="7" xfId="3" applyFont="1" applyFill="1" applyBorder="1" applyAlignment="1">
      <alignment horizontal="center" vertical="center" wrapText="1"/>
    </xf>
    <xf numFmtId="0" fontId="11" fillId="0" borderId="4" xfId="3" applyFont="1" applyFill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14" fontId="11" fillId="0" borderId="7" xfId="0" applyNumberFormat="1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9" fillId="2" borderId="0" xfId="3" applyFont="1" applyFill="1" applyAlignment="1">
      <alignment horizontal="center" vertical="center"/>
    </xf>
    <xf numFmtId="0" fontId="20" fillId="2" borderId="0" xfId="3" applyFont="1" applyFill="1" applyAlignment="1">
      <alignment horizontal="center" vertical="center"/>
    </xf>
    <xf numFmtId="0" fontId="19" fillId="2" borderId="2" xfId="3" applyFont="1" applyFill="1" applyBorder="1" applyAlignment="1">
      <alignment horizontal="center" vertical="center" wrapText="1"/>
    </xf>
    <xf numFmtId="0" fontId="19" fillId="2" borderId="5" xfId="3" applyFont="1" applyFill="1" applyBorder="1" applyAlignment="1">
      <alignment horizontal="center" vertical="center" wrapText="1"/>
    </xf>
    <xf numFmtId="0" fontId="19" fillId="2" borderId="6" xfId="3" applyFont="1" applyFill="1" applyBorder="1" applyAlignment="1">
      <alignment horizontal="center" vertical="center" wrapText="1"/>
    </xf>
    <xf numFmtId="0" fontId="19" fillId="2" borderId="8" xfId="3" applyFont="1" applyFill="1" applyBorder="1" applyAlignment="1">
      <alignment horizontal="center" vertical="center" wrapText="1"/>
    </xf>
    <xf numFmtId="0" fontId="19" fillId="2" borderId="9" xfId="3" applyFont="1" applyFill="1" applyBorder="1" applyAlignment="1">
      <alignment horizontal="center" vertical="center" wrapText="1"/>
    </xf>
    <xf numFmtId="0" fontId="19" fillId="2" borderId="11" xfId="3" applyFont="1" applyFill="1" applyBorder="1" applyAlignment="1">
      <alignment horizontal="center" vertical="center" wrapText="1"/>
    </xf>
    <xf numFmtId="0" fontId="19" fillId="2" borderId="10" xfId="3" applyFont="1" applyFill="1" applyBorder="1" applyAlignment="1">
      <alignment horizontal="center" vertical="center" wrapText="1"/>
    </xf>
    <xf numFmtId="0" fontId="19" fillId="2" borderId="3" xfId="3" applyFont="1" applyFill="1" applyBorder="1" applyAlignment="1">
      <alignment horizontal="center" vertical="center" wrapText="1"/>
    </xf>
    <xf numFmtId="0" fontId="19" fillId="2" borderId="4" xfId="3" applyFont="1" applyFill="1" applyBorder="1" applyAlignment="1">
      <alignment horizontal="center" vertical="center" wrapText="1"/>
    </xf>
    <xf numFmtId="14" fontId="19" fillId="3" borderId="3" xfId="3" applyNumberFormat="1" applyFont="1" applyFill="1" applyBorder="1" applyAlignment="1">
      <alignment horizontal="center" vertical="center" wrapText="1"/>
    </xf>
    <xf numFmtId="14" fontId="19" fillId="3" borderId="7" xfId="3" applyNumberFormat="1" applyFont="1" applyFill="1" applyBorder="1" applyAlignment="1">
      <alignment horizontal="center" vertical="center" wrapText="1"/>
    </xf>
    <xf numFmtId="14" fontId="19" fillId="3" borderId="4" xfId="3" applyNumberFormat="1" applyFont="1" applyFill="1" applyBorder="1" applyAlignment="1">
      <alignment horizontal="center" vertical="center" wrapText="1"/>
    </xf>
    <xf numFmtId="0" fontId="19" fillId="3" borderId="3" xfId="3" applyFont="1" applyFill="1" applyBorder="1" applyAlignment="1">
      <alignment horizontal="center" vertical="center" wrapText="1"/>
    </xf>
    <xf numFmtId="0" fontId="19" fillId="3" borderId="7" xfId="3" applyFont="1" applyFill="1" applyBorder="1" applyAlignment="1">
      <alignment horizontal="center" vertical="center" wrapText="1"/>
    </xf>
    <xf numFmtId="0" fontId="19" fillId="3" borderId="4" xfId="3" applyFont="1" applyFill="1" applyBorder="1" applyAlignment="1">
      <alignment horizontal="center" vertical="center" wrapText="1"/>
    </xf>
    <xf numFmtId="49" fontId="20" fillId="2" borderId="5" xfId="3" applyNumberFormat="1" applyFont="1" applyFill="1" applyBorder="1" applyAlignment="1">
      <alignment horizontal="center" vertical="center" wrapText="1"/>
    </xf>
    <xf numFmtId="49" fontId="20" fillId="2" borderId="8" xfId="3" applyNumberFormat="1" applyFont="1" applyFill="1" applyBorder="1" applyAlignment="1">
      <alignment horizontal="center" vertical="center" wrapText="1"/>
    </xf>
    <xf numFmtId="49" fontId="19" fillId="2" borderId="3" xfId="3" applyNumberFormat="1" applyFont="1" applyFill="1" applyBorder="1" applyAlignment="1">
      <alignment horizontal="center" vertical="center" wrapText="1"/>
    </xf>
    <xf numFmtId="49" fontId="19" fillId="2" borderId="7" xfId="3" applyNumberFormat="1" applyFont="1" applyFill="1" applyBorder="1" applyAlignment="1">
      <alignment horizontal="center" vertical="center" wrapText="1"/>
    </xf>
    <xf numFmtId="49" fontId="19" fillId="2" borderId="4" xfId="3" applyNumberFormat="1" applyFont="1" applyFill="1" applyBorder="1" applyAlignment="1">
      <alignment horizontal="center" vertical="center" wrapText="1"/>
    </xf>
    <xf numFmtId="0" fontId="19" fillId="2" borderId="3" xfId="3" applyFont="1" applyFill="1" applyBorder="1" applyAlignment="1">
      <alignment horizontal="left" vertical="center" wrapText="1"/>
    </xf>
    <xf numFmtId="0" fontId="19" fillId="2" borderId="7" xfId="3" applyFont="1" applyFill="1" applyBorder="1" applyAlignment="1">
      <alignment horizontal="left" vertical="center" wrapText="1"/>
    </xf>
    <xf numFmtId="0" fontId="19" fillId="2" borderId="4" xfId="3" applyFont="1" applyFill="1" applyBorder="1" applyAlignment="1">
      <alignment horizontal="left" vertical="center" wrapText="1"/>
    </xf>
    <xf numFmtId="0" fontId="20" fillId="2" borderId="5" xfId="3" applyFont="1" applyFill="1" applyBorder="1" applyAlignment="1">
      <alignment horizontal="center" vertical="center"/>
    </xf>
    <xf numFmtId="0" fontId="20" fillId="2" borderId="8" xfId="3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left" vertical="center" wrapText="1"/>
    </xf>
    <xf numFmtId="0" fontId="21" fillId="3" borderId="7" xfId="0" applyFont="1" applyFill="1" applyBorder="1" applyAlignment="1">
      <alignment horizontal="left" vertical="center" wrapText="1"/>
    </xf>
    <xf numFmtId="0" fontId="21" fillId="3" borderId="4" xfId="0" applyFont="1" applyFill="1" applyBorder="1" applyAlignment="1">
      <alignment horizontal="left" vertical="center" wrapText="1"/>
    </xf>
    <xf numFmtId="14" fontId="22" fillId="3" borderId="3" xfId="3" applyNumberFormat="1" applyFont="1" applyFill="1" applyBorder="1" applyAlignment="1">
      <alignment horizontal="center" vertical="center" wrapText="1"/>
    </xf>
    <xf numFmtId="14" fontId="22" fillId="3" borderId="7" xfId="3" applyNumberFormat="1" applyFont="1" applyFill="1" applyBorder="1" applyAlignment="1">
      <alignment horizontal="center" vertical="center" wrapText="1"/>
    </xf>
    <xf numFmtId="14" fontId="22" fillId="3" borderId="4" xfId="3" applyNumberFormat="1" applyFont="1" applyFill="1" applyBorder="1" applyAlignment="1">
      <alignment horizontal="center" vertical="center" wrapText="1"/>
    </xf>
    <xf numFmtId="14" fontId="19" fillId="2" borderId="3" xfId="3" applyNumberFormat="1" applyFont="1" applyFill="1" applyBorder="1" applyAlignment="1">
      <alignment horizontal="center" vertical="center" wrapText="1"/>
    </xf>
    <xf numFmtId="14" fontId="19" fillId="2" borderId="4" xfId="3" applyNumberFormat="1" applyFont="1" applyFill="1" applyBorder="1" applyAlignment="1">
      <alignment horizontal="center" vertical="center" wrapText="1"/>
    </xf>
    <xf numFmtId="14" fontId="19" fillId="5" borderId="3" xfId="3" applyNumberFormat="1" applyFont="1" applyFill="1" applyBorder="1" applyAlignment="1">
      <alignment horizontal="center" vertical="center" wrapText="1"/>
    </xf>
    <xf numFmtId="14" fontId="19" fillId="5" borderId="4" xfId="3" applyNumberFormat="1" applyFont="1" applyFill="1" applyBorder="1" applyAlignment="1">
      <alignment horizontal="center" vertical="center" wrapText="1"/>
    </xf>
    <xf numFmtId="166" fontId="19" fillId="2" borderId="3" xfId="4" applyNumberFormat="1" applyFont="1" applyFill="1" applyBorder="1" applyAlignment="1">
      <alignment horizontal="center" vertical="center" wrapText="1"/>
    </xf>
    <xf numFmtId="166" fontId="19" fillId="2" borderId="4" xfId="4" applyNumberFormat="1" applyFont="1" applyFill="1" applyBorder="1" applyAlignment="1">
      <alignment horizontal="center" vertical="center" wrapText="1"/>
    </xf>
    <xf numFmtId="0" fontId="22" fillId="2" borderId="3" xfId="3" applyFont="1" applyFill="1" applyBorder="1" applyAlignment="1">
      <alignment horizontal="left" vertical="center" wrapText="1"/>
    </xf>
    <xf numFmtId="0" fontId="22" fillId="2" borderId="7" xfId="3" applyFont="1" applyFill="1" applyBorder="1" applyAlignment="1">
      <alignment horizontal="left" vertical="center" wrapText="1"/>
    </xf>
    <xf numFmtId="0" fontId="22" fillId="2" borderId="4" xfId="3" applyFont="1" applyFill="1" applyBorder="1" applyAlignment="1">
      <alignment horizontal="left" vertical="center" wrapText="1"/>
    </xf>
    <xf numFmtId="14" fontId="19" fillId="5" borderId="7" xfId="3" applyNumberFormat="1" applyFont="1" applyFill="1" applyBorder="1" applyAlignment="1">
      <alignment horizontal="center" vertical="center" wrapText="1"/>
    </xf>
    <xf numFmtId="0" fontId="19" fillId="2" borderId="7" xfId="3" applyFont="1" applyFill="1" applyBorder="1" applyAlignment="1">
      <alignment horizontal="center" vertical="center" wrapText="1"/>
    </xf>
    <xf numFmtId="166" fontId="19" fillId="2" borderId="7" xfId="4" applyNumberFormat="1" applyFont="1" applyFill="1" applyBorder="1" applyAlignment="1">
      <alignment horizontal="center" vertical="center" wrapText="1"/>
    </xf>
    <xf numFmtId="0" fontId="27" fillId="4" borderId="3" xfId="3" applyFont="1" applyFill="1" applyBorder="1" applyAlignment="1">
      <alignment horizontal="left" vertical="center" wrapText="1"/>
    </xf>
    <xf numFmtId="0" fontId="27" fillId="4" borderId="4" xfId="3" applyFont="1" applyFill="1" applyBorder="1" applyAlignment="1">
      <alignment horizontal="left" vertical="center" wrapText="1"/>
    </xf>
    <xf numFmtId="14" fontId="19" fillId="2" borderId="7" xfId="3" applyNumberFormat="1" applyFont="1" applyFill="1" applyBorder="1" applyAlignment="1">
      <alignment horizontal="center" vertical="center" wrapText="1"/>
    </xf>
    <xf numFmtId="0" fontId="20" fillId="2" borderId="2" xfId="3" applyFont="1" applyFill="1" applyBorder="1" applyAlignment="1">
      <alignment horizontal="center" vertical="center" wrapText="1"/>
    </xf>
    <xf numFmtId="166" fontId="20" fillId="2" borderId="2" xfId="3" applyNumberFormat="1" applyFont="1" applyFill="1" applyBorder="1" applyAlignment="1">
      <alignment horizontal="center" vertical="center" wrapText="1"/>
    </xf>
    <xf numFmtId="166" fontId="20" fillId="2" borderId="2" xfId="4" applyNumberFormat="1" applyFont="1" applyFill="1" applyBorder="1" applyAlignment="1">
      <alignment horizontal="center" vertical="center" wrapText="1"/>
    </xf>
    <xf numFmtId="0" fontId="19" fillId="3" borderId="2" xfId="3" applyFont="1" applyFill="1" applyBorder="1" applyAlignment="1">
      <alignment horizontal="center" vertical="center" wrapText="1"/>
    </xf>
    <xf numFmtId="0" fontId="20" fillId="3" borderId="3" xfId="3" applyFont="1" applyFill="1" applyBorder="1" applyAlignment="1">
      <alignment horizontal="left" vertical="top" wrapText="1"/>
    </xf>
    <xf numFmtId="0" fontId="20" fillId="3" borderId="4" xfId="3" applyFont="1" applyFill="1" applyBorder="1" applyAlignment="1">
      <alignment horizontal="left" vertical="top" wrapText="1"/>
    </xf>
    <xf numFmtId="0" fontId="20" fillId="3" borderId="3" xfId="3" applyFont="1" applyFill="1" applyBorder="1" applyAlignment="1">
      <alignment horizontal="left" vertical="center" wrapText="1"/>
    </xf>
    <xf numFmtId="0" fontId="20" fillId="3" borderId="7" xfId="3" applyFont="1" applyFill="1" applyBorder="1" applyAlignment="1">
      <alignment horizontal="left" vertical="center" wrapText="1"/>
    </xf>
    <xf numFmtId="0" fontId="20" fillId="3" borderId="4" xfId="3" applyFont="1" applyFill="1" applyBorder="1" applyAlignment="1">
      <alignment horizontal="left" vertical="center" wrapText="1"/>
    </xf>
    <xf numFmtId="166" fontId="19" fillId="2" borderId="3" xfId="4" applyNumberFormat="1" applyFont="1" applyFill="1" applyBorder="1" applyAlignment="1" applyProtection="1">
      <alignment horizontal="center" vertical="center" wrapText="1"/>
      <protection locked="0"/>
    </xf>
    <xf numFmtId="166" fontId="19" fillId="2" borderId="4" xfId="4" applyNumberFormat="1" applyFont="1" applyFill="1" applyBorder="1" applyAlignment="1" applyProtection="1">
      <alignment horizontal="center" vertical="center" wrapText="1"/>
      <protection locked="0"/>
    </xf>
    <xf numFmtId="164" fontId="19" fillId="2" borderId="3" xfId="3" applyNumberFormat="1" applyFont="1" applyFill="1" applyBorder="1" applyAlignment="1">
      <alignment horizontal="center" vertical="center" wrapText="1"/>
    </xf>
    <xf numFmtId="164" fontId="19" fillId="2" borderId="4" xfId="3" applyNumberFormat="1" applyFont="1" applyFill="1" applyBorder="1" applyAlignment="1">
      <alignment horizontal="center" vertical="center" wrapText="1"/>
    </xf>
    <xf numFmtId="0" fontId="20" fillId="2" borderId="5" xfId="3" applyFont="1" applyFill="1" applyBorder="1" applyAlignment="1">
      <alignment horizontal="center" vertical="center" wrapText="1"/>
    </xf>
    <xf numFmtId="0" fontId="20" fillId="2" borderId="8" xfId="3" applyFont="1" applyFill="1" applyBorder="1" applyAlignment="1">
      <alignment horizontal="center" vertical="center" wrapText="1"/>
    </xf>
    <xf numFmtId="0" fontId="20" fillId="2" borderId="6" xfId="3" applyFont="1" applyFill="1" applyBorder="1" applyAlignment="1">
      <alignment horizontal="center" vertical="center" wrapText="1"/>
    </xf>
    <xf numFmtId="0" fontId="30" fillId="2" borderId="5" xfId="3" applyFont="1" applyFill="1" applyBorder="1" applyAlignment="1">
      <alignment horizontal="left" vertical="center" wrapText="1"/>
    </xf>
    <xf numFmtId="0" fontId="30" fillId="2" borderId="8" xfId="3" applyFont="1" applyFill="1" applyBorder="1" applyAlignment="1">
      <alignment horizontal="left" vertical="center" wrapText="1"/>
    </xf>
    <xf numFmtId="0" fontId="30" fillId="2" borderId="6" xfId="3" applyFont="1" applyFill="1" applyBorder="1" applyAlignment="1">
      <alignment horizontal="left" vertical="center" wrapText="1"/>
    </xf>
    <xf numFmtId="0" fontId="31" fillId="6" borderId="12" xfId="3" applyFont="1" applyFill="1" applyBorder="1" applyAlignment="1">
      <alignment horizontal="left" vertical="center"/>
    </xf>
    <xf numFmtId="0" fontId="33" fillId="6" borderId="0" xfId="3" applyFont="1" applyFill="1" applyBorder="1" applyAlignment="1">
      <alignment horizontal="left" vertical="top" wrapText="1"/>
    </xf>
    <xf numFmtId="0" fontId="36" fillId="6" borderId="0" xfId="3" applyFont="1" applyFill="1" applyBorder="1" applyAlignment="1">
      <alignment horizontal="left" vertical="center"/>
    </xf>
    <xf numFmtId="0" fontId="33" fillId="6" borderId="0" xfId="3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35" fillId="0" borderId="0" xfId="3" applyFont="1" applyAlignment="1">
      <alignment horizontal="center" vertical="center"/>
    </xf>
    <xf numFmtId="0" fontId="35" fillId="0" borderId="13" xfId="3" applyFont="1" applyBorder="1" applyAlignment="1">
      <alignment horizontal="center" vertical="center"/>
    </xf>
    <xf numFmtId="0" fontId="35" fillId="0" borderId="0" xfId="3" applyFont="1" applyBorder="1" applyAlignment="1">
      <alignment horizontal="center"/>
    </xf>
    <xf numFmtId="0" fontId="35" fillId="0" borderId="16" xfId="3" applyFont="1" applyBorder="1" applyAlignment="1">
      <alignment horizontal="center" vertical="top" wrapText="1"/>
    </xf>
    <xf numFmtId="0" fontId="35" fillId="0" borderId="18" xfId="3" applyFont="1" applyBorder="1" applyAlignment="1">
      <alignment horizontal="center" vertical="top" wrapText="1"/>
    </xf>
    <xf numFmtId="0" fontId="35" fillId="0" borderId="17" xfId="3" applyFont="1" applyBorder="1" applyAlignment="1">
      <alignment horizontal="center" vertical="top" wrapText="1"/>
    </xf>
    <xf numFmtId="0" fontId="35" fillId="0" borderId="14" xfId="3" applyFont="1" applyBorder="1" applyAlignment="1">
      <alignment horizontal="center" vertical="top" wrapText="1"/>
    </xf>
    <xf numFmtId="0" fontId="35" fillId="0" borderId="19" xfId="3" applyFont="1" applyBorder="1" applyAlignment="1">
      <alignment horizontal="center" vertical="top" wrapText="1"/>
    </xf>
    <xf numFmtId="0" fontId="35" fillId="0" borderId="18" xfId="3" applyFont="1" applyBorder="1" applyAlignment="1">
      <alignment horizontal="justify" vertical="top" wrapText="1"/>
    </xf>
    <xf numFmtId="0" fontId="35" fillId="0" borderId="17" xfId="3" applyFont="1" applyBorder="1" applyAlignment="1">
      <alignment horizontal="justify" vertical="top" wrapText="1"/>
    </xf>
    <xf numFmtId="0" fontId="35" fillId="0" borderId="22" xfId="3" applyFont="1" applyBorder="1" applyAlignment="1">
      <alignment horizontal="center" vertical="top" wrapText="1"/>
    </xf>
    <xf numFmtId="0" fontId="35" fillId="0" borderId="16" xfId="3" applyFont="1" applyBorder="1" applyAlignment="1">
      <alignment horizontal="left" vertical="top" wrapText="1"/>
    </xf>
    <xf numFmtId="0" fontId="35" fillId="0" borderId="18" xfId="3" applyFont="1" applyBorder="1" applyAlignment="1">
      <alignment horizontal="left" vertical="top" wrapText="1"/>
    </xf>
    <xf numFmtId="0" fontId="35" fillId="0" borderId="17" xfId="3" applyFont="1" applyBorder="1" applyAlignment="1">
      <alignment horizontal="left" vertical="top" wrapText="1"/>
    </xf>
    <xf numFmtId="0" fontId="35" fillId="0" borderId="19" xfId="3" applyFont="1" applyBorder="1" applyAlignment="1">
      <alignment horizontal="center" vertical="top"/>
    </xf>
    <xf numFmtId="0" fontId="35" fillId="0" borderId="15" xfId="3" applyFont="1" applyBorder="1" applyAlignment="1">
      <alignment horizontal="center" vertical="top" wrapText="1"/>
    </xf>
    <xf numFmtId="0" fontId="35" fillId="0" borderId="20" xfId="3" applyFont="1" applyBorder="1" applyAlignment="1">
      <alignment horizontal="center" vertical="top" wrapText="1"/>
    </xf>
    <xf numFmtId="0" fontId="39" fillId="8" borderId="2" xfId="3" applyFont="1" applyFill="1" applyBorder="1" applyAlignment="1">
      <alignment horizontal="center" vertical="top" wrapText="1"/>
    </xf>
    <xf numFmtId="49" fontId="13" fillId="0" borderId="2" xfId="3" applyNumberFormat="1" applyFont="1" applyFill="1" applyBorder="1" applyAlignment="1">
      <alignment horizontal="center" vertical="top" wrapText="1"/>
    </xf>
    <xf numFmtId="0" fontId="39" fillId="0" borderId="2" xfId="3" applyFont="1" applyFill="1" applyBorder="1" applyAlignment="1">
      <alignment horizontal="left" vertical="top" wrapText="1"/>
    </xf>
    <xf numFmtId="0" fontId="40" fillId="0" borderId="2" xfId="3" applyFont="1" applyFill="1" applyBorder="1" applyAlignment="1">
      <alignment horizontal="center" vertical="top" wrapText="1"/>
    </xf>
    <xf numFmtId="0" fontId="39" fillId="0" borderId="2" xfId="3" applyFont="1" applyFill="1" applyBorder="1" applyAlignment="1">
      <alignment horizontal="center" vertical="top" wrapText="1"/>
    </xf>
    <xf numFmtId="2" fontId="13" fillId="0" borderId="2" xfId="3" applyNumberFormat="1" applyFont="1" applyFill="1" applyBorder="1" applyAlignment="1">
      <alignment horizontal="center" vertical="top" wrapText="1"/>
    </xf>
    <xf numFmtId="49" fontId="39" fillId="0" borderId="0" xfId="3" applyNumberFormat="1" applyFont="1" applyFill="1" applyAlignment="1">
      <alignment horizontal="center" vertical="top"/>
    </xf>
    <xf numFmtId="49" fontId="39" fillId="2" borderId="0" xfId="3" applyNumberFormat="1" applyFont="1" applyFill="1" applyAlignment="1">
      <alignment horizontal="center" vertical="top"/>
    </xf>
    <xf numFmtId="49" fontId="13" fillId="0" borderId="2" xfId="3" applyNumberFormat="1" applyFont="1" applyFill="1" applyBorder="1" applyAlignment="1">
      <alignment horizontal="center" vertical="top"/>
    </xf>
    <xf numFmtId="0" fontId="13" fillId="0" borderId="2" xfId="3" applyFont="1" applyFill="1" applyBorder="1" applyAlignment="1">
      <alignment horizontal="center" vertical="top" wrapText="1"/>
    </xf>
    <xf numFmtId="2" fontId="39" fillId="0" borderId="2" xfId="3" applyNumberFormat="1" applyFont="1" applyFill="1" applyBorder="1" applyAlignment="1">
      <alignment horizontal="center" vertical="top" wrapText="1"/>
    </xf>
    <xf numFmtId="2" fontId="40" fillId="0" borderId="2" xfId="3" applyNumberFormat="1" applyFont="1" applyFill="1" applyBorder="1" applyAlignment="1">
      <alignment horizontal="center" vertical="top" wrapText="1"/>
    </xf>
    <xf numFmtId="0" fontId="13" fillId="0" borderId="2" xfId="3" applyFont="1" applyFill="1" applyBorder="1" applyAlignment="1">
      <alignment vertical="top" wrapText="1"/>
    </xf>
    <xf numFmtId="0" fontId="41" fillId="0" borderId="2" xfId="3" applyFont="1" applyFill="1" applyBorder="1" applyAlignment="1">
      <alignment vertical="top" wrapText="1"/>
    </xf>
    <xf numFmtId="14" fontId="13" fillId="0" borderId="2" xfId="3" applyNumberFormat="1" applyFont="1" applyFill="1" applyBorder="1" applyAlignment="1">
      <alignment horizontal="center" vertical="top" wrapText="1"/>
    </xf>
    <xf numFmtId="0" fontId="41" fillId="0" borderId="2" xfId="3" applyFont="1" applyFill="1" applyBorder="1" applyAlignment="1">
      <alignment horizontal="left" vertical="top" wrapText="1"/>
    </xf>
    <xf numFmtId="2" fontId="39" fillId="8" borderId="2" xfId="3" applyNumberFormat="1" applyFont="1" applyFill="1" applyBorder="1" applyAlignment="1">
      <alignment horizontal="center" vertical="top" wrapText="1"/>
    </xf>
    <xf numFmtId="49" fontId="39" fillId="0" borderId="2" xfId="3" applyNumberFormat="1" applyFont="1" applyFill="1" applyBorder="1" applyAlignment="1">
      <alignment horizontal="center" vertical="top" wrapText="1"/>
    </xf>
    <xf numFmtId="4" fontId="39" fillId="0" borderId="2" xfId="3" applyNumberFormat="1" applyFont="1" applyFill="1" applyBorder="1" applyAlignment="1">
      <alignment horizontal="left" vertical="top" wrapText="1"/>
    </xf>
    <xf numFmtId="0" fontId="13" fillId="0" borderId="2" xfId="3" applyFont="1" applyFill="1" applyBorder="1" applyAlignment="1">
      <alignment horizontal="left" vertical="top" wrapText="1"/>
    </xf>
    <xf numFmtId="49" fontId="39" fillId="8" borderId="2" xfId="3" applyNumberFormat="1" applyFont="1" applyFill="1" applyBorder="1" applyAlignment="1">
      <alignment horizontal="center" vertical="top" wrapText="1"/>
    </xf>
    <xf numFmtId="0" fontId="39" fillId="8" borderId="2" xfId="3" applyFont="1" applyFill="1" applyBorder="1" applyAlignment="1">
      <alignment horizontal="left" vertical="top" wrapText="1"/>
    </xf>
    <xf numFmtId="2" fontId="13" fillId="0" borderId="2" xfId="3" applyNumberFormat="1" applyFont="1" applyFill="1" applyBorder="1" applyAlignment="1">
      <alignment horizontal="left" vertical="top" wrapText="1"/>
    </xf>
    <xf numFmtId="0" fontId="39" fillId="0" borderId="2" xfId="3" applyFont="1" applyFill="1" applyBorder="1" applyAlignment="1">
      <alignment vertical="top" wrapText="1"/>
    </xf>
    <xf numFmtId="49" fontId="39" fillId="0" borderId="2" xfId="3" applyNumberFormat="1" applyFont="1" applyFill="1" applyBorder="1" applyAlignment="1">
      <alignment horizontal="center" vertical="top"/>
    </xf>
    <xf numFmtId="2" fontId="39" fillId="0" borderId="2" xfId="3" applyNumberFormat="1" applyFont="1" applyFill="1" applyBorder="1" applyAlignment="1">
      <alignment horizontal="left" vertical="top" wrapText="1"/>
    </xf>
    <xf numFmtId="2" fontId="13" fillId="0" borderId="7" xfId="3" applyNumberFormat="1" applyFont="1" applyFill="1" applyBorder="1" applyAlignment="1">
      <alignment horizontal="center" vertical="top" wrapText="1"/>
    </xf>
    <xf numFmtId="2" fontId="13" fillId="0" borderId="4" xfId="3" applyNumberFormat="1" applyFont="1" applyFill="1" applyBorder="1" applyAlignment="1">
      <alignment horizontal="center" vertical="top" wrapText="1"/>
    </xf>
    <xf numFmtId="14" fontId="39" fillId="8" borderId="2" xfId="3" applyNumberFormat="1" applyFont="1" applyFill="1" applyBorder="1" applyAlignment="1">
      <alignment horizontal="center" vertical="top" wrapText="1"/>
    </xf>
    <xf numFmtId="0" fontId="13" fillId="0" borderId="3" xfId="3" applyFont="1" applyFill="1" applyBorder="1" applyAlignment="1">
      <alignment horizontal="center" vertical="top" wrapText="1"/>
    </xf>
    <xf numFmtId="0" fontId="13" fillId="0" borderId="7" xfId="3" applyFont="1" applyFill="1" applyBorder="1" applyAlignment="1">
      <alignment horizontal="center" vertical="top" wrapText="1"/>
    </xf>
    <xf numFmtId="0" fontId="13" fillId="0" borderId="4" xfId="3" applyFont="1" applyFill="1" applyBorder="1" applyAlignment="1">
      <alignment horizontal="center" vertical="top" wrapText="1"/>
    </xf>
    <xf numFmtId="49" fontId="13" fillId="0" borderId="2" xfId="3" applyNumberFormat="1" applyFont="1" applyFill="1" applyBorder="1" applyAlignment="1">
      <alignment horizontal="left" vertical="top"/>
    </xf>
    <xf numFmtId="0" fontId="45" fillId="0" borderId="2" xfId="5" applyFont="1" applyBorder="1" applyAlignment="1">
      <alignment horizontal="center" vertical="center" wrapText="1"/>
    </xf>
    <xf numFmtId="0" fontId="45" fillId="0" borderId="3" xfId="5" applyFont="1" applyBorder="1" applyAlignment="1">
      <alignment horizontal="center" vertical="center" wrapText="1"/>
    </xf>
    <xf numFmtId="0" fontId="45" fillId="0" borderId="7" xfId="5" applyFont="1" applyBorder="1" applyAlignment="1">
      <alignment horizontal="center" vertical="center" wrapText="1"/>
    </xf>
    <xf numFmtId="0" fontId="45" fillId="0" borderId="4" xfId="5" applyFont="1" applyBorder="1" applyAlignment="1">
      <alignment horizontal="center" vertical="center" wrapText="1"/>
    </xf>
    <xf numFmtId="0" fontId="45" fillId="2" borderId="2" xfId="5" applyFont="1" applyFill="1" applyBorder="1" applyAlignment="1">
      <alignment horizontal="center" vertical="center" wrapText="1"/>
    </xf>
    <xf numFmtId="4" fontId="45" fillId="0" borderId="3" xfId="5" applyNumberFormat="1" applyFont="1" applyBorder="1" applyAlignment="1">
      <alignment horizontal="center" vertical="center" wrapText="1"/>
    </xf>
    <xf numFmtId="4" fontId="45" fillId="0" borderId="4" xfId="5" applyNumberFormat="1" applyFont="1" applyBorder="1" applyAlignment="1">
      <alignment horizontal="center" vertical="center" wrapText="1"/>
    </xf>
    <xf numFmtId="0" fontId="45" fillId="0" borderId="2" xfId="5" applyFont="1" applyBorder="1" applyAlignment="1">
      <alignment vertical="center" wrapText="1"/>
    </xf>
    <xf numFmtId="14" fontId="45" fillId="0" borderId="2" xfId="5" applyNumberFormat="1" applyFont="1" applyBorder="1" applyAlignment="1">
      <alignment horizontal="center" vertical="center" wrapText="1"/>
    </xf>
    <xf numFmtId="4" fontId="45" fillId="0" borderId="2" xfId="5" applyNumberFormat="1" applyFont="1" applyBorder="1" applyAlignment="1">
      <alignment horizontal="center" vertical="center" wrapText="1"/>
    </xf>
    <xf numFmtId="0" fontId="45" fillId="0" borderId="3" xfId="5" applyFont="1" applyBorder="1" applyAlignment="1">
      <alignment vertical="center" wrapText="1"/>
    </xf>
    <xf numFmtId="0" fontId="45" fillId="0" borderId="4" xfId="5" applyFont="1" applyBorder="1" applyAlignment="1">
      <alignment vertical="center" wrapText="1"/>
    </xf>
    <xf numFmtId="14" fontId="45" fillId="0" borderId="3" xfId="5" applyNumberFormat="1" applyFont="1" applyBorder="1" applyAlignment="1">
      <alignment horizontal="center" vertical="center" wrapText="1"/>
    </xf>
    <xf numFmtId="14" fontId="45" fillId="0" borderId="4" xfId="5" applyNumberFormat="1" applyFont="1" applyBorder="1" applyAlignment="1">
      <alignment horizontal="center" vertical="center" wrapText="1"/>
    </xf>
    <xf numFmtId="0" fontId="45" fillId="2" borderId="3" xfId="5" applyFont="1" applyFill="1" applyBorder="1" applyAlignment="1">
      <alignment horizontal="center" vertical="center" wrapText="1"/>
    </xf>
    <xf numFmtId="0" fontId="45" fillId="2" borderId="4" xfId="5" applyFont="1" applyFill="1" applyBorder="1" applyAlignment="1">
      <alignment horizontal="center" vertical="center" wrapText="1"/>
    </xf>
    <xf numFmtId="14" fontId="45" fillId="2" borderId="2" xfId="5" applyNumberFormat="1" applyFont="1" applyFill="1" applyBorder="1" applyAlignment="1">
      <alignment horizontal="center" vertical="center" wrapText="1"/>
    </xf>
    <xf numFmtId="4" fontId="45" fillId="2" borderId="2" xfId="5" applyNumberFormat="1" applyFont="1" applyFill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14" fontId="45" fillId="0" borderId="2" xfId="5" applyNumberFormat="1" applyFont="1" applyFill="1" applyBorder="1" applyAlignment="1">
      <alignment horizontal="center" vertical="center" wrapText="1"/>
    </xf>
    <xf numFmtId="0" fontId="13" fillId="2" borderId="2" xfId="5" applyFont="1" applyFill="1" applyBorder="1" applyAlignment="1">
      <alignment horizontal="center" vertical="center" wrapText="1"/>
    </xf>
    <xf numFmtId="0" fontId="11" fillId="0" borderId="3" xfId="5" applyFont="1" applyBorder="1" applyAlignment="1">
      <alignment horizontal="center" vertical="center" wrapText="1"/>
    </xf>
    <xf numFmtId="0" fontId="11" fillId="0" borderId="4" xfId="5" applyFont="1" applyBorder="1" applyAlignment="1">
      <alignment horizontal="center" vertical="center" wrapText="1"/>
    </xf>
    <xf numFmtId="0" fontId="50" fillId="0" borderId="0" xfId="3" applyFont="1" applyAlignment="1">
      <alignment horizontal="center" wrapText="1"/>
    </xf>
    <xf numFmtId="0" fontId="1" fillId="2" borderId="0" xfId="3" applyFill="1" applyAlignment="1">
      <alignment horizontal="center" wrapText="1"/>
    </xf>
    <xf numFmtId="0" fontId="9" fillId="0" borderId="0" xfId="3" applyFont="1" applyAlignment="1">
      <alignment horizontal="center" wrapText="1"/>
    </xf>
    <xf numFmtId="0" fontId="48" fillId="0" borderId="0" xfId="3" applyFont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/>
    </xf>
    <xf numFmtId="0" fontId="48" fillId="0" borderId="2" xfId="3" applyFont="1" applyBorder="1" applyAlignment="1">
      <alignment horizontal="center" vertical="center" wrapText="1"/>
    </xf>
    <xf numFmtId="0" fontId="48" fillId="0" borderId="3" xfId="3" applyFont="1" applyBorder="1" applyAlignment="1">
      <alignment horizontal="center" vertical="center" wrapText="1"/>
    </xf>
    <xf numFmtId="0" fontId="48" fillId="0" borderId="4" xfId="3" applyFont="1" applyBorder="1" applyAlignment="1">
      <alignment horizontal="center" vertical="center" wrapText="1"/>
    </xf>
    <xf numFmtId="0" fontId="48" fillId="0" borderId="5" xfId="3" applyFont="1" applyBorder="1" applyAlignment="1">
      <alignment horizontal="center" vertical="center" wrapText="1"/>
    </xf>
    <xf numFmtId="0" fontId="48" fillId="0" borderId="6" xfId="3" applyFont="1" applyBorder="1" applyAlignment="1">
      <alignment horizontal="center" vertical="center" wrapText="1"/>
    </xf>
    <xf numFmtId="0" fontId="48" fillId="0" borderId="8" xfId="3" applyFont="1" applyBorder="1" applyAlignment="1">
      <alignment horizontal="center" vertical="center" wrapText="1"/>
    </xf>
    <xf numFmtId="0" fontId="4" fillId="2" borderId="0" xfId="3" applyFont="1" applyFill="1" applyAlignment="1">
      <alignment horizontal="center" vertical="center"/>
    </xf>
    <xf numFmtId="0" fontId="54" fillId="2" borderId="1" xfId="3" applyFont="1" applyFill="1" applyBorder="1" applyAlignment="1">
      <alignment horizontal="center" vertical="center"/>
    </xf>
    <xf numFmtId="0" fontId="55" fillId="2" borderId="3" xfId="3" applyFont="1" applyFill="1" applyBorder="1" applyAlignment="1">
      <alignment horizontal="center" vertical="center" wrapText="1"/>
    </xf>
    <xf numFmtId="0" fontId="55" fillId="2" borderId="7" xfId="3" applyFont="1" applyFill="1" applyBorder="1" applyAlignment="1">
      <alignment horizontal="center" vertical="center" wrapText="1"/>
    </xf>
    <xf numFmtId="0" fontId="55" fillId="2" borderId="4" xfId="3" applyFont="1" applyFill="1" applyBorder="1" applyAlignment="1">
      <alignment horizontal="center" vertical="center" wrapText="1"/>
    </xf>
    <xf numFmtId="0" fontId="56" fillId="0" borderId="3" xfId="3" applyFont="1" applyFill="1" applyBorder="1" applyAlignment="1">
      <alignment horizontal="center" vertical="center" wrapText="1"/>
    </xf>
    <xf numFmtId="0" fontId="56" fillId="0" borderId="7" xfId="3" applyFont="1" applyFill="1" applyBorder="1" applyAlignment="1">
      <alignment horizontal="center" vertical="center" wrapText="1"/>
    </xf>
    <xf numFmtId="0" fontId="56" fillId="0" borderId="4" xfId="3" applyFont="1" applyFill="1" applyBorder="1" applyAlignment="1">
      <alignment horizontal="center" vertical="center" wrapText="1"/>
    </xf>
    <xf numFmtId="0" fontId="55" fillId="2" borderId="5" xfId="3" applyFont="1" applyFill="1" applyBorder="1" applyAlignment="1">
      <alignment horizontal="center" vertical="center" wrapText="1"/>
    </xf>
    <xf numFmtId="0" fontId="55" fillId="2" borderId="8" xfId="3" applyFont="1" applyFill="1" applyBorder="1" applyAlignment="1">
      <alignment horizontal="center" vertical="center" wrapText="1"/>
    </xf>
    <xf numFmtId="0" fontId="55" fillId="2" borderId="6" xfId="3" applyFont="1" applyFill="1" applyBorder="1" applyAlignment="1">
      <alignment horizontal="center" vertical="center" wrapText="1"/>
    </xf>
    <xf numFmtId="0" fontId="55" fillId="2" borderId="9" xfId="3" applyFont="1" applyFill="1" applyBorder="1" applyAlignment="1">
      <alignment horizontal="center" vertical="center" wrapText="1"/>
    </xf>
    <xf numFmtId="0" fontId="55" fillId="2" borderId="23" xfId="3" applyFont="1" applyFill="1" applyBorder="1" applyAlignment="1">
      <alignment horizontal="center" vertical="center" wrapText="1"/>
    </xf>
    <xf numFmtId="0" fontId="55" fillId="2" borderId="11" xfId="3" applyFont="1" applyFill="1" applyBorder="1" applyAlignment="1">
      <alignment horizontal="center" vertical="center" wrapText="1"/>
    </xf>
    <xf numFmtId="0" fontId="55" fillId="2" borderId="24" xfId="3" applyFont="1" applyFill="1" applyBorder="1" applyAlignment="1">
      <alignment horizontal="center" vertical="center" wrapText="1"/>
    </xf>
    <xf numFmtId="0" fontId="55" fillId="2" borderId="10" xfId="3" applyFont="1" applyFill="1" applyBorder="1" applyAlignment="1">
      <alignment horizontal="center" vertical="center" wrapText="1"/>
    </xf>
    <xf numFmtId="0" fontId="55" fillId="2" borderId="25" xfId="3" applyFont="1" applyFill="1" applyBorder="1" applyAlignment="1">
      <alignment horizontal="center" vertical="center" wrapText="1"/>
    </xf>
    <xf numFmtId="0" fontId="56" fillId="2" borderId="3" xfId="3" applyFont="1" applyFill="1" applyBorder="1" applyAlignment="1">
      <alignment horizontal="center" vertical="center" wrapText="1"/>
    </xf>
    <xf numFmtId="0" fontId="56" fillId="2" borderId="7" xfId="3" applyFont="1" applyFill="1" applyBorder="1" applyAlignment="1">
      <alignment horizontal="center" vertical="center" wrapText="1"/>
    </xf>
    <xf numFmtId="0" fontId="56" fillId="2" borderId="4" xfId="3" applyFont="1" applyFill="1" applyBorder="1" applyAlignment="1">
      <alignment horizontal="center" vertical="center" wrapText="1"/>
    </xf>
    <xf numFmtId="49" fontId="55" fillId="0" borderId="2" xfId="3" applyNumberFormat="1" applyFont="1" applyFill="1" applyBorder="1" applyAlignment="1">
      <alignment horizontal="center" vertical="center" wrapText="1"/>
    </xf>
    <xf numFmtId="14" fontId="55" fillId="2" borderId="3" xfId="3" applyNumberFormat="1" applyFont="1" applyFill="1" applyBorder="1" applyAlignment="1">
      <alignment horizontal="center" vertical="center" wrapText="1"/>
    </xf>
    <xf numFmtId="14" fontId="55" fillId="2" borderId="4" xfId="3" applyNumberFormat="1" applyFont="1" applyFill="1" applyBorder="1" applyAlignment="1">
      <alignment horizontal="center" vertical="center" wrapText="1"/>
    </xf>
    <xf numFmtId="14" fontId="55" fillId="0" borderId="3" xfId="3" applyNumberFormat="1" applyFont="1" applyFill="1" applyBorder="1" applyAlignment="1">
      <alignment horizontal="center" vertical="center" wrapText="1"/>
    </xf>
    <xf numFmtId="14" fontId="55" fillId="0" borderId="4" xfId="3" applyNumberFormat="1" applyFont="1" applyFill="1" applyBorder="1" applyAlignment="1">
      <alignment horizontal="center" vertical="center" wrapText="1"/>
    </xf>
    <xf numFmtId="49" fontId="54" fillId="0" borderId="5" xfId="3" applyNumberFormat="1" applyFont="1" applyFill="1" applyBorder="1" applyAlignment="1">
      <alignment horizontal="center" vertical="center" wrapText="1"/>
    </xf>
    <xf numFmtId="49" fontId="54" fillId="0" borderId="8" xfId="3" applyNumberFormat="1" applyFont="1" applyFill="1" applyBorder="1" applyAlignment="1">
      <alignment horizontal="center" vertical="center" wrapText="1"/>
    </xf>
    <xf numFmtId="49" fontId="54" fillId="0" borderId="6" xfId="3" applyNumberFormat="1" applyFont="1" applyFill="1" applyBorder="1" applyAlignment="1">
      <alignment horizontal="center" vertical="center" wrapText="1"/>
    </xf>
    <xf numFmtId="16" fontId="54" fillId="0" borderId="5" xfId="3" applyNumberFormat="1" applyFont="1" applyFill="1" applyBorder="1" applyAlignment="1">
      <alignment horizontal="center" vertical="center" wrapText="1"/>
    </xf>
    <xf numFmtId="16" fontId="54" fillId="0" borderId="8" xfId="3" applyNumberFormat="1" applyFont="1" applyFill="1" applyBorder="1" applyAlignment="1">
      <alignment horizontal="center" vertical="center" wrapText="1"/>
    </xf>
    <xf numFmtId="16" fontId="54" fillId="0" borderId="6" xfId="3" applyNumberFormat="1" applyFont="1" applyFill="1" applyBorder="1" applyAlignment="1">
      <alignment horizontal="center" vertical="center" wrapText="1"/>
    </xf>
    <xf numFmtId="16" fontId="54" fillId="0" borderId="3" xfId="3" applyNumberFormat="1" applyFont="1" applyFill="1" applyBorder="1" applyAlignment="1">
      <alignment horizontal="center" vertical="center" wrapText="1"/>
    </xf>
    <xf numFmtId="16" fontId="54" fillId="0" borderId="4" xfId="3" applyNumberFormat="1" applyFont="1" applyFill="1" applyBorder="1" applyAlignment="1">
      <alignment horizontal="center" vertical="center" wrapText="1"/>
    </xf>
    <xf numFmtId="0" fontId="57" fillId="0" borderId="3" xfId="3" applyFont="1" applyFill="1" applyBorder="1" applyAlignment="1">
      <alignment horizontal="center" vertical="center" wrapText="1"/>
    </xf>
    <xf numFmtId="0" fontId="57" fillId="0" borderId="4" xfId="3" applyFont="1" applyFill="1" applyBorder="1" applyAlignment="1">
      <alignment horizontal="center" vertical="center" wrapText="1"/>
    </xf>
    <xf numFmtId="0" fontId="55" fillId="0" borderId="3" xfId="3" applyFont="1" applyFill="1" applyBorder="1" applyAlignment="1">
      <alignment horizontal="center" vertical="center" wrapText="1"/>
    </xf>
    <xf numFmtId="0" fontId="55" fillId="0" borderId="4" xfId="3" applyFont="1" applyFill="1" applyBorder="1" applyAlignment="1">
      <alignment horizontal="center" vertical="center" wrapText="1"/>
    </xf>
    <xf numFmtId="14" fontId="57" fillId="0" borderId="3" xfId="3" applyNumberFormat="1" applyFont="1" applyFill="1" applyBorder="1" applyAlignment="1">
      <alignment horizontal="left" vertical="center" wrapText="1"/>
    </xf>
    <xf numFmtId="14" fontId="57" fillId="0" borderId="4" xfId="3" applyNumberFormat="1" applyFont="1" applyFill="1" applyBorder="1" applyAlignment="1">
      <alignment horizontal="left" vertical="center" wrapText="1"/>
    </xf>
    <xf numFmtId="49" fontId="55" fillId="0" borderId="3" xfId="3" applyNumberFormat="1" applyFont="1" applyFill="1" applyBorder="1" applyAlignment="1">
      <alignment horizontal="center" vertical="center" wrapText="1"/>
    </xf>
    <xf numFmtId="49" fontId="55" fillId="0" borderId="4" xfId="3" applyNumberFormat="1" applyFont="1" applyFill="1" applyBorder="1" applyAlignment="1">
      <alignment horizontal="center" vertical="center" wrapText="1"/>
    </xf>
    <xf numFmtId="0" fontId="58" fillId="0" borderId="2" xfId="3" applyFont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 wrapText="1"/>
    </xf>
    <xf numFmtId="0" fontId="55" fillId="0" borderId="0" xfId="7" applyFont="1" applyAlignment="1">
      <alignment horizontal="left" wrapText="1"/>
    </xf>
    <xf numFmtId="0" fontId="55" fillId="0" borderId="0" xfId="7" applyFont="1" applyAlignment="1">
      <alignment horizontal="left"/>
    </xf>
    <xf numFmtId="0" fontId="3" fillId="2" borderId="0" xfId="3" applyFont="1" applyFill="1" applyAlignment="1">
      <alignment horizontal="left" vertical="center" wrapText="1"/>
    </xf>
    <xf numFmtId="0" fontId="17" fillId="2" borderId="0" xfId="3" applyFont="1" applyFill="1" applyAlignment="1">
      <alignment horizontal="left" vertical="center" wrapText="1"/>
    </xf>
    <xf numFmtId="16" fontId="54" fillId="0" borderId="7" xfId="3" applyNumberFormat="1" applyFont="1" applyFill="1" applyBorder="1" applyAlignment="1">
      <alignment horizontal="center" vertical="center" wrapText="1"/>
    </xf>
    <xf numFmtId="0" fontId="54" fillId="0" borderId="3" xfId="3" applyFont="1" applyFill="1" applyBorder="1" applyAlignment="1">
      <alignment horizontal="left" vertical="center" wrapText="1"/>
    </xf>
    <xf numFmtId="0" fontId="54" fillId="0" borderId="7" xfId="3" applyFont="1" applyFill="1" applyBorder="1" applyAlignment="1">
      <alignment horizontal="left" vertical="center" wrapText="1"/>
    </xf>
    <xf numFmtId="0" fontId="54" fillId="0" borderId="4" xfId="3" applyFont="1" applyFill="1" applyBorder="1" applyAlignment="1">
      <alignment horizontal="left" vertical="center" wrapText="1"/>
    </xf>
    <xf numFmtId="0" fontId="11" fillId="0" borderId="3" xfId="3" applyFont="1" applyFill="1" applyBorder="1" applyAlignment="1">
      <alignment horizontal="center" vertical="center"/>
    </xf>
    <xf numFmtId="0" fontId="11" fillId="0" borderId="7" xfId="3" applyFont="1" applyFill="1" applyBorder="1" applyAlignment="1">
      <alignment horizontal="center" vertical="center"/>
    </xf>
    <xf numFmtId="0" fontId="11" fillId="0" borderId="4" xfId="3" applyFont="1" applyFill="1" applyBorder="1" applyAlignment="1">
      <alignment horizontal="center" vertical="center"/>
    </xf>
    <xf numFmtId="0" fontId="14" fillId="0" borderId="3" xfId="8" applyFont="1" applyFill="1" applyBorder="1" applyAlignment="1">
      <alignment horizontal="left" vertical="center" wrapText="1"/>
    </xf>
    <xf numFmtId="0" fontId="14" fillId="0" borderId="7" xfId="8" applyFont="1" applyFill="1" applyBorder="1" applyAlignment="1">
      <alignment horizontal="left" vertical="center" wrapText="1"/>
    </xf>
    <xf numFmtId="0" fontId="14" fillId="0" borderId="4" xfId="8" applyFont="1" applyFill="1" applyBorder="1" applyAlignment="1">
      <alignment horizontal="left" vertical="center" wrapText="1"/>
    </xf>
    <xf numFmtId="0" fontId="62" fillId="0" borderId="0" xfId="8" applyFont="1" applyAlignment="1">
      <alignment horizontal="center" vertical="center" wrapText="1"/>
    </xf>
    <xf numFmtId="0" fontId="39" fillId="0" borderId="0" xfId="8" applyFont="1" applyAlignment="1">
      <alignment horizontal="center" vertical="center" wrapText="1"/>
    </xf>
    <xf numFmtId="0" fontId="10" fillId="0" borderId="3" xfId="3" applyFont="1" applyFill="1" applyBorder="1" applyAlignment="1">
      <alignment horizontal="center" vertical="center" wrapText="1"/>
    </xf>
    <xf numFmtId="0" fontId="10" fillId="0" borderId="4" xfId="3" applyFont="1" applyFill="1" applyBorder="1" applyAlignment="1">
      <alignment horizontal="center" vertical="center"/>
    </xf>
    <xf numFmtId="0" fontId="10" fillId="0" borderId="2" xfId="8" applyFont="1" applyFill="1" applyBorder="1" applyAlignment="1">
      <alignment horizontal="center" vertical="center" wrapText="1"/>
    </xf>
    <xf numFmtId="0" fontId="10" fillId="0" borderId="2" xfId="8" applyFont="1" applyFill="1" applyBorder="1" applyAlignment="1">
      <alignment horizontal="center" vertical="center"/>
    </xf>
    <xf numFmtId="0" fontId="11" fillId="0" borderId="3" xfId="8" applyFont="1" applyFill="1" applyBorder="1" applyAlignment="1">
      <alignment horizontal="left" vertical="center" wrapText="1"/>
    </xf>
    <xf numFmtId="0" fontId="11" fillId="0" borderId="7" xfId="8" applyFont="1" applyFill="1" applyBorder="1" applyAlignment="1">
      <alignment horizontal="left" vertical="center" wrapText="1"/>
    </xf>
    <xf numFmtId="0" fontId="11" fillId="0" borderId="4" xfId="8" applyFont="1" applyFill="1" applyBorder="1" applyAlignment="1">
      <alignment horizontal="left" vertical="center" wrapText="1"/>
    </xf>
    <xf numFmtId="0" fontId="9" fillId="0" borderId="0" xfId="8" applyFont="1" applyFill="1" applyAlignment="1">
      <alignment horizontal="left" wrapText="1"/>
    </xf>
    <xf numFmtId="0" fontId="39" fillId="0" borderId="5" xfId="8" applyFont="1" applyFill="1" applyBorder="1" applyAlignment="1">
      <alignment horizontal="center" vertical="center" wrapText="1"/>
    </xf>
    <xf numFmtId="0" fontId="39" fillId="0" borderId="8" xfId="8" applyFont="1" applyFill="1" applyBorder="1" applyAlignment="1">
      <alignment horizontal="center" vertical="center" wrapText="1"/>
    </xf>
    <xf numFmtId="0" fontId="39" fillId="0" borderId="6" xfId="8" applyFont="1" applyFill="1" applyBorder="1" applyAlignment="1">
      <alignment horizontal="center" vertical="center" wrapText="1"/>
    </xf>
    <xf numFmtId="0" fontId="11" fillId="0" borderId="9" xfId="3" applyFont="1" applyFill="1" applyBorder="1" applyAlignment="1">
      <alignment horizontal="left" vertical="center"/>
    </xf>
    <xf numFmtId="0" fontId="11" fillId="0" borderId="12" xfId="3" applyFont="1" applyFill="1" applyBorder="1" applyAlignment="1">
      <alignment horizontal="left" vertical="center"/>
    </xf>
    <xf numFmtId="0" fontId="11" fillId="0" borderId="23" xfId="3" applyFont="1" applyFill="1" applyBorder="1" applyAlignment="1">
      <alignment horizontal="left" vertical="center"/>
    </xf>
    <xf numFmtId="0" fontId="11" fillId="0" borderId="10" xfId="3" applyFont="1" applyFill="1" applyBorder="1" applyAlignment="1">
      <alignment horizontal="left" vertical="center"/>
    </xf>
    <xf numFmtId="0" fontId="11" fillId="0" borderId="1" xfId="3" applyFont="1" applyFill="1" applyBorder="1" applyAlignment="1">
      <alignment horizontal="left" vertical="center"/>
    </xf>
    <xf numFmtId="0" fontId="11" fillId="0" borderId="25" xfId="3" applyFont="1" applyFill="1" applyBorder="1" applyAlignment="1">
      <alignment horizontal="left" vertical="center"/>
    </xf>
    <xf numFmtId="0" fontId="17" fillId="0" borderId="0" xfId="8" applyFont="1" applyFill="1" applyAlignment="1">
      <alignment horizontal="left" wrapText="1"/>
    </xf>
    <xf numFmtId="14" fontId="64" fillId="2" borderId="3" xfId="3" applyNumberFormat="1" applyFont="1" applyFill="1" applyBorder="1" applyAlignment="1">
      <alignment horizontal="center" vertical="center" wrapText="1"/>
    </xf>
    <xf numFmtId="14" fontId="64" fillId="2" borderId="4" xfId="3" applyNumberFormat="1" applyFont="1" applyFill="1" applyBorder="1" applyAlignment="1">
      <alignment horizontal="center" vertical="center" wrapText="1"/>
    </xf>
    <xf numFmtId="0" fontId="63" fillId="2" borderId="0" xfId="3" applyFont="1" applyFill="1" applyAlignment="1">
      <alignment horizontal="center" vertical="center"/>
    </xf>
    <xf numFmtId="0" fontId="63" fillId="2" borderId="1" xfId="3" applyFont="1" applyFill="1" applyBorder="1" applyAlignment="1">
      <alignment horizontal="center" vertical="center"/>
    </xf>
    <xf numFmtId="0" fontId="64" fillId="2" borderId="3" xfId="3" applyFont="1" applyFill="1" applyBorder="1" applyAlignment="1">
      <alignment horizontal="center" vertical="center" wrapText="1"/>
    </xf>
    <xf numFmtId="0" fontId="64" fillId="2" borderId="7" xfId="3" applyFont="1" applyFill="1" applyBorder="1" applyAlignment="1">
      <alignment horizontal="center" vertical="center" wrapText="1"/>
    </xf>
    <xf numFmtId="0" fontId="64" fillId="2" borderId="4" xfId="3" applyFont="1" applyFill="1" applyBorder="1" applyAlignment="1">
      <alignment horizontal="center" vertical="center" wrapText="1"/>
    </xf>
    <xf numFmtId="0" fontId="65" fillId="2" borderId="3" xfId="3" applyFont="1" applyFill="1" applyBorder="1" applyAlignment="1">
      <alignment horizontal="center" vertical="center" wrapText="1"/>
    </xf>
    <xf numFmtId="0" fontId="65" fillId="2" borderId="7" xfId="3" applyFont="1" applyFill="1" applyBorder="1" applyAlignment="1">
      <alignment horizontal="center" vertical="center" wrapText="1"/>
    </xf>
    <xf numFmtId="0" fontId="65" fillId="2" borderId="4" xfId="3" applyFont="1" applyFill="1" applyBorder="1" applyAlignment="1">
      <alignment horizontal="center" vertical="center" wrapText="1"/>
    </xf>
    <xf numFmtId="0" fontId="64" fillId="2" borderId="5" xfId="3" applyFont="1" applyFill="1" applyBorder="1" applyAlignment="1">
      <alignment horizontal="center" vertical="center" wrapText="1"/>
    </xf>
    <xf numFmtId="0" fontId="64" fillId="2" borderId="8" xfId="3" applyFont="1" applyFill="1" applyBorder="1" applyAlignment="1">
      <alignment horizontal="center" vertical="center" wrapText="1"/>
    </xf>
    <xf numFmtId="0" fontId="64" fillId="2" borderId="6" xfId="3" applyFont="1" applyFill="1" applyBorder="1" applyAlignment="1">
      <alignment horizontal="center" vertical="center" wrapText="1"/>
    </xf>
    <xf numFmtId="0" fontId="64" fillId="2" borderId="9" xfId="3" applyFont="1" applyFill="1" applyBorder="1" applyAlignment="1">
      <alignment horizontal="center" vertical="center" wrapText="1"/>
    </xf>
    <xf numFmtId="0" fontId="64" fillId="2" borderId="23" xfId="3" applyFont="1" applyFill="1" applyBorder="1" applyAlignment="1">
      <alignment horizontal="center" vertical="center" wrapText="1"/>
    </xf>
    <xf numFmtId="0" fontId="64" fillId="2" borderId="11" xfId="3" applyFont="1" applyFill="1" applyBorder="1" applyAlignment="1">
      <alignment horizontal="center" vertical="center" wrapText="1"/>
    </xf>
    <xf numFmtId="0" fontId="64" fillId="2" borderId="24" xfId="3" applyFont="1" applyFill="1" applyBorder="1" applyAlignment="1">
      <alignment horizontal="center" vertical="center" wrapText="1"/>
    </xf>
    <xf numFmtId="0" fontId="64" fillId="2" borderId="10" xfId="3" applyFont="1" applyFill="1" applyBorder="1" applyAlignment="1">
      <alignment horizontal="center" vertical="center" wrapText="1"/>
    </xf>
    <xf numFmtId="0" fontId="64" fillId="2" borderId="25" xfId="3" applyFont="1" applyFill="1" applyBorder="1" applyAlignment="1">
      <alignment horizontal="center" vertical="center" wrapText="1"/>
    </xf>
    <xf numFmtId="1" fontId="63" fillId="3" borderId="3" xfId="3" applyNumberFormat="1" applyFont="1" applyFill="1" applyBorder="1" applyAlignment="1">
      <alignment horizontal="center" vertical="center" wrapText="1"/>
    </xf>
    <xf numFmtId="1" fontId="63" fillId="3" borderId="7" xfId="3" applyNumberFormat="1" applyFont="1" applyFill="1" applyBorder="1" applyAlignment="1">
      <alignment horizontal="center" vertical="center" wrapText="1"/>
    </xf>
    <xf numFmtId="1" fontId="63" fillId="3" borderId="4" xfId="3" applyNumberFormat="1" applyFont="1" applyFill="1" applyBorder="1" applyAlignment="1">
      <alignment horizontal="center" vertical="center" wrapText="1"/>
    </xf>
    <xf numFmtId="0" fontId="63" fillId="3" borderId="3" xfId="3" applyFont="1" applyFill="1" applyBorder="1" applyAlignment="1">
      <alignment horizontal="center" vertical="center" wrapText="1"/>
    </xf>
    <xf numFmtId="0" fontId="63" fillId="3" borderId="7" xfId="3" applyFont="1" applyFill="1" applyBorder="1" applyAlignment="1">
      <alignment horizontal="center" vertical="center" wrapText="1"/>
    </xf>
    <xf numFmtId="0" fontId="63" fillId="3" borderId="4" xfId="3" applyFont="1" applyFill="1" applyBorder="1" applyAlignment="1">
      <alignment horizontal="center" vertical="center" wrapText="1"/>
    </xf>
    <xf numFmtId="0" fontId="64" fillId="3" borderId="3" xfId="3" applyFont="1" applyFill="1" applyBorder="1" applyAlignment="1">
      <alignment horizontal="center" vertical="center" wrapText="1"/>
    </xf>
    <xf numFmtId="0" fontId="64" fillId="3" borderId="7" xfId="3" applyFont="1" applyFill="1" applyBorder="1" applyAlignment="1">
      <alignment horizontal="center" vertical="center" wrapText="1"/>
    </xf>
    <xf numFmtId="0" fontId="64" fillId="3" borderId="4" xfId="3" applyFont="1" applyFill="1" applyBorder="1" applyAlignment="1">
      <alignment horizontal="center" vertical="center" wrapText="1"/>
    </xf>
    <xf numFmtId="14" fontId="64" fillId="3" borderId="3" xfId="3" applyNumberFormat="1" applyFont="1" applyFill="1" applyBorder="1" applyAlignment="1">
      <alignment horizontal="center" vertical="center" wrapText="1"/>
    </xf>
    <xf numFmtId="14" fontId="64" fillId="3" borderId="7" xfId="3" applyNumberFormat="1" applyFont="1" applyFill="1" applyBorder="1" applyAlignment="1">
      <alignment horizontal="center" vertical="center" wrapText="1"/>
    </xf>
    <xf numFmtId="14" fontId="64" fillId="3" borderId="4" xfId="3" applyNumberFormat="1" applyFont="1" applyFill="1" applyBorder="1" applyAlignment="1">
      <alignment horizontal="center" vertical="center" wrapText="1"/>
    </xf>
    <xf numFmtId="14" fontId="65" fillId="2" borderId="3" xfId="3" applyNumberFormat="1" applyFont="1" applyFill="1" applyBorder="1" applyAlignment="1">
      <alignment horizontal="center" vertical="center" wrapText="1"/>
    </xf>
    <xf numFmtId="14" fontId="65" fillId="2" borderId="7" xfId="3" applyNumberFormat="1" applyFont="1" applyFill="1" applyBorder="1" applyAlignment="1">
      <alignment horizontal="center" vertical="center" wrapText="1"/>
    </xf>
    <xf numFmtId="14" fontId="65" fillId="2" borderId="4" xfId="3" applyNumberFormat="1" applyFont="1" applyFill="1" applyBorder="1" applyAlignment="1">
      <alignment horizontal="center" vertical="center" wrapText="1"/>
    </xf>
    <xf numFmtId="49" fontId="64" fillId="2" borderId="3" xfId="3" applyNumberFormat="1" applyFont="1" applyFill="1" applyBorder="1" applyAlignment="1">
      <alignment horizontal="center" vertical="center" wrapText="1"/>
    </xf>
    <xf numFmtId="49" fontId="64" fillId="2" borderId="7" xfId="3" applyNumberFormat="1" applyFont="1" applyFill="1" applyBorder="1" applyAlignment="1">
      <alignment horizontal="center" vertical="center" wrapText="1"/>
    </xf>
    <xf numFmtId="49" fontId="64" fillId="2" borderId="4" xfId="3" applyNumberFormat="1" applyFont="1" applyFill="1" applyBorder="1" applyAlignment="1">
      <alignment horizontal="center" vertical="center" wrapText="1"/>
    </xf>
    <xf numFmtId="14" fontId="64" fillId="2" borderId="7" xfId="3" applyNumberFormat="1" applyFont="1" applyFill="1" applyBorder="1" applyAlignment="1">
      <alignment horizontal="center" vertical="center" wrapText="1"/>
    </xf>
    <xf numFmtId="0" fontId="64" fillId="2" borderId="5" xfId="3" applyFont="1" applyFill="1" applyBorder="1" applyAlignment="1">
      <alignment horizontal="left"/>
    </xf>
    <xf numFmtId="0" fontId="64" fillId="2" borderId="8" xfId="3" applyFont="1" applyFill="1" applyBorder="1" applyAlignment="1">
      <alignment horizontal="left"/>
    </xf>
    <xf numFmtId="0" fontId="67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4" fillId="2" borderId="0" xfId="3" applyFont="1" applyFill="1" applyAlignment="1">
      <alignment horizontal="left" vertical="center"/>
    </xf>
    <xf numFmtId="0" fontId="35" fillId="0" borderId="0" xfId="3" applyFont="1" applyAlignment="1">
      <alignment horizontal="left" vertical="center"/>
    </xf>
    <xf numFmtId="0" fontId="35" fillId="0" borderId="0" xfId="3" applyFont="1" applyAlignment="1">
      <alignment horizontal="right" vertical="center"/>
    </xf>
    <xf numFmtId="0" fontId="70" fillId="0" borderId="0" xfId="3" applyFont="1" applyAlignment="1">
      <alignment horizontal="center" vertical="center"/>
    </xf>
    <xf numFmtId="0" fontId="70" fillId="0" borderId="1" xfId="3" applyFont="1" applyBorder="1" applyAlignment="1">
      <alignment horizontal="center" vertical="center"/>
    </xf>
    <xf numFmtId="0" fontId="35" fillId="0" borderId="2" xfId="3" applyFont="1" applyBorder="1" applyAlignment="1">
      <alignment horizontal="center" vertical="center" wrapText="1"/>
    </xf>
    <xf numFmtId="0" fontId="35" fillId="0" borderId="3" xfId="3" applyFont="1" applyBorder="1" applyAlignment="1">
      <alignment horizontal="center" vertical="center" wrapText="1"/>
    </xf>
    <xf numFmtId="0" fontId="35" fillId="0" borderId="7" xfId="3" applyFont="1" applyBorder="1" applyAlignment="1">
      <alignment horizontal="center" vertical="center" wrapText="1"/>
    </xf>
    <xf numFmtId="0" fontId="35" fillId="0" borderId="4" xfId="3" applyFont="1" applyBorder="1" applyAlignment="1">
      <alignment horizontal="center" vertical="center" wrapText="1"/>
    </xf>
    <xf numFmtId="0" fontId="35" fillId="0" borderId="5" xfId="3" applyFont="1" applyBorder="1" applyAlignment="1">
      <alignment horizontal="center" vertical="center" wrapText="1"/>
    </xf>
    <xf numFmtId="0" fontId="35" fillId="0" borderId="6" xfId="3" applyFont="1" applyBorder="1" applyAlignment="1">
      <alignment horizontal="center" vertical="center" wrapText="1"/>
    </xf>
    <xf numFmtId="0" fontId="35" fillId="0" borderId="8" xfId="3" applyFont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6" fillId="2" borderId="23" xfId="3" applyFont="1" applyFill="1" applyBorder="1" applyAlignment="1">
      <alignment horizontal="center" vertical="center" wrapText="1"/>
    </xf>
    <xf numFmtId="0" fontId="6" fillId="2" borderId="10" xfId="3" applyFont="1" applyFill="1" applyBorder="1" applyAlignment="1">
      <alignment horizontal="center" vertical="center" wrapText="1"/>
    </xf>
    <xf numFmtId="0" fontId="6" fillId="2" borderId="25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NumberFormat="1" applyFont="1" applyFill="1" applyBorder="1" applyAlignment="1">
      <alignment horizontal="center" vertical="center" wrapText="1"/>
    </xf>
    <xf numFmtId="0" fontId="3" fillId="2" borderId="6" xfId="3" applyNumberFormat="1" applyFont="1" applyFill="1" applyBorder="1" applyAlignment="1">
      <alignment horizontal="center" vertical="center" wrapText="1"/>
    </xf>
    <xf numFmtId="165" fontId="4" fillId="3" borderId="5" xfId="3" applyNumberFormat="1" applyFont="1" applyFill="1" applyBorder="1" applyAlignment="1">
      <alignment horizontal="center" vertical="center" wrapText="1"/>
    </xf>
    <xf numFmtId="165" fontId="4" fillId="3" borderId="6" xfId="3" applyNumberFormat="1" applyFont="1" applyFill="1" applyBorder="1" applyAlignment="1">
      <alignment horizontal="center" vertical="center" wrapText="1"/>
    </xf>
    <xf numFmtId="165" fontId="3" fillId="0" borderId="5" xfId="3" applyNumberFormat="1" applyFont="1" applyBorder="1" applyAlignment="1">
      <alignment horizontal="center" vertical="center" wrapText="1"/>
    </xf>
    <xf numFmtId="165" fontId="3" fillId="0" borderId="6" xfId="3" applyNumberFormat="1" applyFont="1" applyBorder="1" applyAlignment="1">
      <alignment horizontal="center" vertical="center" wrapText="1"/>
    </xf>
    <xf numFmtId="14" fontId="3" fillId="4" borderId="5" xfId="3" applyNumberFormat="1" applyFont="1" applyFill="1" applyBorder="1" applyAlignment="1">
      <alignment horizontal="center" vertical="center" wrapText="1"/>
    </xf>
    <xf numFmtId="14" fontId="3" fillId="4" borderId="6" xfId="3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" vertical="center" wrapText="1"/>
    </xf>
    <xf numFmtId="0" fontId="3" fillId="3" borderId="6" xfId="3" applyNumberFormat="1" applyFont="1" applyFill="1" applyBorder="1" applyAlignment="1">
      <alignment horizontal="center" vertical="center" wrapText="1"/>
    </xf>
    <xf numFmtId="0" fontId="35" fillId="2" borderId="0" xfId="3" applyFont="1" applyFill="1" applyAlignment="1">
      <alignment horizontal="left" vertical="center" wrapText="1"/>
    </xf>
    <xf numFmtId="164" fontId="4" fillId="3" borderId="5" xfId="3" applyNumberFormat="1" applyFont="1" applyFill="1" applyBorder="1" applyAlignment="1">
      <alignment horizontal="center" vertical="center" wrapText="1"/>
    </xf>
    <xf numFmtId="0" fontId="4" fillId="3" borderId="6" xfId="3" applyNumberFormat="1" applyFont="1" applyFill="1" applyBorder="1" applyAlignment="1">
      <alignment horizontal="center" vertical="center" wrapText="1"/>
    </xf>
    <xf numFmtId="164" fontId="3" fillId="2" borderId="5" xfId="3" applyNumberFormat="1" applyFont="1" applyFill="1" applyBorder="1" applyAlignment="1">
      <alignment horizontal="center" vertical="center" wrapText="1"/>
    </xf>
    <xf numFmtId="164" fontId="3" fillId="2" borderId="6" xfId="3" applyNumberFormat="1" applyFont="1" applyFill="1" applyBorder="1" applyAlignment="1">
      <alignment horizontal="center" vertical="center" wrapText="1"/>
    </xf>
    <xf numFmtId="0" fontId="3" fillId="0" borderId="5" xfId="3" applyFont="1" applyBorder="1" applyAlignment="1">
      <alignment horizontal="left" vertical="center" wrapText="1"/>
    </xf>
    <xf numFmtId="0" fontId="3" fillId="0" borderId="8" xfId="3" applyFont="1" applyBorder="1" applyAlignment="1">
      <alignment horizontal="left" vertical="center" wrapText="1"/>
    </xf>
    <xf numFmtId="0" fontId="3" fillId="0" borderId="6" xfId="3" applyFont="1" applyBorder="1" applyAlignment="1">
      <alignment horizontal="left" vertical="center" wrapText="1"/>
    </xf>
    <xf numFmtId="0" fontId="35" fillId="2" borderId="0" xfId="3" applyFont="1" applyFill="1" applyAlignment="1">
      <alignment horizontal="left" vertical="center"/>
    </xf>
    <xf numFmtId="0" fontId="51" fillId="0" borderId="0" xfId="3" applyFont="1" applyAlignment="1">
      <alignment horizontal="center" vertical="center"/>
    </xf>
    <xf numFmtId="0" fontId="51" fillId="0" borderId="0" xfId="3" applyFont="1"/>
    <xf numFmtId="0" fontId="51" fillId="3" borderId="0" xfId="3" applyFont="1" applyFill="1"/>
    <xf numFmtId="0" fontId="51" fillId="0" borderId="0" xfId="3" applyFont="1" applyFill="1"/>
    <xf numFmtId="0" fontId="47" fillId="10" borderId="0" xfId="3" applyFont="1" applyFill="1" applyAlignment="1">
      <alignment horizontal="center" vertical="center"/>
    </xf>
    <xf numFmtId="0" fontId="51" fillId="2" borderId="0" xfId="3" applyFont="1" applyFill="1"/>
    <xf numFmtId="0" fontId="70" fillId="0" borderId="0" xfId="3" applyFont="1" applyBorder="1" applyAlignment="1">
      <alignment horizontal="center" vertical="center"/>
    </xf>
    <xf numFmtId="0" fontId="47" fillId="11" borderId="2" xfId="3" applyFont="1" applyFill="1" applyBorder="1" applyAlignment="1">
      <alignment horizontal="center" vertical="center" wrapText="1"/>
    </xf>
    <xf numFmtId="0" fontId="47" fillId="2" borderId="2" xfId="3" applyFont="1" applyFill="1" applyBorder="1" applyAlignment="1">
      <alignment horizontal="center" vertical="center" wrapText="1"/>
    </xf>
    <xf numFmtId="0" fontId="47" fillId="10" borderId="2" xfId="3" applyFont="1" applyFill="1" applyBorder="1" applyAlignment="1">
      <alignment horizontal="center" vertical="center" wrapText="1"/>
    </xf>
    <xf numFmtId="0" fontId="1" fillId="11" borderId="2" xfId="3" applyFill="1" applyBorder="1" applyAlignment="1">
      <alignment horizontal="center" vertical="center" wrapText="1"/>
    </xf>
    <xf numFmtId="0" fontId="47" fillId="10" borderId="2" xfId="3" applyFont="1" applyFill="1" applyBorder="1" applyAlignment="1">
      <alignment horizontal="center" vertical="center" wrapText="1"/>
    </xf>
    <xf numFmtId="0" fontId="47" fillId="11" borderId="2" xfId="3" applyFont="1" applyFill="1" applyBorder="1" applyAlignment="1">
      <alignment horizontal="center" vertical="center" wrapText="1"/>
    </xf>
    <xf numFmtId="0" fontId="47" fillId="3" borderId="2" xfId="3" applyFont="1" applyFill="1" applyBorder="1" applyAlignment="1">
      <alignment horizontal="center" vertical="center" wrapText="1"/>
    </xf>
    <xf numFmtId="0" fontId="47" fillId="0" borderId="2" xfId="3" applyFont="1" applyFill="1" applyBorder="1" applyAlignment="1">
      <alignment horizontal="center" vertical="center" wrapText="1"/>
    </xf>
    <xf numFmtId="0" fontId="47" fillId="2" borderId="2" xfId="3" applyFont="1" applyFill="1" applyBorder="1" applyAlignment="1">
      <alignment horizontal="center" vertical="center" wrapText="1"/>
    </xf>
    <xf numFmtId="0" fontId="70" fillId="0" borderId="2" xfId="3" applyFont="1" applyBorder="1" applyAlignment="1">
      <alignment horizontal="center" vertical="center" wrapText="1"/>
    </xf>
    <xf numFmtId="0" fontId="71" fillId="0" borderId="2" xfId="3" applyFont="1" applyBorder="1" applyAlignment="1">
      <alignment wrapText="1"/>
    </xf>
    <xf numFmtId="0" fontId="11" fillId="0" borderId="2" xfId="3" applyFont="1" applyBorder="1" applyAlignment="1">
      <alignment horizontal="center" vertical="center" wrapText="1"/>
    </xf>
    <xf numFmtId="0" fontId="10" fillId="0" borderId="2" xfId="3" applyFont="1" applyBorder="1" applyAlignment="1">
      <alignment vertical="center" wrapText="1"/>
    </xf>
    <xf numFmtId="0" fontId="10" fillId="0" borderId="2" xfId="3" applyFont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center" vertical="center" wrapText="1"/>
    </xf>
    <xf numFmtId="165" fontId="10" fillId="10" borderId="2" xfId="9" applyNumberFormat="1" applyFont="1" applyFill="1" applyBorder="1" applyAlignment="1">
      <alignment horizontal="center" vertical="center" wrapText="1"/>
    </xf>
    <xf numFmtId="166" fontId="10" fillId="10" borderId="2" xfId="9" applyNumberFormat="1" applyFont="1" applyFill="1" applyBorder="1" applyAlignment="1">
      <alignment horizontal="center" vertical="center" wrapText="1"/>
    </xf>
    <xf numFmtId="165" fontId="16" fillId="0" borderId="2" xfId="3" applyNumberFormat="1" applyFont="1" applyBorder="1" applyAlignment="1">
      <alignment horizontal="center" vertical="center" wrapText="1"/>
    </xf>
    <xf numFmtId="0" fontId="11" fillId="0" borderId="2" xfId="3" applyFont="1" applyBorder="1" applyAlignment="1">
      <alignment vertical="center" wrapText="1"/>
    </xf>
    <xf numFmtId="0" fontId="10" fillId="0" borderId="2" xfId="3" applyFont="1" applyFill="1" applyBorder="1" applyAlignment="1">
      <alignment horizontal="center" vertical="center" wrapText="1"/>
    </xf>
    <xf numFmtId="14" fontId="11" fillId="0" borderId="2" xfId="3" applyNumberFormat="1" applyFont="1" applyBorder="1" applyAlignment="1">
      <alignment horizontal="center" vertical="center" wrapText="1"/>
    </xf>
    <xf numFmtId="4" fontId="11" fillId="10" borderId="2" xfId="3" applyNumberFormat="1" applyFont="1" applyFill="1" applyBorder="1" applyAlignment="1">
      <alignment horizontal="center" vertical="center" wrapText="1"/>
    </xf>
    <xf numFmtId="165" fontId="17" fillId="0" borderId="2" xfId="3" applyNumberFormat="1" applyFont="1" applyBorder="1" applyAlignment="1">
      <alignment horizontal="center" vertical="center" wrapText="1"/>
    </xf>
    <xf numFmtId="0" fontId="15" fillId="0" borderId="2" xfId="3" applyFont="1" applyBorder="1" applyAlignment="1">
      <alignment vertical="center" wrapText="1"/>
    </xf>
    <xf numFmtId="166" fontId="11" fillId="10" borderId="2" xfId="3" applyNumberFormat="1" applyFont="1" applyFill="1" applyBorder="1" applyAlignment="1">
      <alignment horizontal="center" vertical="center" wrapText="1"/>
    </xf>
    <xf numFmtId="165" fontId="11" fillId="10" borderId="2" xfId="3" applyNumberFormat="1" applyFont="1" applyFill="1" applyBorder="1" applyAlignment="1">
      <alignment horizontal="center" vertical="center" wrapText="1"/>
    </xf>
    <xf numFmtId="0" fontId="9" fillId="0" borderId="0" xfId="3" applyFont="1"/>
    <xf numFmtId="0" fontId="11" fillId="10" borderId="2" xfId="3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15" fillId="2" borderId="2" xfId="3" applyFont="1" applyFill="1" applyBorder="1" applyAlignment="1">
      <alignment vertical="center" wrapText="1"/>
    </xf>
    <xf numFmtId="0" fontId="1" fillId="2" borderId="0" xfId="3" applyFont="1" applyFill="1"/>
    <xf numFmtId="0" fontId="11" fillId="2" borderId="2" xfId="3" applyFont="1" applyFill="1" applyBorder="1" applyAlignment="1">
      <alignment vertical="center" wrapText="1"/>
    </xf>
    <xf numFmtId="49" fontId="11" fillId="0" borderId="2" xfId="3" applyNumberFormat="1" applyFont="1" applyBorder="1" applyAlignment="1">
      <alignment horizontal="center" vertical="center" wrapText="1"/>
    </xf>
    <xf numFmtId="0" fontId="11" fillId="0" borderId="2" xfId="3" applyNumberFormat="1" applyFont="1" applyBorder="1" applyAlignment="1">
      <alignment horizontal="center" vertical="center" wrapText="1"/>
    </xf>
    <xf numFmtId="49" fontId="11" fillId="0" borderId="2" xfId="3" applyNumberFormat="1" applyFont="1" applyBorder="1" applyAlignment="1">
      <alignment horizontal="center" vertical="center" wrapText="1"/>
    </xf>
    <xf numFmtId="0" fontId="39" fillId="0" borderId="2" xfId="3" applyFont="1" applyBorder="1" applyAlignment="1">
      <alignment vertical="center" wrapText="1"/>
    </xf>
    <xf numFmtId="0" fontId="10" fillId="0" borderId="2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 wrapText="1"/>
    </xf>
    <xf numFmtId="165" fontId="16" fillId="2" borderId="2" xfId="3" applyNumberFormat="1" applyFont="1" applyFill="1" applyBorder="1" applyAlignment="1">
      <alignment horizontal="center" vertical="center" wrapText="1"/>
    </xf>
    <xf numFmtId="0" fontId="15" fillId="2" borderId="2" xfId="3" applyFont="1" applyFill="1" applyBorder="1" applyAlignment="1">
      <alignment horizontal="center" vertical="center" wrapText="1"/>
    </xf>
    <xf numFmtId="0" fontId="39" fillId="0" borderId="2" xfId="3" applyFont="1" applyBorder="1" applyAlignment="1">
      <alignment vertical="center" wrapText="1"/>
    </xf>
    <xf numFmtId="165" fontId="10" fillId="10" borderId="2" xfId="3" applyNumberFormat="1" applyFont="1" applyFill="1" applyBorder="1" applyAlignment="1">
      <alignment horizontal="center" vertical="center" wrapText="1"/>
    </xf>
    <xf numFmtId="49" fontId="11" fillId="2" borderId="2" xfId="3" applyNumberFormat="1" applyFont="1" applyFill="1" applyBorder="1" applyAlignment="1">
      <alignment horizontal="center" vertical="center" wrapText="1"/>
    </xf>
    <xf numFmtId="0" fontId="70" fillId="0" borderId="2" xfId="3" applyFont="1" applyBorder="1" applyAlignment="1"/>
    <xf numFmtId="0" fontId="73" fillId="0" borderId="0" xfId="3" applyFont="1"/>
    <xf numFmtId="0" fontId="10" fillId="0" borderId="2" xfId="3" applyFont="1" applyBorder="1" applyAlignment="1">
      <alignment horizontal="left" vertical="center" wrapText="1"/>
    </xf>
    <xf numFmtId="0" fontId="10" fillId="3" borderId="2" xfId="3" applyFont="1" applyFill="1" applyBorder="1" applyAlignment="1">
      <alignment horizontal="center" vertical="center" wrapText="1"/>
    </xf>
    <xf numFmtId="4" fontId="16" fillId="0" borderId="2" xfId="3" applyNumberFormat="1" applyFont="1" applyBorder="1" applyAlignment="1">
      <alignment horizontal="center" vertical="center" wrapText="1"/>
    </xf>
    <xf numFmtId="0" fontId="71" fillId="0" borderId="0" xfId="3" applyFont="1"/>
    <xf numFmtId="0" fontId="72" fillId="0" borderId="2" xfId="3" applyFont="1" applyBorder="1" applyAlignment="1">
      <alignment vertical="center" wrapText="1"/>
    </xf>
    <xf numFmtId="0" fontId="35" fillId="0" borderId="2" xfId="3" applyNumberFormat="1" applyFont="1" applyBorder="1" applyAlignment="1">
      <alignment horizontal="left" vertical="top" wrapText="1"/>
    </xf>
    <xf numFmtId="49" fontId="47" fillId="0" borderId="0" xfId="3" applyNumberFormat="1" applyFont="1" applyBorder="1" applyAlignment="1">
      <alignment horizontal="center" vertical="center" wrapText="1"/>
    </xf>
    <xf numFmtId="0" fontId="70" fillId="0" borderId="0" xfId="3" applyFont="1" applyBorder="1" applyAlignment="1">
      <alignment horizontal="left" vertical="center" wrapText="1"/>
    </xf>
    <xf numFmtId="0" fontId="70" fillId="0" borderId="0" xfId="3" applyFont="1" applyBorder="1" applyAlignment="1">
      <alignment horizontal="center" vertical="center" wrapText="1"/>
    </xf>
    <xf numFmtId="0" fontId="70" fillId="3" borderId="0" xfId="3" applyFont="1" applyFill="1" applyBorder="1" applyAlignment="1">
      <alignment horizontal="center" vertical="center" wrapText="1"/>
    </xf>
    <xf numFmtId="0" fontId="70" fillId="0" borderId="0" xfId="3" applyFont="1" applyFill="1" applyBorder="1" applyAlignment="1">
      <alignment horizontal="center" vertical="center" wrapText="1"/>
    </xf>
    <xf numFmtId="167" fontId="70" fillId="10" borderId="0" xfId="3" applyNumberFormat="1" applyFont="1" applyFill="1" applyBorder="1" applyAlignment="1">
      <alignment horizontal="center" vertical="center" wrapText="1"/>
    </xf>
    <xf numFmtId="0" fontId="70" fillId="0" borderId="0" xfId="3" applyFont="1" applyBorder="1" applyAlignment="1">
      <alignment horizontal="left" vertical="center"/>
    </xf>
    <xf numFmtId="0" fontId="1" fillId="0" borderId="0" xfId="3" applyAlignment="1">
      <alignment horizontal="center" vertical="center"/>
    </xf>
    <xf numFmtId="0" fontId="1" fillId="0" borderId="0" xfId="3" applyFill="1"/>
    <xf numFmtId="0" fontId="1" fillId="0" borderId="0" xfId="3" applyFont="1" applyAlignment="1">
      <alignment horizontal="center"/>
    </xf>
  </cellXfs>
  <cellStyles count="10"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3" xfId="5"/>
    <cellStyle name="Обычный 3 2" xfId="6"/>
    <cellStyle name="Финансовый" xfId="4" builtinId="3"/>
    <cellStyle name="Финансовый 2" xfId="2"/>
    <cellStyle name="Финансовый 2 2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kugkh\fin$\2023\&#1054;&#1090;&#1095;&#1077;&#1090;&#1099;\&#1052;&#1086;&#1085;&#1080;&#1090;&#1086;&#1088;&#1080;&#1085;&#1075;%20&#1082;&#1074;&#1072;&#1088;&#1090;&#1072;&#1083;&#1100;&#1085;&#1099;&#1081;%20&#1084;&#1091;&#1085;&#1080;&#1094;&#1080;&#1087;&#1072;&#1083;&#1100;&#1085;&#1099;&#1093;%20&#1087;&#1088;&#1086;&#1075;&#1088;&#1072;&#1084;&#1084;\&#1069;&#1085;&#1077;&#1088;&#1075;&#1086;&#1089;&#1073;&#1077;&#1088;&#1077;&#1078;&#1077;&#1085;&#1080;&#1077;\&#1052;&#1086;&#1085;&#1080;&#1090;&#1086;&#1088;&#1080;&#1085;&#1075;%20&#1079;&#1072;%20%202022&#1075;.%20&#1052;&#1055;%20&#1069;&#1053;&#1045;&#1056;&#1043;&#1054;&#1057;&#1041;&#1045;&#1056;&#1045;&#1046;&#1045;&#1053;&#1048;&#1045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</sheetNames>
    <sheetDataSet>
      <sheetData sheetId="0">
        <row r="9">
          <cell r="A9" t="str">
            <v>№</v>
          </cell>
          <cell r="B9" t="str">
            <v>Наименование муниципальной программы,  основного мероприятия, мероприятия, контрольного события муниципальное программы (подпрограммы муниципальной программы)</v>
          </cell>
          <cell r="C9" t="str">
            <v>Ответственный исполнитель</v>
          </cell>
        </row>
        <row r="10">
          <cell r="E10" t="str">
            <v>План</v>
          </cell>
          <cell r="F10" t="str">
            <v>Факт</v>
          </cell>
          <cell r="G10" t="str">
            <v xml:space="preserve"> Источник финансирования</v>
          </cell>
          <cell r="H10" t="str">
            <v>План на отчетную дату</v>
          </cell>
          <cell r="I10" t="str">
            <v>Кассовое исполнение на отчетную дату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3"/>
  <sheetViews>
    <sheetView view="pageBreakPreview" topLeftCell="A57" zoomScale="57" zoomScaleNormal="57" zoomScaleSheetLayoutView="57" zoomScalePageLayoutView="40" workbookViewId="0">
      <selection activeCell="I55" sqref="I55:I59"/>
    </sheetView>
  </sheetViews>
  <sheetFormatPr defaultRowHeight="20.25" x14ac:dyDescent="0.3"/>
  <cols>
    <col min="1" max="1" width="6.7109375" style="35" customWidth="1"/>
    <col min="2" max="2" width="62.140625" style="36" customWidth="1"/>
    <col min="3" max="3" width="36.5703125" style="36" customWidth="1"/>
    <col min="4" max="4" width="27.85546875" style="36" customWidth="1"/>
    <col min="5" max="5" width="28.7109375" style="36" customWidth="1"/>
    <col min="6" max="6" width="69.28515625" style="36" customWidth="1"/>
    <col min="7" max="7" width="35.28515625" style="36" customWidth="1"/>
    <col min="8" max="8" width="20.28515625" style="36" customWidth="1"/>
    <col min="9" max="9" width="24.42578125" style="36" customWidth="1"/>
    <col min="10" max="10" width="60.5703125" style="36" customWidth="1"/>
    <col min="11" max="11" width="57.7109375" style="36" hidden="1" customWidth="1"/>
    <col min="12" max="12" width="60.7109375" style="36" hidden="1" customWidth="1"/>
    <col min="13" max="13" width="16" style="36" hidden="1" customWidth="1"/>
    <col min="14" max="14" width="15.7109375" style="36" hidden="1" customWidth="1"/>
    <col min="15" max="15" width="13.5703125" style="36" hidden="1" customWidth="1"/>
    <col min="16" max="16" width="20.140625" style="36" hidden="1" customWidth="1"/>
    <col min="17" max="17" width="25" style="36" hidden="1" customWidth="1"/>
    <col min="18" max="18" width="16.7109375" style="36" hidden="1" customWidth="1"/>
    <col min="19" max="19" width="10.42578125" style="36" hidden="1" customWidth="1"/>
    <col min="20" max="20" width="10.85546875" style="36" hidden="1" customWidth="1"/>
    <col min="21" max="21" width="9.140625" style="36" hidden="1" customWidth="1"/>
    <col min="22" max="22" width="11.5703125" style="36" hidden="1" customWidth="1"/>
    <col min="23" max="16384" width="9.140625" style="36"/>
  </cols>
  <sheetData>
    <row r="1" spans="1:22" hidden="1" x14ac:dyDescent="0.3">
      <c r="C1" s="37"/>
      <c r="D1" s="37"/>
      <c r="E1" s="37"/>
      <c r="F1" s="37"/>
      <c r="G1" s="37"/>
      <c r="H1" s="37"/>
      <c r="I1" s="37"/>
      <c r="J1" s="37"/>
      <c r="K1" s="37"/>
      <c r="L1" s="511"/>
      <c r="M1" s="511"/>
      <c r="N1" s="511"/>
      <c r="O1" s="511"/>
      <c r="Q1" s="512"/>
      <c r="R1" s="512"/>
      <c r="V1" s="38"/>
    </row>
    <row r="2" spans="1:22" ht="21.75" hidden="1" customHeight="1" x14ac:dyDescent="0.3">
      <c r="C2" s="39"/>
      <c r="D2" s="39"/>
      <c r="E2" s="39"/>
      <c r="F2" s="39"/>
      <c r="G2" s="39"/>
      <c r="H2" s="39"/>
      <c r="I2" s="39"/>
      <c r="J2" s="39"/>
      <c r="K2" s="39"/>
      <c r="L2" s="40"/>
      <c r="M2" s="39"/>
      <c r="N2" s="39"/>
      <c r="O2" s="39"/>
      <c r="Q2" s="40"/>
      <c r="R2" s="39"/>
      <c r="S2" s="41"/>
      <c r="T2" s="41"/>
      <c r="U2" s="41"/>
      <c r="V2" s="41"/>
    </row>
    <row r="3" spans="1:22" hidden="1" x14ac:dyDescent="0.3">
      <c r="C3" s="39"/>
      <c r="D3" s="39"/>
      <c r="E3" s="39"/>
      <c r="F3" s="39"/>
      <c r="G3" s="39"/>
      <c r="H3" s="39"/>
      <c r="I3" s="39"/>
      <c r="J3" s="39"/>
      <c r="K3" s="39"/>
      <c r="L3" s="40"/>
      <c r="M3" s="39"/>
      <c r="N3" s="39"/>
      <c r="O3" s="39"/>
      <c r="Q3" s="40"/>
      <c r="R3" s="39"/>
      <c r="S3" s="13"/>
      <c r="T3" s="13"/>
      <c r="U3" s="13"/>
      <c r="V3" s="42"/>
    </row>
    <row r="4" spans="1:22" hidden="1" x14ac:dyDescent="0.3">
      <c r="C4" s="39"/>
      <c r="D4" s="39"/>
      <c r="E4" s="39"/>
      <c r="F4" s="39"/>
      <c r="G4" s="39"/>
      <c r="H4" s="39"/>
      <c r="I4" s="39"/>
      <c r="J4" s="39"/>
      <c r="K4" s="39"/>
      <c r="L4" s="40"/>
      <c r="M4" s="39"/>
      <c r="N4" s="39"/>
      <c r="O4" s="39"/>
      <c r="Q4" s="40"/>
      <c r="R4" s="39"/>
      <c r="S4" s="13"/>
      <c r="T4" s="13"/>
      <c r="U4" s="13"/>
      <c r="V4" s="42"/>
    </row>
    <row r="5" spans="1:22" hidden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  <c r="Q5" s="38"/>
    </row>
    <row r="6" spans="1:22" x14ac:dyDescent="0.3">
      <c r="Q6" s="35"/>
    </row>
    <row r="7" spans="1:22" x14ac:dyDescent="0.3">
      <c r="A7" s="513" t="s">
        <v>22</v>
      </c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3"/>
      <c r="U7" s="513"/>
      <c r="V7" s="513"/>
    </row>
    <row r="8" spans="1:22" ht="39" customHeight="1" x14ac:dyDescent="0.3">
      <c r="A8" s="514" t="s">
        <v>40</v>
      </c>
      <c r="B8" s="514"/>
      <c r="C8" s="514"/>
      <c r="D8" s="514"/>
      <c r="E8" s="514"/>
      <c r="F8" s="514"/>
      <c r="G8" s="514"/>
      <c r="H8" s="514"/>
      <c r="I8" s="514"/>
      <c r="J8" s="514"/>
      <c r="K8" s="514"/>
      <c r="L8" s="514"/>
      <c r="M8" s="514"/>
      <c r="N8" s="514"/>
      <c r="O8" s="514"/>
      <c r="P8" s="514"/>
      <c r="Q8" s="514"/>
      <c r="R8" s="514"/>
      <c r="S8" s="514"/>
      <c r="T8" s="514"/>
      <c r="U8" s="514"/>
      <c r="V8" s="514"/>
    </row>
    <row r="9" spans="1:22" ht="48" customHeight="1" x14ac:dyDescent="0.3">
      <c r="A9" s="515" t="s">
        <v>0</v>
      </c>
      <c r="B9" s="515" t="s">
        <v>23</v>
      </c>
      <c r="C9" s="515" t="s">
        <v>30</v>
      </c>
      <c r="D9" s="522" t="s">
        <v>31</v>
      </c>
      <c r="E9" s="516" t="s">
        <v>32</v>
      </c>
      <c r="F9" s="517"/>
      <c r="G9" s="516" t="s">
        <v>35</v>
      </c>
      <c r="H9" s="525"/>
      <c r="I9" s="525"/>
      <c r="J9" s="518" t="s">
        <v>24</v>
      </c>
      <c r="K9" s="515" t="s">
        <v>1</v>
      </c>
      <c r="L9" s="515" t="s">
        <v>2</v>
      </c>
      <c r="M9" s="515" t="s">
        <v>3</v>
      </c>
      <c r="N9" s="515" t="s">
        <v>4</v>
      </c>
      <c r="O9" s="515" t="s">
        <v>5</v>
      </c>
      <c r="P9" s="515"/>
      <c r="Q9" s="515"/>
      <c r="R9" s="515"/>
      <c r="S9" s="515" t="s">
        <v>6</v>
      </c>
      <c r="T9" s="515"/>
      <c r="U9" s="515"/>
      <c r="V9" s="515"/>
    </row>
    <row r="10" spans="1:22" ht="20.25" customHeight="1" x14ac:dyDescent="0.3">
      <c r="A10" s="515"/>
      <c r="B10" s="515"/>
      <c r="C10" s="515"/>
      <c r="D10" s="523"/>
      <c r="E10" s="518" t="s">
        <v>33</v>
      </c>
      <c r="F10" s="520" t="s">
        <v>34</v>
      </c>
      <c r="G10" s="520" t="s">
        <v>37</v>
      </c>
      <c r="H10" s="520" t="s">
        <v>38</v>
      </c>
      <c r="I10" s="526" t="s">
        <v>36</v>
      </c>
      <c r="J10" s="528"/>
      <c r="K10" s="515"/>
      <c r="L10" s="515"/>
      <c r="M10" s="515"/>
      <c r="N10" s="515"/>
      <c r="O10" s="515" t="s">
        <v>7</v>
      </c>
      <c r="P10" s="515" t="s">
        <v>8</v>
      </c>
      <c r="Q10" s="515"/>
      <c r="R10" s="515"/>
      <c r="S10" s="515"/>
      <c r="T10" s="515"/>
      <c r="U10" s="515"/>
      <c r="V10" s="515"/>
    </row>
    <row r="11" spans="1:22" ht="95.25" customHeight="1" x14ac:dyDescent="0.3">
      <c r="A11" s="515"/>
      <c r="B11" s="515"/>
      <c r="C11" s="515"/>
      <c r="D11" s="524"/>
      <c r="E11" s="519"/>
      <c r="F11" s="521"/>
      <c r="G11" s="521"/>
      <c r="H11" s="521"/>
      <c r="I11" s="527"/>
      <c r="J11" s="519"/>
      <c r="K11" s="515"/>
      <c r="L11" s="515"/>
      <c r="M11" s="515"/>
      <c r="N11" s="515"/>
      <c r="O11" s="515"/>
      <c r="P11" s="1" t="s">
        <v>9</v>
      </c>
      <c r="Q11" s="1" t="s">
        <v>10</v>
      </c>
      <c r="R11" s="1" t="s">
        <v>11</v>
      </c>
      <c r="S11" s="1">
        <v>1</v>
      </c>
      <c r="T11" s="1">
        <v>2</v>
      </c>
      <c r="U11" s="1">
        <v>3</v>
      </c>
      <c r="V11" s="1">
        <v>4</v>
      </c>
    </row>
    <row r="12" spans="1:22" ht="18.75" customHeight="1" x14ac:dyDescent="0.3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43">
        <v>9</v>
      </c>
      <c r="J12" s="1">
        <v>10</v>
      </c>
      <c r="K12" s="1">
        <v>4</v>
      </c>
      <c r="L12" s="1">
        <v>5</v>
      </c>
      <c r="M12" s="1">
        <v>6</v>
      </c>
      <c r="N12" s="1">
        <v>7</v>
      </c>
      <c r="O12" s="1">
        <v>8</v>
      </c>
      <c r="P12" s="1">
        <v>9</v>
      </c>
      <c r="Q12" s="1">
        <v>10</v>
      </c>
      <c r="R12" s="1">
        <v>11</v>
      </c>
      <c r="S12" s="1">
        <v>12</v>
      </c>
      <c r="T12" s="1">
        <v>13</v>
      </c>
      <c r="U12" s="1">
        <v>14</v>
      </c>
      <c r="V12" s="1">
        <v>15</v>
      </c>
    </row>
    <row r="13" spans="1:22" ht="53.25" customHeight="1" x14ac:dyDescent="0.3">
      <c r="A13" s="1"/>
      <c r="B13" s="531" t="s">
        <v>41</v>
      </c>
      <c r="C13" s="532"/>
      <c r="D13" s="532"/>
      <c r="E13" s="532"/>
      <c r="F13" s="532"/>
      <c r="G13" s="532"/>
      <c r="H13" s="532"/>
      <c r="I13" s="532"/>
      <c r="J13" s="53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60.75" x14ac:dyDescent="0.3">
      <c r="A14" s="502" t="s">
        <v>39</v>
      </c>
      <c r="B14" s="505" t="s">
        <v>42</v>
      </c>
      <c r="C14" s="508" t="s">
        <v>43</v>
      </c>
      <c r="D14" s="3" t="s">
        <v>13</v>
      </c>
      <c r="E14" s="3" t="s">
        <v>13</v>
      </c>
      <c r="F14" s="3" t="s">
        <v>13</v>
      </c>
      <c r="G14" s="3" t="s">
        <v>44</v>
      </c>
      <c r="H14" s="18">
        <v>0</v>
      </c>
      <c r="I14" s="28">
        <v>0</v>
      </c>
      <c r="J14" s="3" t="s">
        <v>13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46.5" customHeight="1" x14ac:dyDescent="0.3">
      <c r="A15" s="503"/>
      <c r="B15" s="506"/>
      <c r="C15" s="509"/>
      <c r="D15" s="30"/>
      <c r="E15" s="3"/>
      <c r="F15" s="3"/>
      <c r="G15" s="31" t="s">
        <v>45</v>
      </c>
      <c r="H15" s="18">
        <v>0</v>
      </c>
      <c r="I15" s="28">
        <v>0</v>
      </c>
      <c r="J15" s="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60.75" x14ac:dyDescent="0.3">
      <c r="A16" s="503"/>
      <c r="B16" s="506"/>
      <c r="C16" s="509"/>
      <c r="D16" s="30"/>
      <c r="E16" s="3"/>
      <c r="F16" s="3"/>
      <c r="G16" s="3" t="s">
        <v>46</v>
      </c>
      <c r="H16" s="18">
        <v>0</v>
      </c>
      <c r="I16" s="28">
        <v>0</v>
      </c>
      <c r="J16" s="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3" ht="34.5" customHeight="1" x14ac:dyDescent="0.3">
      <c r="A17" s="503"/>
      <c r="B17" s="506"/>
      <c r="C17" s="509"/>
      <c r="D17" s="30"/>
      <c r="E17" s="3"/>
      <c r="F17" s="3"/>
      <c r="G17" s="3" t="s">
        <v>47</v>
      </c>
      <c r="H17" s="18">
        <v>0</v>
      </c>
      <c r="I17" s="28">
        <v>0</v>
      </c>
      <c r="J17" s="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3" ht="40.5" x14ac:dyDescent="0.3">
      <c r="A18" s="504"/>
      <c r="B18" s="507"/>
      <c r="C18" s="510"/>
      <c r="D18" s="30"/>
      <c r="E18" s="3"/>
      <c r="F18" s="3"/>
      <c r="G18" s="3" t="s">
        <v>48</v>
      </c>
      <c r="H18" s="18">
        <v>0</v>
      </c>
      <c r="I18" s="28">
        <v>0</v>
      </c>
      <c r="J18" s="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3" ht="138.75" customHeight="1" x14ac:dyDescent="0.3">
      <c r="A19" s="19"/>
      <c r="B19" s="20" t="s">
        <v>63</v>
      </c>
      <c r="C19" s="23" t="s">
        <v>43</v>
      </c>
      <c r="D19" s="21" t="s">
        <v>79</v>
      </c>
      <c r="E19" s="22">
        <v>44927</v>
      </c>
      <c r="F19" s="22" t="s">
        <v>80</v>
      </c>
      <c r="G19" s="22" t="s">
        <v>13</v>
      </c>
      <c r="H19" s="22" t="s">
        <v>13</v>
      </c>
      <c r="I19" s="29" t="s">
        <v>13</v>
      </c>
      <c r="J19" s="2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3" ht="196.5" customHeight="1" x14ac:dyDescent="0.3">
      <c r="A20" s="19"/>
      <c r="B20" s="20" t="s">
        <v>64</v>
      </c>
      <c r="C20" s="23" t="s">
        <v>43</v>
      </c>
      <c r="D20" s="21" t="s">
        <v>81</v>
      </c>
      <c r="E20" s="22">
        <v>44927</v>
      </c>
      <c r="F20" s="22" t="s">
        <v>82</v>
      </c>
      <c r="G20" s="22" t="s">
        <v>13</v>
      </c>
      <c r="H20" s="22" t="s">
        <v>13</v>
      </c>
      <c r="I20" s="29" t="s">
        <v>13</v>
      </c>
      <c r="J20" s="2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3" ht="151.5" customHeight="1" x14ac:dyDescent="0.3">
      <c r="A21" s="19"/>
      <c r="B21" s="32" t="s">
        <v>49</v>
      </c>
      <c r="C21" s="23" t="s">
        <v>43</v>
      </c>
      <c r="D21" s="21" t="s">
        <v>79</v>
      </c>
      <c r="E21" s="22">
        <v>44927</v>
      </c>
      <c r="F21" s="22" t="s">
        <v>83</v>
      </c>
      <c r="G21" s="22" t="s">
        <v>13</v>
      </c>
      <c r="H21" s="22" t="s">
        <v>13</v>
      </c>
      <c r="I21" s="29" t="s">
        <v>13</v>
      </c>
      <c r="J21" s="2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3" ht="146.25" customHeight="1" x14ac:dyDescent="0.3">
      <c r="A22" s="19"/>
      <c r="B22" s="32" t="s">
        <v>50</v>
      </c>
      <c r="C22" s="23" t="s">
        <v>43</v>
      </c>
      <c r="D22" s="21" t="s">
        <v>79</v>
      </c>
      <c r="E22" s="22">
        <v>44927</v>
      </c>
      <c r="F22" s="22" t="s">
        <v>84</v>
      </c>
      <c r="G22" s="22" t="s">
        <v>13</v>
      </c>
      <c r="H22" s="22" t="s">
        <v>13</v>
      </c>
      <c r="I22" s="29" t="s">
        <v>13</v>
      </c>
      <c r="J22" s="2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3" ht="163.5" customHeight="1" x14ac:dyDescent="0.3">
      <c r="A23" s="19"/>
      <c r="B23" s="32" t="s">
        <v>51</v>
      </c>
      <c r="C23" s="23" t="s">
        <v>43</v>
      </c>
      <c r="D23" s="21" t="s">
        <v>81</v>
      </c>
      <c r="E23" s="22">
        <v>44927</v>
      </c>
      <c r="F23" s="22" t="s">
        <v>85</v>
      </c>
      <c r="G23" s="22" t="s">
        <v>13</v>
      </c>
      <c r="H23" s="22" t="s">
        <v>13</v>
      </c>
      <c r="I23" s="29" t="s">
        <v>13</v>
      </c>
      <c r="J23" s="2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3" ht="168" customHeight="1" x14ac:dyDescent="0.3">
      <c r="A24" s="19"/>
      <c r="B24" s="32" t="s">
        <v>52</v>
      </c>
      <c r="C24" s="23" t="s">
        <v>43</v>
      </c>
      <c r="D24" s="21" t="s">
        <v>81</v>
      </c>
      <c r="E24" s="22">
        <v>44927</v>
      </c>
      <c r="F24" s="22" t="s">
        <v>86</v>
      </c>
      <c r="G24" s="22" t="s">
        <v>13</v>
      </c>
      <c r="H24" s="22" t="s">
        <v>13</v>
      </c>
      <c r="I24" s="29" t="s">
        <v>13</v>
      </c>
      <c r="J24" s="2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3" ht="60.75" x14ac:dyDescent="0.3">
      <c r="A25" s="502" t="s">
        <v>14</v>
      </c>
      <c r="B25" s="505" t="s">
        <v>55</v>
      </c>
      <c r="C25" s="508" t="s">
        <v>43</v>
      </c>
      <c r="D25" s="3" t="s">
        <v>13</v>
      </c>
      <c r="E25" s="3" t="s">
        <v>13</v>
      </c>
      <c r="F25" s="3" t="s">
        <v>13</v>
      </c>
      <c r="G25" s="3" t="s">
        <v>44</v>
      </c>
      <c r="H25" s="18">
        <v>0</v>
      </c>
      <c r="I25" s="28">
        <v>0</v>
      </c>
      <c r="J25" s="3" t="s">
        <v>13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3" ht="46.5" customHeight="1" x14ac:dyDescent="0.3">
      <c r="A26" s="503"/>
      <c r="B26" s="506"/>
      <c r="C26" s="509"/>
      <c r="D26" s="30"/>
      <c r="E26" s="3"/>
      <c r="F26" s="3"/>
      <c r="G26" s="31" t="s">
        <v>45</v>
      </c>
      <c r="H26" s="18">
        <v>0</v>
      </c>
      <c r="I26" s="28">
        <v>0</v>
      </c>
      <c r="J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3" ht="60.75" x14ac:dyDescent="0.3">
      <c r="A27" s="503"/>
      <c r="B27" s="506"/>
      <c r="C27" s="509"/>
      <c r="D27" s="30"/>
      <c r="E27" s="3"/>
      <c r="F27" s="3"/>
      <c r="G27" s="3" t="s">
        <v>46</v>
      </c>
      <c r="H27" s="18">
        <v>0</v>
      </c>
      <c r="I27" s="28">
        <v>0</v>
      </c>
      <c r="J27" s="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3" ht="34.5" customHeight="1" x14ac:dyDescent="0.3">
      <c r="A28" s="503"/>
      <c r="B28" s="506"/>
      <c r="C28" s="509"/>
      <c r="D28" s="30"/>
      <c r="E28" s="3"/>
      <c r="F28" s="3"/>
      <c r="G28" s="3" t="s">
        <v>47</v>
      </c>
      <c r="H28" s="18">
        <v>0</v>
      </c>
      <c r="I28" s="28">
        <v>0</v>
      </c>
      <c r="J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3" ht="40.5" x14ac:dyDescent="0.3">
      <c r="A29" s="504"/>
      <c r="B29" s="507"/>
      <c r="C29" s="510"/>
      <c r="D29" s="30"/>
      <c r="E29" s="3"/>
      <c r="F29" s="3"/>
      <c r="G29" s="3" t="s">
        <v>48</v>
      </c>
      <c r="H29" s="18">
        <v>0</v>
      </c>
      <c r="I29" s="28">
        <v>0</v>
      </c>
      <c r="J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3" ht="187.5" customHeight="1" x14ac:dyDescent="0.3">
      <c r="A30" s="19"/>
      <c r="B30" s="32" t="s">
        <v>53</v>
      </c>
      <c r="C30" s="23" t="s">
        <v>43</v>
      </c>
      <c r="D30" s="21" t="s">
        <v>81</v>
      </c>
      <c r="E30" s="22">
        <v>44927</v>
      </c>
      <c r="F30" s="22" t="s">
        <v>87</v>
      </c>
      <c r="G30" s="22" t="s">
        <v>13</v>
      </c>
      <c r="H30" s="22" t="s">
        <v>13</v>
      </c>
      <c r="I30" s="29" t="s">
        <v>13</v>
      </c>
      <c r="J30" s="22"/>
      <c r="K30" s="1" t="s">
        <v>17</v>
      </c>
      <c r="L30" s="1"/>
      <c r="M30" s="3" t="s">
        <v>13</v>
      </c>
      <c r="N30" s="8" t="s">
        <v>19</v>
      </c>
      <c r="O30" s="1" t="s">
        <v>12</v>
      </c>
      <c r="P30" s="1" t="s">
        <v>13</v>
      </c>
      <c r="Q30" s="1" t="s">
        <v>12</v>
      </c>
      <c r="R30" s="1" t="s">
        <v>12</v>
      </c>
      <c r="S30" s="6" t="s">
        <v>21</v>
      </c>
      <c r="T30" s="6" t="s">
        <v>21</v>
      </c>
      <c r="U30" s="6" t="s">
        <v>21</v>
      </c>
      <c r="V30" s="9"/>
      <c r="W30" s="36" t="s">
        <v>26</v>
      </c>
    </row>
    <row r="31" spans="1:23" ht="147.75" customHeight="1" x14ac:dyDescent="0.3">
      <c r="A31" s="19"/>
      <c r="B31" s="32" t="s">
        <v>58</v>
      </c>
      <c r="C31" s="23" t="s">
        <v>43</v>
      </c>
      <c r="D31" s="21" t="s">
        <v>81</v>
      </c>
      <c r="E31" s="22">
        <v>44927</v>
      </c>
      <c r="F31" s="21" t="s">
        <v>89</v>
      </c>
      <c r="G31" s="22" t="s">
        <v>13</v>
      </c>
      <c r="H31" s="22" t="s">
        <v>13</v>
      </c>
      <c r="I31" s="29" t="s">
        <v>13</v>
      </c>
      <c r="J31" s="22"/>
      <c r="K31" s="1" t="s">
        <v>17</v>
      </c>
      <c r="L31" s="10"/>
      <c r="M31" s="3">
        <v>43831</v>
      </c>
      <c r="N31" s="8" t="s">
        <v>18</v>
      </c>
      <c r="O31" s="4">
        <f>SUM(P31:R31)</f>
        <v>150</v>
      </c>
      <c r="P31" s="4">
        <v>0</v>
      </c>
      <c r="Q31" s="4">
        <v>0</v>
      </c>
      <c r="R31" s="4">
        <v>150</v>
      </c>
      <c r="S31" s="1"/>
      <c r="T31" s="1"/>
      <c r="U31" s="1"/>
      <c r="V31" s="1"/>
    </row>
    <row r="32" spans="1:23" ht="118.5" customHeight="1" x14ac:dyDescent="0.3">
      <c r="A32" s="19"/>
      <c r="B32" s="33" t="s">
        <v>54</v>
      </c>
      <c r="C32" s="23" t="s">
        <v>43</v>
      </c>
      <c r="D32" s="21" t="s">
        <v>81</v>
      </c>
      <c r="E32" s="22">
        <v>44927</v>
      </c>
      <c r="F32" s="21" t="s">
        <v>88</v>
      </c>
      <c r="G32" s="22" t="s">
        <v>13</v>
      </c>
      <c r="H32" s="22" t="s">
        <v>13</v>
      </c>
      <c r="I32" s="29" t="s">
        <v>13</v>
      </c>
      <c r="J32" s="22"/>
      <c r="K32" s="1" t="s">
        <v>17</v>
      </c>
      <c r="L32" s="1"/>
      <c r="M32" s="3" t="s">
        <v>13</v>
      </c>
      <c r="N32" s="8" t="s">
        <v>18</v>
      </c>
      <c r="O32" s="1" t="s">
        <v>12</v>
      </c>
      <c r="P32" s="1" t="s">
        <v>13</v>
      </c>
      <c r="Q32" s="1" t="s">
        <v>12</v>
      </c>
      <c r="R32" s="1" t="s">
        <v>12</v>
      </c>
      <c r="S32" s="6" t="s">
        <v>21</v>
      </c>
      <c r="T32" s="1"/>
      <c r="U32" s="1"/>
      <c r="V32" s="1"/>
    </row>
    <row r="33" spans="1:23" ht="60.75" x14ac:dyDescent="0.3">
      <c r="A33" s="502" t="s">
        <v>65</v>
      </c>
      <c r="B33" s="505" t="s">
        <v>56</v>
      </c>
      <c r="C33" s="508" t="s">
        <v>43</v>
      </c>
      <c r="D33" s="3" t="s">
        <v>13</v>
      </c>
      <c r="E33" s="3" t="s">
        <v>13</v>
      </c>
      <c r="F33" s="3" t="s">
        <v>13</v>
      </c>
      <c r="G33" s="3" t="s">
        <v>44</v>
      </c>
      <c r="H33" s="18">
        <v>0</v>
      </c>
      <c r="I33" s="28">
        <v>0</v>
      </c>
      <c r="J33" s="3" t="s">
        <v>13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3" ht="46.5" customHeight="1" x14ac:dyDescent="0.3">
      <c r="A34" s="503"/>
      <c r="B34" s="506"/>
      <c r="C34" s="509"/>
      <c r="D34" s="30"/>
      <c r="E34" s="3"/>
      <c r="F34" s="3"/>
      <c r="G34" s="31" t="s">
        <v>45</v>
      </c>
      <c r="H34" s="18">
        <v>0</v>
      </c>
      <c r="I34" s="28">
        <v>0</v>
      </c>
      <c r="J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3" ht="60.75" x14ac:dyDescent="0.3">
      <c r="A35" s="503"/>
      <c r="B35" s="506"/>
      <c r="C35" s="509"/>
      <c r="D35" s="30"/>
      <c r="E35" s="3"/>
      <c r="F35" s="3"/>
      <c r="G35" s="3" t="s">
        <v>46</v>
      </c>
      <c r="H35" s="18">
        <v>0</v>
      </c>
      <c r="I35" s="28">
        <v>0</v>
      </c>
      <c r="J35" s="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3" ht="34.5" customHeight="1" x14ac:dyDescent="0.3">
      <c r="A36" s="503"/>
      <c r="B36" s="506"/>
      <c r="C36" s="509"/>
      <c r="D36" s="30"/>
      <c r="E36" s="3"/>
      <c r="F36" s="3"/>
      <c r="G36" s="3" t="s">
        <v>47</v>
      </c>
      <c r="H36" s="18">
        <v>0</v>
      </c>
      <c r="I36" s="28">
        <v>0</v>
      </c>
      <c r="J36" s="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3" ht="40.5" x14ac:dyDescent="0.3">
      <c r="A37" s="504"/>
      <c r="B37" s="507"/>
      <c r="C37" s="510"/>
      <c r="D37" s="30"/>
      <c r="E37" s="3"/>
      <c r="F37" s="3"/>
      <c r="G37" s="3" t="s">
        <v>48</v>
      </c>
      <c r="H37" s="18">
        <v>0</v>
      </c>
      <c r="I37" s="28">
        <v>0</v>
      </c>
      <c r="J37" s="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3" ht="234" customHeight="1" x14ac:dyDescent="0.3">
      <c r="A38" s="19"/>
      <c r="B38" s="20" t="s">
        <v>57</v>
      </c>
      <c r="C38" s="23" t="s">
        <v>43</v>
      </c>
      <c r="D38" s="21" t="s">
        <v>81</v>
      </c>
      <c r="E38" s="22">
        <v>44927</v>
      </c>
      <c r="F38" s="21" t="s">
        <v>90</v>
      </c>
      <c r="G38" s="22" t="s">
        <v>13</v>
      </c>
      <c r="H38" s="22" t="s">
        <v>13</v>
      </c>
      <c r="I38" s="24" t="s">
        <v>13</v>
      </c>
      <c r="J38" s="22"/>
      <c r="K38" s="1"/>
      <c r="L38" s="1"/>
      <c r="M38" s="3"/>
      <c r="N38" s="8"/>
      <c r="O38" s="1"/>
      <c r="P38" s="1"/>
      <c r="Q38" s="1"/>
      <c r="R38" s="1"/>
      <c r="S38" s="6"/>
      <c r="T38" s="1"/>
      <c r="U38" s="1"/>
      <c r="V38" s="1"/>
    </row>
    <row r="39" spans="1:23" s="44" customFormat="1" ht="49.5" customHeight="1" x14ac:dyDescent="0.3">
      <c r="A39" s="537" t="s">
        <v>59</v>
      </c>
      <c r="B39" s="537"/>
      <c r="C39" s="537"/>
      <c r="D39" s="537"/>
      <c r="E39" s="537"/>
      <c r="F39" s="537"/>
      <c r="G39" s="537"/>
      <c r="H39" s="537"/>
      <c r="I39" s="537"/>
      <c r="J39" s="537"/>
      <c r="K39" s="537"/>
      <c r="L39" s="537"/>
    </row>
    <row r="40" spans="1:23" ht="60.75" x14ac:dyDescent="0.3">
      <c r="A40" s="502" t="s">
        <v>69</v>
      </c>
      <c r="B40" s="505" t="s">
        <v>60</v>
      </c>
      <c r="C40" s="508" t="s">
        <v>43</v>
      </c>
      <c r="D40" s="3" t="s">
        <v>13</v>
      </c>
      <c r="E40" s="3" t="s">
        <v>13</v>
      </c>
      <c r="F40" s="3" t="s">
        <v>13</v>
      </c>
      <c r="G40" s="3" t="s">
        <v>44</v>
      </c>
      <c r="H40" s="18">
        <v>0</v>
      </c>
      <c r="I40" s="28">
        <v>0</v>
      </c>
      <c r="J40" s="3" t="s">
        <v>13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3" ht="46.5" customHeight="1" x14ac:dyDescent="0.3">
      <c r="A41" s="503"/>
      <c r="B41" s="506"/>
      <c r="C41" s="509"/>
      <c r="D41" s="30"/>
      <c r="E41" s="3"/>
      <c r="F41" s="3"/>
      <c r="G41" s="31" t="s">
        <v>45</v>
      </c>
      <c r="H41" s="18">
        <v>0</v>
      </c>
      <c r="I41" s="28">
        <v>0</v>
      </c>
      <c r="J41" s="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3" ht="60.75" x14ac:dyDescent="0.3">
      <c r="A42" s="503"/>
      <c r="B42" s="506"/>
      <c r="C42" s="509"/>
      <c r="D42" s="30"/>
      <c r="E42" s="3"/>
      <c r="F42" s="3"/>
      <c r="G42" s="3" t="s">
        <v>46</v>
      </c>
      <c r="H42" s="18">
        <v>0</v>
      </c>
      <c r="I42" s="28">
        <v>0</v>
      </c>
      <c r="J42" s="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3" ht="34.5" customHeight="1" x14ac:dyDescent="0.3">
      <c r="A43" s="503"/>
      <c r="B43" s="506"/>
      <c r="C43" s="509"/>
      <c r="D43" s="30"/>
      <c r="E43" s="3"/>
      <c r="F43" s="3"/>
      <c r="G43" s="3" t="s">
        <v>47</v>
      </c>
      <c r="H43" s="18">
        <v>0</v>
      </c>
      <c r="I43" s="28">
        <v>0</v>
      </c>
      <c r="J43" s="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3" ht="40.5" x14ac:dyDescent="0.3">
      <c r="A44" s="504"/>
      <c r="B44" s="507"/>
      <c r="C44" s="510"/>
      <c r="D44" s="30"/>
      <c r="E44" s="3"/>
      <c r="F44" s="3"/>
      <c r="G44" s="3" t="s">
        <v>48</v>
      </c>
      <c r="H44" s="18">
        <v>0</v>
      </c>
      <c r="I44" s="28">
        <v>0</v>
      </c>
      <c r="J44" s="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3" ht="229.5" customHeight="1" x14ac:dyDescent="0.3">
      <c r="A45" s="19"/>
      <c r="B45" s="32" t="s">
        <v>66</v>
      </c>
      <c r="C45" s="23" t="s">
        <v>43</v>
      </c>
      <c r="D45" s="21" t="s">
        <v>81</v>
      </c>
      <c r="E45" s="22">
        <v>44927</v>
      </c>
      <c r="F45" s="22" t="s">
        <v>91</v>
      </c>
      <c r="G45" s="22" t="s">
        <v>13</v>
      </c>
      <c r="H45" s="22" t="s">
        <v>13</v>
      </c>
      <c r="I45" s="29" t="s">
        <v>13</v>
      </c>
      <c r="J45" s="22"/>
      <c r="K45" s="1" t="s">
        <v>17</v>
      </c>
      <c r="L45" s="1"/>
      <c r="M45" s="3" t="s">
        <v>13</v>
      </c>
      <c r="N45" s="8" t="s">
        <v>19</v>
      </c>
      <c r="O45" s="1" t="s">
        <v>12</v>
      </c>
      <c r="P45" s="1" t="s">
        <v>13</v>
      </c>
      <c r="Q45" s="1" t="s">
        <v>12</v>
      </c>
      <c r="R45" s="1" t="s">
        <v>12</v>
      </c>
      <c r="S45" s="6" t="s">
        <v>21</v>
      </c>
      <c r="T45" s="6" t="s">
        <v>21</v>
      </c>
      <c r="U45" s="6" t="s">
        <v>21</v>
      </c>
      <c r="V45" s="9"/>
      <c r="W45" s="36" t="s">
        <v>26</v>
      </c>
    </row>
    <row r="46" spans="1:23" ht="170.25" customHeight="1" x14ac:dyDescent="0.3">
      <c r="A46" s="19" t="s">
        <v>15</v>
      </c>
      <c r="B46" s="32" t="s">
        <v>67</v>
      </c>
      <c r="C46" s="23" t="s">
        <v>43</v>
      </c>
      <c r="D46" s="21" t="s">
        <v>93</v>
      </c>
      <c r="E46" s="22">
        <v>44927</v>
      </c>
      <c r="F46" s="21" t="s">
        <v>92</v>
      </c>
      <c r="G46" s="22" t="s">
        <v>13</v>
      </c>
      <c r="H46" s="22" t="s">
        <v>13</v>
      </c>
      <c r="I46" s="29" t="s">
        <v>13</v>
      </c>
      <c r="J46" s="22"/>
      <c r="K46" s="1" t="s">
        <v>17</v>
      </c>
      <c r="L46" s="10"/>
      <c r="M46" s="3">
        <v>43831</v>
      </c>
      <c r="N46" s="8" t="s">
        <v>18</v>
      </c>
      <c r="O46" s="4">
        <f>SUM(P46:R46)</f>
        <v>150</v>
      </c>
      <c r="P46" s="4">
        <v>0</v>
      </c>
      <c r="Q46" s="4">
        <v>0</v>
      </c>
      <c r="R46" s="4">
        <v>150</v>
      </c>
      <c r="S46" s="1"/>
      <c r="T46" s="1"/>
      <c r="U46" s="1"/>
      <c r="V46" s="1"/>
    </row>
    <row r="47" spans="1:23" ht="118.5" customHeight="1" x14ac:dyDescent="0.3">
      <c r="A47" s="19"/>
      <c r="B47" s="33" t="s">
        <v>68</v>
      </c>
      <c r="C47" s="23" t="s">
        <v>43</v>
      </c>
      <c r="D47" s="21" t="s">
        <v>81</v>
      </c>
      <c r="E47" s="22">
        <v>44927</v>
      </c>
      <c r="F47" s="21" t="s">
        <v>94</v>
      </c>
      <c r="G47" s="22" t="s">
        <v>13</v>
      </c>
      <c r="H47" s="22" t="s">
        <v>13</v>
      </c>
      <c r="I47" s="29" t="s">
        <v>13</v>
      </c>
      <c r="J47" s="22"/>
      <c r="K47" s="1" t="s">
        <v>17</v>
      </c>
      <c r="L47" s="1"/>
      <c r="M47" s="3" t="s">
        <v>13</v>
      </c>
      <c r="N47" s="8" t="s">
        <v>18</v>
      </c>
      <c r="O47" s="1" t="s">
        <v>12</v>
      </c>
      <c r="P47" s="1" t="s">
        <v>13</v>
      </c>
      <c r="Q47" s="1" t="s">
        <v>12</v>
      </c>
      <c r="R47" s="1" t="s">
        <v>12</v>
      </c>
      <c r="S47" s="6" t="s">
        <v>21</v>
      </c>
      <c r="T47" s="1"/>
      <c r="U47" s="1"/>
      <c r="V47" s="1"/>
    </row>
    <row r="48" spans="1:23" ht="60.75" x14ac:dyDescent="0.3">
      <c r="A48" s="502" t="s">
        <v>70</v>
      </c>
      <c r="B48" s="505" t="s">
        <v>61</v>
      </c>
      <c r="C48" s="508" t="s">
        <v>43</v>
      </c>
      <c r="D48" s="3" t="s">
        <v>13</v>
      </c>
      <c r="E48" s="3" t="s">
        <v>13</v>
      </c>
      <c r="F48" s="3" t="s">
        <v>13</v>
      </c>
      <c r="G48" s="3" t="s">
        <v>44</v>
      </c>
      <c r="H48" s="18">
        <v>0</v>
      </c>
      <c r="I48" s="28">
        <v>0</v>
      </c>
      <c r="J48" s="3" t="s">
        <v>13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3" ht="46.5" customHeight="1" x14ac:dyDescent="0.3">
      <c r="A49" s="503"/>
      <c r="B49" s="506"/>
      <c r="C49" s="509"/>
      <c r="D49" s="30"/>
      <c r="E49" s="3"/>
      <c r="F49" s="3"/>
      <c r="G49" s="31" t="s">
        <v>45</v>
      </c>
      <c r="H49" s="18">
        <v>0</v>
      </c>
      <c r="I49" s="28">
        <v>0</v>
      </c>
      <c r="J49" s="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3" ht="60.75" x14ac:dyDescent="0.3">
      <c r="A50" s="503"/>
      <c r="B50" s="506"/>
      <c r="C50" s="509"/>
      <c r="D50" s="30"/>
      <c r="E50" s="3"/>
      <c r="F50" s="3"/>
      <c r="G50" s="3" t="s">
        <v>46</v>
      </c>
      <c r="H50" s="18">
        <v>0</v>
      </c>
      <c r="I50" s="28">
        <v>0</v>
      </c>
      <c r="J50" s="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3" ht="34.5" customHeight="1" x14ac:dyDescent="0.3">
      <c r="A51" s="503"/>
      <c r="B51" s="506"/>
      <c r="C51" s="509"/>
      <c r="D51" s="30"/>
      <c r="E51" s="3"/>
      <c r="F51" s="3"/>
      <c r="G51" s="3" t="s">
        <v>47</v>
      </c>
      <c r="H51" s="18">
        <v>0</v>
      </c>
      <c r="I51" s="28">
        <v>0</v>
      </c>
      <c r="J51" s="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3" ht="40.5" x14ac:dyDescent="0.3">
      <c r="A52" s="504"/>
      <c r="B52" s="507"/>
      <c r="C52" s="510"/>
      <c r="D52" s="30"/>
      <c r="E52" s="3"/>
      <c r="F52" s="3"/>
      <c r="G52" s="3" t="s">
        <v>48</v>
      </c>
      <c r="H52" s="18">
        <v>0</v>
      </c>
      <c r="I52" s="28">
        <v>0</v>
      </c>
      <c r="J52" s="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3" ht="344.25" x14ac:dyDescent="0.3">
      <c r="A53" s="19"/>
      <c r="B53" s="32" t="s">
        <v>71</v>
      </c>
      <c r="C53" s="23" t="s">
        <v>43</v>
      </c>
      <c r="D53" s="21" t="s">
        <v>81</v>
      </c>
      <c r="E53" s="22">
        <v>44927</v>
      </c>
      <c r="F53" s="22" t="s">
        <v>95</v>
      </c>
      <c r="G53" s="22" t="s">
        <v>13</v>
      </c>
      <c r="H53" s="22" t="s">
        <v>13</v>
      </c>
      <c r="I53" s="29" t="s">
        <v>13</v>
      </c>
      <c r="J53" s="22"/>
      <c r="K53" s="1" t="s">
        <v>17</v>
      </c>
      <c r="L53" s="1"/>
      <c r="M53" s="3" t="s">
        <v>13</v>
      </c>
      <c r="N53" s="8" t="s">
        <v>19</v>
      </c>
      <c r="O53" s="1" t="s">
        <v>12</v>
      </c>
      <c r="P53" s="1" t="s">
        <v>13</v>
      </c>
      <c r="Q53" s="1" t="s">
        <v>12</v>
      </c>
      <c r="R53" s="1" t="s">
        <v>12</v>
      </c>
      <c r="S53" s="6" t="s">
        <v>21</v>
      </c>
      <c r="T53" s="6" t="s">
        <v>21</v>
      </c>
      <c r="U53" s="6" t="s">
        <v>21</v>
      </c>
      <c r="V53" s="9"/>
      <c r="W53" s="36" t="s">
        <v>26</v>
      </c>
    </row>
    <row r="54" spans="1:23" ht="141.75" x14ac:dyDescent="0.3">
      <c r="A54" s="19"/>
      <c r="B54" s="32" t="s">
        <v>72</v>
      </c>
      <c r="C54" s="23" t="s">
        <v>43</v>
      </c>
      <c r="D54" s="21" t="s">
        <v>81</v>
      </c>
      <c r="E54" s="22">
        <v>44927</v>
      </c>
      <c r="F54" s="21" t="s">
        <v>96</v>
      </c>
      <c r="G54" s="22" t="s">
        <v>13</v>
      </c>
      <c r="H54" s="22" t="s">
        <v>13</v>
      </c>
      <c r="I54" s="29" t="s">
        <v>13</v>
      </c>
      <c r="J54" s="22"/>
      <c r="K54" s="1" t="s">
        <v>17</v>
      </c>
      <c r="L54" s="10"/>
      <c r="M54" s="3">
        <v>43831</v>
      </c>
      <c r="N54" s="8" t="s">
        <v>18</v>
      </c>
      <c r="O54" s="4">
        <f>SUM(P54:R54)</f>
        <v>150</v>
      </c>
      <c r="P54" s="4">
        <v>0</v>
      </c>
      <c r="Q54" s="4">
        <v>0</v>
      </c>
      <c r="R54" s="4">
        <v>150</v>
      </c>
      <c r="S54" s="1"/>
      <c r="T54" s="1"/>
      <c r="U54" s="1"/>
      <c r="V54" s="1"/>
    </row>
    <row r="55" spans="1:23" ht="60.75" x14ac:dyDescent="0.3">
      <c r="A55" s="502" t="s">
        <v>73</v>
      </c>
      <c r="B55" s="505" t="s">
        <v>62</v>
      </c>
      <c r="C55" s="508" t="s">
        <v>43</v>
      </c>
      <c r="D55" s="3" t="s">
        <v>13</v>
      </c>
      <c r="E55" s="3" t="s">
        <v>13</v>
      </c>
      <c r="F55" s="3" t="s">
        <v>13</v>
      </c>
      <c r="G55" s="3" t="s">
        <v>44</v>
      </c>
      <c r="H55" s="18">
        <v>0</v>
      </c>
      <c r="I55" s="28">
        <v>0</v>
      </c>
      <c r="J55" s="3" t="s">
        <v>13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3" ht="46.5" customHeight="1" x14ac:dyDescent="0.3">
      <c r="A56" s="503"/>
      <c r="B56" s="506"/>
      <c r="C56" s="509"/>
      <c r="D56" s="30"/>
      <c r="E56" s="3"/>
      <c r="F56" s="3"/>
      <c r="G56" s="31" t="s">
        <v>45</v>
      </c>
      <c r="H56" s="18">
        <v>0</v>
      </c>
      <c r="I56" s="28">
        <v>0</v>
      </c>
      <c r="J56" s="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3" ht="60.75" x14ac:dyDescent="0.3">
      <c r="A57" s="503"/>
      <c r="B57" s="506"/>
      <c r="C57" s="509"/>
      <c r="D57" s="30"/>
      <c r="E57" s="3"/>
      <c r="F57" s="3"/>
      <c r="G57" s="3" t="s">
        <v>46</v>
      </c>
      <c r="H57" s="18">
        <v>0</v>
      </c>
      <c r="I57" s="28">
        <v>0</v>
      </c>
      <c r="J57" s="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3" ht="34.5" customHeight="1" x14ac:dyDescent="0.3">
      <c r="A58" s="503"/>
      <c r="B58" s="506"/>
      <c r="C58" s="509"/>
      <c r="D58" s="30"/>
      <c r="E58" s="3"/>
      <c r="F58" s="3"/>
      <c r="G58" s="3" t="s">
        <v>47</v>
      </c>
      <c r="H58" s="18">
        <v>0</v>
      </c>
      <c r="I58" s="28">
        <v>0</v>
      </c>
      <c r="J58" s="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3" ht="40.5" x14ac:dyDescent="0.3">
      <c r="A59" s="504"/>
      <c r="B59" s="507"/>
      <c r="C59" s="510"/>
      <c r="D59" s="30"/>
      <c r="E59" s="3"/>
      <c r="F59" s="3"/>
      <c r="G59" s="3" t="s">
        <v>48</v>
      </c>
      <c r="H59" s="18">
        <v>0</v>
      </c>
      <c r="I59" s="28">
        <v>0</v>
      </c>
      <c r="J59" s="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3" ht="192" customHeight="1" x14ac:dyDescent="0.3">
      <c r="A60" s="19"/>
      <c r="B60" s="20" t="s">
        <v>74</v>
      </c>
      <c r="C60" s="23" t="s">
        <v>43</v>
      </c>
      <c r="D60" s="19" t="s">
        <v>93</v>
      </c>
      <c r="E60" s="22">
        <v>44927</v>
      </c>
      <c r="F60" s="19" t="s">
        <v>97</v>
      </c>
      <c r="G60" s="22" t="s">
        <v>13</v>
      </c>
      <c r="H60" s="22" t="s">
        <v>13</v>
      </c>
      <c r="I60" s="24" t="s">
        <v>13</v>
      </c>
      <c r="J60" s="22"/>
      <c r="K60" s="1"/>
      <c r="L60" s="1"/>
      <c r="M60" s="3"/>
      <c r="N60" s="8"/>
      <c r="O60" s="1"/>
      <c r="P60" s="1"/>
      <c r="Q60" s="1"/>
      <c r="R60" s="1"/>
      <c r="S60" s="6"/>
      <c r="T60" s="1"/>
      <c r="U60" s="1"/>
      <c r="V60" s="1"/>
    </row>
    <row r="61" spans="1:23" ht="155.25" hidden="1" customHeight="1" x14ac:dyDescent="0.3">
      <c r="A61" s="1" t="s">
        <v>16</v>
      </c>
      <c r="B61" s="2" t="s">
        <v>27</v>
      </c>
      <c r="C61" s="16" t="s">
        <v>29</v>
      </c>
      <c r="D61" s="15"/>
      <c r="E61" s="14"/>
      <c r="F61" s="11" t="s">
        <v>13</v>
      </c>
      <c r="G61" s="11">
        <v>44197</v>
      </c>
      <c r="H61" s="11">
        <v>44561</v>
      </c>
      <c r="I61" s="11" t="s">
        <v>13</v>
      </c>
      <c r="J61" s="11" t="s">
        <v>13</v>
      </c>
      <c r="K61" s="1" t="s">
        <v>17</v>
      </c>
      <c r="L61" s="7" t="s">
        <v>20</v>
      </c>
      <c r="M61" s="12">
        <v>43831</v>
      </c>
      <c r="N61" s="12">
        <v>44561</v>
      </c>
      <c r="O61" s="4">
        <f>SUM(P61:R61)</f>
        <v>0</v>
      </c>
      <c r="P61" s="4">
        <v>0</v>
      </c>
      <c r="Q61" s="4">
        <v>0</v>
      </c>
      <c r="R61" s="4">
        <v>0</v>
      </c>
      <c r="S61" s="1"/>
      <c r="T61" s="1"/>
      <c r="U61" s="1"/>
      <c r="V61" s="1"/>
    </row>
    <row r="62" spans="1:23" ht="1.5" customHeight="1" x14ac:dyDescent="0.3">
      <c r="A62" s="1"/>
      <c r="B62" s="5" t="s">
        <v>28</v>
      </c>
      <c r="C62" s="11" t="s">
        <v>13</v>
      </c>
      <c r="D62" s="17"/>
      <c r="E62" s="9"/>
      <c r="F62" s="14" t="s">
        <v>25</v>
      </c>
      <c r="G62" s="11" t="s">
        <v>13</v>
      </c>
      <c r="H62" s="11">
        <v>44561</v>
      </c>
      <c r="I62" s="11" t="s">
        <v>13</v>
      </c>
      <c r="J62" s="11" t="s">
        <v>13</v>
      </c>
      <c r="K62" s="1" t="s">
        <v>17</v>
      </c>
      <c r="L62" s="13"/>
      <c r="M62" s="11" t="s">
        <v>13</v>
      </c>
      <c r="N62" s="11">
        <v>44561</v>
      </c>
      <c r="O62" s="1" t="s">
        <v>12</v>
      </c>
      <c r="P62" s="1" t="s">
        <v>13</v>
      </c>
      <c r="Q62" s="1" t="s">
        <v>12</v>
      </c>
      <c r="R62" s="1" t="s">
        <v>12</v>
      </c>
      <c r="S62" s="6" t="s">
        <v>21</v>
      </c>
      <c r="T62" s="6" t="s">
        <v>21</v>
      </c>
      <c r="U62" s="6" t="s">
        <v>21</v>
      </c>
      <c r="V62" s="6" t="s">
        <v>21</v>
      </c>
    </row>
    <row r="63" spans="1:23" ht="50.25" customHeight="1" x14ac:dyDescent="0.3">
      <c r="B63" s="534" t="s">
        <v>98</v>
      </c>
      <c r="C63" s="535"/>
      <c r="D63" s="535"/>
      <c r="E63" s="535"/>
      <c r="F63" s="535"/>
      <c r="G63" s="535"/>
      <c r="H63" s="535"/>
      <c r="I63" s="535"/>
      <c r="J63" s="536"/>
    </row>
    <row r="65" spans="1:18" ht="15" customHeight="1" x14ac:dyDescent="0.3">
      <c r="A65" s="529"/>
      <c r="B65" s="529"/>
      <c r="C65" s="529"/>
      <c r="D65" s="529"/>
      <c r="E65" s="529"/>
      <c r="F65" s="529"/>
      <c r="G65" s="529"/>
      <c r="H65" s="529"/>
      <c r="I65" s="529"/>
      <c r="J65" s="529"/>
      <c r="K65" s="529"/>
      <c r="L65" s="13"/>
      <c r="M65" s="13"/>
    </row>
    <row r="66" spans="1:18" hidden="1" x14ac:dyDescent="0.3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8" ht="7.5" hidden="1" customHeight="1" x14ac:dyDescent="0.3">
      <c r="A67" s="530"/>
      <c r="B67" s="530"/>
      <c r="C67" s="530"/>
      <c r="D67" s="530"/>
      <c r="E67" s="530"/>
      <c r="F67" s="530"/>
      <c r="G67" s="530"/>
      <c r="H67" s="530"/>
      <c r="I67" s="530"/>
      <c r="J67" s="530"/>
      <c r="K67" s="530"/>
      <c r="L67" s="530"/>
      <c r="M67" s="530"/>
    </row>
    <row r="68" spans="1:18" ht="3.75" hidden="1" customHeight="1" x14ac:dyDescent="0.3">
      <c r="A68" s="530"/>
      <c r="B68" s="530"/>
      <c r="C68" s="530"/>
      <c r="D68" s="530"/>
      <c r="E68" s="530"/>
      <c r="F68" s="530"/>
      <c r="G68" s="530"/>
      <c r="H68" s="530"/>
      <c r="I68" s="530"/>
      <c r="J68" s="530"/>
      <c r="K68" s="530"/>
      <c r="L68" s="530"/>
      <c r="M68" s="530"/>
    </row>
    <row r="69" spans="1:18" ht="21" hidden="1" customHeight="1" x14ac:dyDescent="0.3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42"/>
    </row>
    <row r="70" spans="1:18" hidden="1" x14ac:dyDescent="0.3">
      <c r="A70" s="529"/>
      <c r="B70" s="529"/>
      <c r="C70" s="529"/>
      <c r="D70" s="529"/>
      <c r="E70" s="529"/>
      <c r="F70" s="529"/>
      <c r="G70" s="529"/>
      <c r="H70" s="529"/>
      <c r="I70" s="529"/>
      <c r="J70" s="529"/>
      <c r="K70" s="529"/>
      <c r="L70" s="529"/>
      <c r="M70" s="529"/>
    </row>
    <row r="71" spans="1:18" hidden="1" x14ac:dyDescent="0.3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42"/>
    </row>
    <row r="72" spans="1:18" hidden="1" x14ac:dyDescent="0.3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42"/>
    </row>
    <row r="73" spans="1:18" hidden="1" x14ac:dyDescent="0.3">
      <c r="A73" s="529"/>
      <c r="B73" s="529"/>
      <c r="C73" s="529"/>
      <c r="D73" s="529"/>
      <c r="E73" s="529"/>
      <c r="F73" s="529"/>
      <c r="G73" s="529"/>
      <c r="H73" s="529"/>
      <c r="I73" s="529"/>
      <c r="J73" s="529"/>
      <c r="K73" s="529"/>
      <c r="L73" s="529"/>
      <c r="M73" s="529"/>
    </row>
    <row r="74" spans="1:18" hidden="1" x14ac:dyDescent="0.3">
      <c r="A74" s="45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8" hidden="1" x14ac:dyDescent="0.3">
      <c r="A75" s="529"/>
      <c r="B75" s="529"/>
      <c r="C75" s="529"/>
      <c r="D75" s="529"/>
      <c r="E75" s="529"/>
      <c r="F75" s="529"/>
      <c r="G75" s="529"/>
      <c r="H75" s="529"/>
      <c r="I75" s="529"/>
      <c r="J75" s="529"/>
      <c r="K75" s="529"/>
      <c r="L75" s="529"/>
      <c r="M75" s="529"/>
    </row>
    <row r="76" spans="1:18" hidden="1" x14ac:dyDescent="0.3">
      <c r="A76" s="45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8" ht="18.75" hidden="1" customHeight="1" x14ac:dyDescent="0.3">
      <c r="A77" s="529"/>
      <c r="B77" s="529"/>
      <c r="C77" s="529"/>
      <c r="D77" s="529"/>
      <c r="E77" s="529"/>
      <c r="F77" s="529"/>
      <c r="G77" s="529"/>
      <c r="H77" s="529"/>
      <c r="I77" s="529"/>
      <c r="J77" s="529"/>
      <c r="K77" s="529"/>
      <c r="L77" s="529"/>
      <c r="M77" s="529"/>
      <c r="N77" s="529"/>
      <c r="O77" s="529"/>
      <c r="P77" s="529"/>
      <c r="Q77" s="529"/>
      <c r="R77" s="529"/>
    </row>
    <row r="78" spans="1:18" x14ac:dyDescent="0.3">
      <c r="B78" s="25" t="s">
        <v>75</v>
      </c>
      <c r="C78" s="34"/>
      <c r="D78" s="25"/>
      <c r="E78" s="26"/>
      <c r="F78" s="27" t="s">
        <v>76</v>
      </c>
    </row>
    <row r="82" spans="2:2" x14ac:dyDescent="0.3">
      <c r="B82" s="25" t="s">
        <v>77</v>
      </c>
    </row>
    <row r="83" spans="2:2" x14ac:dyDescent="0.3">
      <c r="B83" s="25" t="s">
        <v>78</v>
      </c>
    </row>
  </sheetData>
  <mergeCells count="51">
    <mergeCell ref="B13:J13"/>
    <mergeCell ref="B14:B18"/>
    <mergeCell ref="A14:A18"/>
    <mergeCell ref="C14:C18"/>
    <mergeCell ref="A65:K65"/>
    <mergeCell ref="B63:J63"/>
    <mergeCell ref="A25:A29"/>
    <mergeCell ref="A39:L39"/>
    <mergeCell ref="A40:A44"/>
    <mergeCell ref="B40:B44"/>
    <mergeCell ref="C40:C44"/>
    <mergeCell ref="A33:A37"/>
    <mergeCell ref="B33:B37"/>
    <mergeCell ref="C33:C37"/>
    <mergeCell ref="B25:B29"/>
    <mergeCell ref="C25:C29"/>
    <mergeCell ref="A77:R77"/>
    <mergeCell ref="A70:M70"/>
    <mergeCell ref="A73:M73"/>
    <mergeCell ref="A75:M75"/>
    <mergeCell ref="A67:M68"/>
    <mergeCell ref="H10:H11"/>
    <mergeCell ref="J9:J11"/>
    <mergeCell ref="O9:R9"/>
    <mergeCell ref="S9:V10"/>
    <mergeCell ref="O10:O11"/>
    <mergeCell ref="P10:R10"/>
    <mergeCell ref="L9:L11"/>
    <mergeCell ref="M9:M11"/>
    <mergeCell ref="L1:O1"/>
    <mergeCell ref="Q1:R1"/>
    <mergeCell ref="A7:V7"/>
    <mergeCell ref="A8:V8"/>
    <mergeCell ref="A9:A11"/>
    <mergeCell ref="B9:B11"/>
    <mergeCell ref="C9:C11"/>
    <mergeCell ref="E9:F9"/>
    <mergeCell ref="K9:K11"/>
    <mergeCell ref="N9:N11"/>
    <mergeCell ref="E10:E11"/>
    <mergeCell ref="F10:F11"/>
    <mergeCell ref="D9:D11"/>
    <mergeCell ref="G9:I9"/>
    <mergeCell ref="I10:I11"/>
    <mergeCell ref="G10:G11"/>
    <mergeCell ref="A55:A59"/>
    <mergeCell ref="B55:B59"/>
    <mergeCell ref="C55:C59"/>
    <mergeCell ref="A48:A52"/>
    <mergeCell ref="B48:B52"/>
    <mergeCell ref="C48:C52"/>
  </mergeCells>
  <pageMargins left="0.31496062992125984" right="0" top="0.74803149606299213" bottom="0.83906250000000004" header="0.31496062992125984" footer="0.31496062992125984"/>
  <pageSetup paperSize="9" scale="38" fitToHeight="0" orientation="landscape" r:id="rId1"/>
  <rowBreaks count="2" manualBreakCount="2">
    <brk id="22" max="9" man="1"/>
    <brk id="31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topLeftCell="A2" zoomScale="40" zoomScaleNormal="40" zoomScaleSheetLayoutView="40" zoomScalePageLayoutView="55" workbookViewId="0">
      <pane ySplit="9" topLeftCell="A28" activePane="bottomLeft" state="frozen"/>
      <selection activeCell="A2" sqref="A2"/>
      <selection pane="bottomLeft" activeCell="H38" sqref="H38"/>
    </sheetView>
  </sheetViews>
  <sheetFormatPr defaultRowHeight="15.75" x14ac:dyDescent="0.25"/>
  <cols>
    <col min="1" max="1" width="9.85546875" style="382" customWidth="1"/>
    <col min="2" max="2" width="70.140625" style="379" customWidth="1"/>
    <col min="3" max="3" width="72.140625" style="379" customWidth="1"/>
    <col min="4" max="4" width="47.140625" style="379" customWidth="1"/>
    <col min="5" max="5" width="35.5703125" style="379" customWidth="1"/>
    <col min="6" max="6" width="66.85546875" style="379" customWidth="1"/>
    <col min="7" max="7" width="30.42578125" style="379" customWidth="1"/>
    <col min="8" max="8" width="18.5703125" style="379" customWidth="1"/>
    <col min="9" max="9" width="19.85546875" style="379" customWidth="1"/>
    <col min="10" max="10" width="61.7109375" style="379" customWidth="1"/>
    <col min="11" max="12" width="9.140625" style="96" hidden="1" customWidth="1"/>
    <col min="13" max="15" width="9.140625" style="96"/>
    <col min="16" max="16" width="22.42578125" style="96" customWidth="1"/>
    <col min="17" max="16384" width="9.140625" style="96"/>
  </cols>
  <sheetData>
    <row r="1" spans="1:13" s="44" customFormat="1" ht="20.25" x14ac:dyDescent="0.3">
      <c r="A1" s="315"/>
      <c r="B1" s="316"/>
      <c r="C1" s="317"/>
      <c r="D1" s="316"/>
      <c r="E1" s="316"/>
      <c r="F1" s="316"/>
      <c r="G1" s="316"/>
      <c r="H1" s="316"/>
      <c r="I1" s="316"/>
      <c r="J1" s="316"/>
    </row>
    <row r="2" spans="1:13" s="44" customFormat="1" ht="3.75" customHeight="1" x14ac:dyDescent="0.3">
      <c r="A2" s="315"/>
      <c r="B2" s="316"/>
      <c r="C2" s="317"/>
      <c r="D2" s="320"/>
      <c r="E2" s="320"/>
      <c r="F2" s="317"/>
      <c r="G2" s="317"/>
      <c r="H2" s="317"/>
      <c r="I2" s="317"/>
      <c r="J2" s="320"/>
    </row>
    <row r="3" spans="1:13" s="44" customFormat="1" ht="20.25" x14ac:dyDescent="0.3">
      <c r="A3" s="317"/>
      <c r="B3" s="317"/>
      <c r="C3" s="317"/>
      <c r="D3" s="316"/>
      <c r="E3" s="316"/>
      <c r="F3" s="316"/>
      <c r="G3" s="316"/>
      <c r="H3" s="316"/>
      <c r="I3" s="316"/>
      <c r="J3" s="316"/>
    </row>
    <row r="4" spans="1:13" s="44" customFormat="1" ht="20.25" x14ac:dyDescent="0.3">
      <c r="A4" s="315"/>
      <c r="B4" s="316"/>
      <c r="C4" s="316"/>
      <c r="D4" s="316"/>
      <c r="E4" s="316"/>
      <c r="F4" s="316"/>
      <c r="G4" s="316"/>
      <c r="H4" s="316"/>
      <c r="I4" s="316"/>
      <c r="J4" s="316"/>
    </row>
    <row r="5" spans="1:13" s="44" customFormat="1" ht="25.5" x14ac:dyDescent="0.3">
      <c r="A5" s="807" t="s">
        <v>891</v>
      </c>
      <c r="B5" s="807"/>
      <c r="C5" s="807"/>
      <c r="D5" s="807"/>
      <c r="E5" s="807"/>
      <c r="F5" s="807"/>
      <c r="G5" s="807"/>
      <c r="H5" s="807"/>
      <c r="I5" s="807"/>
      <c r="J5" s="807"/>
    </row>
    <row r="6" spans="1:13" s="44" customFormat="1" ht="39" customHeight="1" x14ac:dyDescent="0.3">
      <c r="A6" s="808" t="s">
        <v>1258</v>
      </c>
      <c r="B6" s="808"/>
      <c r="C6" s="808"/>
      <c r="D6" s="808"/>
      <c r="E6" s="808"/>
      <c r="F6" s="808"/>
      <c r="G6" s="808"/>
      <c r="H6" s="808"/>
      <c r="I6" s="808"/>
      <c r="J6" s="808"/>
    </row>
    <row r="7" spans="1:13" s="44" customFormat="1" ht="98.25" customHeight="1" x14ac:dyDescent="0.3">
      <c r="A7" s="809" t="str">
        <f>'[1]2023'!A9</f>
        <v>№</v>
      </c>
      <c r="B7" s="809" t="str">
        <f>'[1]2023'!B9</f>
        <v>Наименование муниципальной программы,  основного мероприятия, мероприятия, контрольного события муниципальное программы (подпрограммы муниципальной программы)</v>
      </c>
      <c r="C7" s="809" t="str">
        <f>'[1]2023'!C9</f>
        <v>Ответственный исполнитель</v>
      </c>
      <c r="D7" s="812" t="s">
        <v>31</v>
      </c>
      <c r="E7" s="815" t="s">
        <v>32</v>
      </c>
      <c r="F7" s="816"/>
      <c r="G7" s="816" t="s">
        <v>893</v>
      </c>
      <c r="H7" s="816"/>
      <c r="I7" s="817"/>
      <c r="J7" s="818" t="s">
        <v>24</v>
      </c>
      <c r="K7" s="819"/>
      <c r="L7" s="323"/>
      <c r="M7" s="324"/>
    </row>
    <row r="8" spans="1:13" s="44" customFormat="1" ht="79.5" customHeight="1" x14ac:dyDescent="0.3">
      <c r="A8" s="810"/>
      <c r="B8" s="810"/>
      <c r="C8" s="810"/>
      <c r="D8" s="813"/>
      <c r="E8" s="812" t="str">
        <f>'[1]2023'!E10</f>
        <v>План</v>
      </c>
      <c r="F8" s="809" t="str">
        <f>'[1]2023'!F10</f>
        <v>Факт</v>
      </c>
      <c r="G8" s="809" t="str">
        <f>'[1]2023'!G10</f>
        <v xml:space="preserve"> Источник финансирования</v>
      </c>
      <c r="H8" s="809" t="str">
        <f>'[1]2023'!H10</f>
        <v>План на отчетную дату</v>
      </c>
      <c r="I8" s="809" t="str">
        <f>'[1]2023'!I10</f>
        <v>Кассовое исполнение на отчетную дату</v>
      </c>
      <c r="J8" s="820"/>
      <c r="K8" s="821"/>
      <c r="L8" s="323"/>
      <c r="M8" s="324"/>
    </row>
    <row r="9" spans="1:13" s="44" customFormat="1" ht="20.25" customHeight="1" x14ac:dyDescent="0.3">
      <c r="A9" s="810"/>
      <c r="B9" s="810"/>
      <c r="C9" s="810"/>
      <c r="D9" s="813"/>
      <c r="E9" s="813"/>
      <c r="F9" s="810"/>
      <c r="G9" s="810"/>
      <c r="H9" s="810"/>
      <c r="I9" s="810"/>
      <c r="J9" s="820"/>
      <c r="K9" s="821"/>
      <c r="L9" s="323"/>
      <c r="M9" s="324"/>
    </row>
    <row r="10" spans="1:13" s="44" customFormat="1" ht="84.75" customHeight="1" x14ac:dyDescent="0.3">
      <c r="A10" s="811"/>
      <c r="B10" s="811"/>
      <c r="C10" s="811"/>
      <c r="D10" s="814"/>
      <c r="E10" s="814"/>
      <c r="F10" s="811"/>
      <c r="G10" s="811"/>
      <c r="H10" s="811"/>
      <c r="I10" s="811"/>
      <c r="J10" s="822"/>
      <c r="K10" s="823"/>
      <c r="L10" s="323"/>
      <c r="M10" s="324"/>
    </row>
    <row r="11" spans="1:13" s="44" customFormat="1" ht="26.25" x14ac:dyDescent="0.4">
      <c r="A11" s="414">
        <v>1</v>
      </c>
      <c r="B11" s="414">
        <v>2</v>
      </c>
      <c r="C11" s="414">
        <v>3</v>
      </c>
      <c r="D11" s="414">
        <v>4</v>
      </c>
      <c r="E11" s="414">
        <v>5</v>
      </c>
      <c r="F11" s="414">
        <v>6</v>
      </c>
      <c r="G11" s="414">
        <v>7</v>
      </c>
      <c r="H11" s="414">
        <v>8</v>
      </c>
      <c r="I11" s="414">
        <v>9</v>
      </c>
      <c r="J11" s="415">
        <v>10</v>
      </c>
      <c r="K11" s="416"/>
    </row>
    <row r="12" spans="1:13" s="316" customFormat="1" ht="118.5" hidden="1" customHeight="1" x14ac:dyDescent="0.4">
      <c r="A12" s="417" t="s">
        <v>131</v>
      </c>
      <c r="B12" s="418" t="s">
        <v>894</v>
      </c>
      <c r="C12" s="418" t="s">
        <v>29</v>
      </c>
      <c r="D12" s="419"/>
      <c r="E12" s="419" t="s">
        <v>13</v>
      </c>
      <c r="F12" s="419">
        <v>43831</v>
      </c>
      <c r="G12" s="419">
        <v>44196</v>
      </c>
      <c r="H12" s="419">
        <v>43938</v>
      </c>
      <c r="I12" s="419">
        <v>44135</v>
      </c>
      <c r="J12" s="805" t="s">
        <v>13</v>
      </c>
      <c r="K12" s="420"/>
    </row>
    <row r="13" spans="1:13" s="44" customFormat="1" ht="84.75" hidden="1" customHeight="1" x14ac:dyDescent="0.4">
      <c r="A13" s="417"/>
      <c r="B13" s="421" t="s">
        <v>895</v>
      </c>
      <c r="C13" s="419" t="s">
        <v>13</v>
      </c>
      <c r="D13" s="418"/>
      <c r="E13" s="418" t="s">
        <v>896</v>
      </c>
      <c r="F13" s="419" t="s">
        <v>13</v>
      </c>
      <c r="G13" s="419">
        <v>44196</v>
      </c>
      <c r="H13" s="419" t="s">
        <v>13</v>
      </c>
      <c r="I13" s="419">
        <v>44135</v>
      </c>
      <c r="J13" s="806"/>
      <c r="K13" s="416"/>
    </row>
    <row r="14" spans="1:13" s="316" customFormat="1" ht="145.5" hidden="1" customHeight="1" x14ac:dyDescent="0.4">
      <c r="A14" s="417" t="s">
        <v>140</v>
      </c>
      <c r="B14" s="418" t="s">
        <v>897</v>
      </c>
      <c r="C14" s="418" t="s">
        <v>29</v>
      </c>
      <c r="D14" s="419"/>
      <c r="E14" s="419" t="s">
        <v>13</v>
      </c>
      <c r="F14" s="419">
        <v>43831</v>
      </c>
      <c r="G14" s="419">
        <v>44196</v>
      </c>
      <c r="H14" s="419">
        <v>43938</v>
      </c>
      <c r="I14" s="419">
        <v>44135</v>
      </c>
      <c r="J14" s="805" t="s">
        <v>13</v>
      </c>
      <c r="K14" s="420"/>
    </row>
    <row r="15" spans="1:13" s="44" customFormat="1" ht="109.5" hidden="1" customHeight="1" x14ac:dyDescent="0.4">
      <c r="A15" s="417"/>
      <c r="B15" s="421" t="s">
        <v>898</v>
      </c>
      <c r="C15" s="419" t="s">
        <v>13</v>
      </c>
      <c r="D15" s="418"/>
      <c r="E15" s="418" t="s">
        <v>896</v>
      </c>
      <c r="F15" s="419" t="s">
        <v>13</v>
      </c>
      <c r="G15" s="419">
        <v>44196</v>
      </c>
      <c r="H15" s="419" t="s">
        <v>13</v>
      </c>
      <c r="I15" s="419">
        <v>44135</v>
      </c>
      <c r="J15" s="806"/>
      <c r="K15" s="416"/>
    </row>
    <row r="16" spans="1:13" s="316" customFormat="1" ht="126.75" hidden="1" customHeight="1" x14ac:dyDescent="0.4">
      <c r="A16" s="417" t="s">
        <v>142</v>
      </c>
      <c r="B16" s="418" t="s">
        <v>899</v>
      </c>
      <c r="C16" s="418" t="s">
        <v>29</v>
      </c>
      <c r="D16" s="419"/>
      <c r="E16" s="419" t="s">
        <v>13</v>
      </c>
      <c r="F16" s="419">
        <v>43831</v>
      </c>
      <c r="G16" s="419">
        <v>44196</v>
      </c>
      <c r="H16" s="419">
        <v>43938</v>
      </c>
      <c r="I16" s="419">
        <v>44135</v>
      </c>
      <c r="J16" s="805" t="s">
        <v>13</v>
      </c>
      <c r="K16" s="420"/>
    </row>
    <row r="17" spans="1:16" s="44" customFormat="1" ht="109.5" hidden="1" customHeight="1" x14ac:dyDescent="0.4">
      <c r="A17" s="417"/>
      <c r="B17" s="421" t="s">
        <v>900</v>
      </c>
      <c r="C17" s="419" t="s">
        <v>13</v>
      </c>
      <c r="D17" s="418"/>
      <c r="E17" s="418" t="s">
        <v>896</v>
      </c>
      <c r="F17" s="419" t="s">
        <v>13</v>
      </c>
      <c r="G17" s="419">
        <v>44196</v>
      </c>
      <c r="H17" s="419" t="s">
        <v>13</v>
      </c>
      <c r="I17" s="419">
        <v>44135</v>
      </c>
      <c r="J17" s="806"/>
      <c r="K17" s="416"/>
    </row>
    <row r="18" spans="1:16" s="44" customFormat="1" ht="83.25" hidden="1" customHeight="1" x14ac:dyDescent="0.4">
      <c r="A18" s="417" t="s">
        <v>148</v>
      </c>
      <c r="B18" s="418" t="s">
        <v>901</v>
      </c>
      <c r="C18" s="418" t="s">
        <v>29</v>
      </c>
      <c r="D18" s="419"/>
      <c r="E18" s="419" t="s">
        <v>13</v>
      </c>
      <c r="F18" s="419">
        <v>44197</v>
      </c>
      <c r="G18" s="419">
        <v>44561</v>
      </c>
      <c r="H18" s="419"/>
      <c r="I18" s="419"/>
      <c r="J18" s="805" t="s">
        <v>13</v>
      </c>
      <c r="K18" s="416"/>
    </row>
    <row r="19" spans="1:16" s="44" customFormat="1" ht="102.75" hidden="1" customHeight="1" x14ac:dyDescent="0.4">
      <c r="A19" s="417"/>
      <c r="B19" s="421" t="s">
        <v>902</v>
      </c>
      <c r="C19" s="418" t="s">
        <v>29</v>
      </c>
      <c r="D19" s="418"/>
      <c r="E19" s="422" t="s">
        <v>903</v>
      </c>
      <c r="F19" s="419" t="s">
        <v>13</v>
      </c>
      <c r="G19" s="419">
        <v>44561</v>
      </c>
      <c r="H19" s="419"/>
      <c r="I19" s="419"/>
      <c r="J19" s="806"/>
      <c r="K19" s="416"/>
    </row>
    <row r="20" spans="1:16" s="44" customFormat="1" ht="90.75" hidden="1" customHeight="1" x14ac:dyDescent="0.4">
      <c r="A20" s="417" t="s">
        <v>153</v>
      </c>
      <c r="B20" s="418" t="s">
        <v>904</v>
      </c>
      <c r="C20" s="418" t="s">
        <v>29</v>
      </c>
      <c r="D20" s="419"/>
      <c r="E20" s="419" t="s">
        <v>13</v>
      </c>
      <c r="F20" s="419">
        <v>44197</v>
      </c>
      <c r="G20" s="419">
        <v>44561</v>
      </c>
      <c r="H20" s="419"/>
      <c r="I20" s="419"/>
      <c r="J20" s="805" t="s">
        <v>13</v>
      </c>
      <c r="K20" s="416"/>
    </row>
    <row r="21" spans="1:16" s="44" customFormat="1" ht="109.5" hidden="1" customHeight="1" x14ac:dyDescent="0.4">
      <c r="A21" s="417"/>
      <c r="B21" s="421" t="s">
        <v>905</v>
      </c>
      <c r="C21" s="418" t="s">
        <v>29</v>
      </c>
      <c r="D21" s="418"/>
      <c r="E21" s="422" t="s">
        <v>906</v>
      </c>
      <c r="F21" s="419" t="s">
        <v>13</v>
      </c>
      <c r="G21" s="419">
        <v>44561</v>
      </c>
      <c r="H21" s="419"/>
      <c r="I21" s="419"/>
      <c r="J21" s="806"/>
      <c r="K21" s="416"/>
    </row>
    <row r="22" spans="1:16" s="44" customFormat="1" ht="50.25" customHeight="1" x14ac:dyDescent="0.4">
      <c r="A22" s="824">
        <v>1</v>
      </c>
      <c r="B22" s="827" t="s">
        <v>1259</v>
      </c>
      <c r="C22" s="830" t="s">
        <v>29</v>
      </c>
      <c r="D22" s="830" t="s">
        <v>13</v>
      </c>
      <c r="E22" s="830" t="s">
        <v>13</v>
      </c>
      <c r="F22" s="833" t="s">
        <v>13</v>
      </c>
      <c r="G22" s="423" t="s">
        <v>212</v>
      </c>
      <c r="H22" s="424">
        <f>H23+H24+H25</f>
        <v>11101.2</v>
      </c>
      <c r="I22" s="424">
        <f>I26+I31</f>
        <v>0</v>
      </c>
      <c r="J22" s="830" t="s">
        <v>13</v>
      </c>
      <c r="K22" s="416"/>
    </row>
    <row r="23" spans="1:16" s="44" customFormat="1" ht="41.25" customHeight="1" x14ac:dyDescent="0.4">
      <c r="A23" s="825"/>
      <c r="B23" s="828"/>
      <c r="C23" s="831"/>
      <c r="D23" s="831"/>
      <c r="E23" s="831"/>
      <c r="F23" s="834"/>
      <c r="G23" s="425" t="s">
        <v>214</v>
      </c>
      <c r="H23" s="426">
        <v>5260.3</v>
      </c>
      <c r="I23" s="426">
        <v>0</v>
      </c>
      <c r="J23" s="831"/>
      <c r="K23" s="416"/>
    </row>
    <row r="24" spans="1:16" s="44" customFormat="1" ht="39.75" customHeight="1" x14ac:dyDescent="0.4">
      <c r="A24" s="825"/>
      <c r="B24" s="828"/>
      <c r="C24" s="831"/>
      <c r="D24" s="831"/>
      <c r="E24" s="831"/>
      <c r="F24" s="834"/>
      <c r="G24" s="425" t="s">
        <v>215</v>
      </c>
      <c r="H24" s="426">
        <v>4724.1000000000004</v>
      </c>
      <c r="I24" s="426">
        <v>0</v>
      </c>
      <c r="J24" s="831"/>
      <c r="K24" s="416"/>
    </row>
    <row r="25" spans="1:16" s="44" customFormat="1" ht="39.75" customHeight="1" x14ac:dyDescent="0.4">
      <c r="A25" s="826"/>
      <c r="B25" s="829"/>
      <c r="C25" s="832"/>
      <c r="D25" s="832"/>
      <c r="E25" s="832"/>
      <c r="F25" s="835"/>
      <c r="G25" s="425" t="s">
        <v>216</v>
      </c>
      <c r="H25" s="426">
        <v>1116.8</v>
      </c>
      <c r="I25" s="426">
        <v>0</v>
      </c>
      <c r="J25" s="832"/>
      <c r="K25" s="416"/>
    </row>
    <row r="26" spans="1:16" s="44" customFormat="1" ht="60" customHeight="1" x14ac:dyDescent="0.4">
      <c r="A26" s="839"/>
      <c r="B26" s="809" t="s">
        <v>1260</v>
      </c>
      <c r="C26" s="809" t="s">
        <v>29</v>
      </c>
      <c r="D26" s="809" t="s">
        <v>1261</v>
      </c>
      <c r="E26" s="805" t="s">
        <v>1262</v>
      </c>
      <c r="F26" s="805" t="s">
        <v>1263</v>
      </c>
      <c r="G26" s="427" t="s">
        <v>212</v>
      </c>
      <c r="H26" s="428">
        <f>H27+H28+H29</f>
        <v>3741.72</v>
      </c>
      <c r="I26" s="429">
        <v>0</v>
      </c>
      <c r="J26" s="836" t="s">
        <v>1264</v>
      </c>
      <c r="K26" s="416"/>
    </row>
    <row r="27" spans="1:16" s="44" customFormat="1" ht="52.5" customHeight="1" x14ac:dyDescent="0.4">
      <c r="A27" s="840"/>
      <c r="B27" s="810"/>
      <c r="C27" s="810"/>
      <c r="D27" s="810"/>
      <c r="E27" s="842"/>
      <c r="F27" s="842"/>
      <c r="G27" s="419" t="s">
        <v>214</v>
      </c>
      <c r="H27" s="430">
        <v>1773.02</v>
      </c>
      <c r="I27" s="431">
        <v>0</v>
      </c>
      <c r="J27" s="837"/>
      <c r="K27" s="416"/>
      <c r="P27" s="432"/>
    </row>
    <row r="28" spans="1:16" s="44" customFormat="1" ht="54" customHeight="1" x14ac:dyDescent="0.4">
      <c r="A28" s="840"/>
      <c r="B28" s="810"/>
      <c r="C28" s="810"/>
      <c r="D28" s="810"/>
      <c r="E28" s="842"/>
      <c r="F28" s="842"/>
      <c r="G28" s="419" t="s">
        <v>215</v>
      </c>
      <c r="H28" s="430">
        <v>1592.3</v>
      </c>
      <c r="I28" s="431">
        <v>0</v>
      </c>
      <c r="J28" s="837"/>
      <c r="K28" s="416"/>
    </row>
    <row r="29" spans="1:16" s="44" customFormat="1" ht="55.5" customHeight="1" x14ac:dyDescent="0.4">
      <c r="A29" s="841"/>
      <c r="B29" s="811"/>
      <c r="C29" s="811"/>
      <c r="D29" s="811"/>
      <c r="E29" s="806"/>
      <c r="F29" s="806"/>
      <c r="G29" s="419" t="s">
        <v>216</v>
      </c>
      <c r="H29" s="430">
        <v>376.4</v>
      </c>
      <c r="I29" s="431">
        <v>0</v>
      </c>
      <c r="J29" s="838"/>
      <c r="K29" s="416"/>
    </row>
    <row r="30" spans="1:16" s="44" customFormat="1" ht="222.75" customHeight="1" x14ac:dyDescent="0.4">
      <c r="A30" s="433"/>
      <c r="B30" s="434" t="s">
        <v>1265</v>
      </c>
      <c r="C30" s="435" t="s">
        <v>29</v>
      </c>
      <c r="D30" s="436" t="s">
        <v>1261</v>
      </c>
      <c r="E30" s="437" t="s">
        <v>1266</v>
      </c>
      <c r="F30" s="437" t="s">
        <v>1267</v>
      </c>
      <c r="G30" s="437" t="s">
        <v>13</v>
      </c>
      <c r="H30" s="437" t="s">
        <v>13</v>
      </c>
      <c r="I30" s="437" t="s">
        <v>13</v>
      </c>
      <c r="J30" s="438" t="s">
        <v>1264</v>
      </c>
      <c r="K30" s="416"/>
    </row>
    <row r="31" spans="1:16" s="44" customFormat="1" ht="40.5" customHeight="1" x14ac:dyDescent="0.4">
      <c r="A31" s="839"/>
      <c r="B31" s="809" t="s">
        <v>1268</v>
      </c>
      <c r="C31" s="809" t="s">
        <v>29</v>
      </c>
      <c r="D31" s="809" t="s">
        <v>1261</v>
      </c>
      <c r="E31" s="805" t="s">
        <v>1266</v>
      </c>
      <c r="F31" s="805" t="s">
        <v>1269</v>
      </c>
      <c r="G31" s="427" t="s">
        <v>212</v>
      </c>
      <c r="H31" s="428">
        <f>H32+H33+H34</f>
        <v>7359.5</v>
      </c>
      <c r="I31" s="439">
        <f>I32+I33+I34</f>
        <v>0</v>
      </c>
      <c r="J31" s="836" t="s">
        <v>1264</v>
      </c>
      <c r="K31" s="416"/>
    </row>
    <row r="32" spans="1:16" s="44" customFormat="1" ht="36" customHeight="1" x14ac:dyDescent="0.4">
      <c r="A32" s="840"/>
      <c r="B32" s="810"/>
      <c r="C32" s="810"/>
      <c r="D32" s="810"/>
      <c r="E32" s="842"/>
      <c r="F32" s="842"/>
      <c r="G32" s="419" t="s">
        <v>214</v>
      </c>
      <c r="H32" s="430">
        <v>3487.3</v>
      </c>
      <c r="I32" s="440">
        <v>0</v>
      </c>
      <c r="J32" s="837"/>
      <c r="K32" s="416"/>
    </row>
    <row r="33" spans="1:11" s="44" customFormat="1" ht="37.5" customHeight="1" x14ac:dyDescent="0.4">
      <c r="A33" s="840"/>
      <c r="B33" s="810"/>
      <c r="C33" s="810"/>
      <c r="D33" s="810"/>
      <c r="E33" s="842"/>
      <c r="F33" s="842"/>
      <c r="G33" s="419" t="s">
        <v>215</v>
      </c>
      <c r="H33" s="430">
        <v>3131.8</v>
      </c>
      <c r="I33" s="440">
        <v>0</v>
      </c>
      <c r="J33" s="837"/>
      <c r="K33" s="416"/>
    </row>
    <row r="34" spans="1:11" s="44" customFormat="1" ht="34.5" customHeight="1" x14ac:dyDescent="0.4">
      <c r="A34" s="841"/>
      <c r="B34" s="811"/>
      <c r="C34" s="811"/>
      <c r="D34" s="811"/>
      <c r="E34" s="806"/>
      <c r="F34" s="806"/>
      <c r="G34" s="419" t="s">
        <v>216</v>
      </c>
      <c r="H34" s="430">
        <v>740.4</v>
      </c>
      <c r="I34" s="440">
        <v>0</v>
      </c>
      <c r="J34" s="838"/>
      <c r="K34" s="416"/>
    </row>
    <row r="35" spans="1:11" s="44" customFormat="1" ht="135.75" customHeight="1" x14ac:dyDescent="0.4">
      <c r="A35" s="433"/>
      <c r="B35" s="434" t="s">
        <v>1270</v>
      </c>
      <c r="C35" s="435" t="s">
        <v>29</v>
      </c>
      <c r="D35" s="436" t="s">
        <v>1261</v>
      </c>
      <c r="E35" s="437" t="s">
        <v>1266</v>
      </c>
      <c r="F35" s="437" t="s">
        <v>1271</v>
      </c>
      <c r="G35" s="437" t="s">
        <v>13</v>
      </c>
      <c r="H35" s="437" t="s">
        <v>13</v>
      </c>
      <c r="I35" s="437" t="s">
        <v>13</v>
      </c>
      <c r="J35" s="441" t="s">
        <v>1264</v>
      </c>
      <c r="K35" s="416"/>
    </row>
    <row r="36" spans="1:11" s="44" customFormat="1" ht="41.25" customHeight="1" x14ac:dyDescent="0.4">
      <c r="A36" s="843" t="s">
        <v>1272</v>
      </c>
      <c r="B36" s="844"/>
      <c r="C36" s="844"/>
      <c r="D36" s="844"/>
      <c r="E36" s="844"/>
      <c r="F36" s="844"/>
      <c r="G36" s="844"/>
      <c r="H36" s="844"/>
      <c r="I36" s="844"/>
      <c r="J36" s="844"/>
      <c r="K36" s="416"/>
    </row>
    <row r="37" spans="1:11" s="44" customFormat="1" ht="20.25" customHeight="1" x14ac:dyDescent="0.3">
      <c r="A37" s="315"/>
      <c r="B37" s="316"/>
      <c r="C37" s="316"/>
      <c r="D37" s="316"/>
      <c r="E37" s="316"/>
      <c r="F37" s="316"/>
      <c r="G37" s="316"/>
      <c r="H37" s="316"/>
      <c r="I37" s="316"/>
      <c r="J37" s="442"/>
    </row>
    <row r="38" spans="1:11" s="44" customFormat="1" ht="20.25" customHeight="1" x14ac:dyDescent="0.3">
      <c r="A38" s="315"/>
      <c r="B38" s="316"/>
      <c r="C38" s="316"/>
      <c r="D38" s="316"/>
      <c r="E38" s="316"/>
      <c r="F38" s="316"/>
      <c r="G38" s="316"/>
      <c r="H38" s="316"/>
      <c r="I38" s="316"/>
      <c r="J38" s="442"/>
    </row>
    <row r="39" spans="1:11" s="44" customFormat="1" ht="20.25" customHeight="1" x14ac:dyDescent="0.3">
      <c r="A39" s="315"/>
      <c r="B39" s="316"/>
      <c r="C39" s="316"/>
      <c r="D39" s="316"/>
      <c r="E39" s="316"/>
      <c r="F39" s="316"/>
      <c r="G39" s="316"/>
      <c r="H39" s="316"/>
      <c r="I39" s="316"/>
      <c r="J39" s="442"/>
    </row>
    <row r="40" spans="1:11" ht="35.25" customHeight="1" x14ac:dyDescent="0.25">
      <c r="A40" s="443"/>
      <c r="B40" s="444"/>
      <c r="C40" s="445" t="s">
        <v>1273</v>
      </c>
      <c r="D40" s="445"/>
      <c r="E40" s="445"/>
      <c r="F40" s="845" t="s">
        <v>1274</v>
      </c>
      <c r="G40" s="845"/>
      <c r="H40" s="846"/>
      <c r="I40" s="846"/>
      <c r="J40" s="444"/>
    </row>
    <row r="41" spans="1:11" ht="15.75" customHeight="1" x14ac:dyDescent="0.35">
      <c r="A41" s="443"/>
      <c r="B41" s="446"/>
      <c r="C41" s="447"/>
      <c r="D41" s="847" t="s">
        <v>1275</v>
      </c>
      <c r="E41" s="847"/>
      <c r="F41" s="848"/>
      <c r="G41" s="848"/>
      <c r="H41" s="849"/>
      <c r="I41" s="849"/>
      <c r="J41" s="25"/>
    </row>
    <row r="42" spans="1:11" ht="15.75" customHeight="1" x14ac:dyDescent="0.25">
      <c r="A42" s="443"/>
      <c r="B42" s="443"/>
      <c r="C42" s="448"/>
      <c r="D42" s="448"/>
      <c r="E42" s="448"/>
      <c r="F42" s="448"/>
      <c r="G42" s="448"/>
      <c r="H42" s="443"/>
      <c r="I42" s="443"/>
      <c r="J42" s="443"/>
    </row>
    <row r="43" spans="1:11" ht="12.75" customHeight="1" x14ac:dyDescent="0.25">
      <c r="A43" s="443"/>
      <c r="B43" s="443"/>
      <c r="C43" s="443"/>
      <c r="D43" s="443"/>
      <c r="E43" s="443"/>
      <c r="F43" s="443"/>
      <c r="G43" s="443"/>
      <c r="H43" s="443"/>
      <c r="I43" s="443"/>
      <c r="J43" s="443"/>
    </row>
    <row r="44" spans="1:11" ht="23.25" x14ac:dyDescent="0.35">
      <c r="A44" s="850" t="s">
        <v>1276</v>
      </c>
      <c r="B44" s="850"/>
      <c r="C44" s="376"/>
      <c r="D44" s="376"/>
      <c r="E44" s="376"/>
      <c r="F44" s="376"/>
      <c r="H44" s="376"/>
      <c r="J44" s="376"/>
    </row>
    <row r="45" spans="1:11" ht="21" x14ac:dyDescent="0.35">
      <c r="A45" s="376"/>
      <c r="B45" s="376"/>
      <c r="C45" s="376"/>
      <c r="D45" s="376"/>
      <c r="E45" s="376"/>
      <c r="F45" s="378"/>
      <c r="H45" s="378"/>
      <c r="J45" s="376"/>
    </row>
    <row r="46" spans="1:11" ht="20.25" x14ac:dyDescent="0.25">
      <c r="A46" s="773"/>
      <c r="B46" s="773"/>
      <c r="C46" s="773"/>
      <c r="D46" s="773"/>
      <c r="E46" s="773"/>
      <c r="F46" s="773"/>
      <c r="H46" s="96"/>
      <c r="J46" s="149"/>
    </row>
    <row r="47" spans="1:11" ht="21" x14ac:dyDescent="0.35">
      <c r="A47" s="376"/>
      <c r="B47" s="376"/>
      <c r="C47" s="376"/>
      <c r="D47" s="376"/>
      <c r="E47" s="376"/>
      <c r="F47" s="378"/>
      <c r="H47" s="378"/>
      <c r="J47" s="376"/>
    </row>
    <row r="48" spans="1:11" ht="21" x14ac:dyDescent="0.35">
      <c r="A48" s="376"/>
      <c r="B48" s="376"/>
      <c r="C48" s="376"/>
      <c r="D48" s="376"/>
      <c r="E48" s="376"/>
      <c r="F48" s="378"/>
      <c r="H48" s="378"/>
      <c r="J48" s="376"/>
    </row>
    <row r="49" spans="1:10" ht="20.25" x14ac:dyDescent="0.25">
      <c r="A49" s="773"/>
      <c r="B49" s="773"/>
      <c r="C49" s="773"/>
      <c r="D49" s="773"/>
      <c r="E49" s="773"/>
      <c r="F49" s="773"/>
      <c r="H49" s="96"/>
      <c r="J49" s="149"/>
    </row>
    <row r="50" spans="1:10" ht="21" x14ac:dyDescent="0.35">
      <c r="A50" s="380"/>
      <c r="B50" s="376"/>
      <c r="C50" s="376"/>
      <c r="D50" s="376"/>
      <c r="E50" s="376"/>
      <c r="F50" s="376"/>
      <c r="H50" s="376"/>
      <c r="J50" s="376"/>
    </row>
    <row r="51" spans="1:10" ht="20.25" x14ac:dyDescent="0.25">
      <c r="A51" s="773"/>
      <c r="B51" s="773"/>
      <c r="C51" s="773"/>
      <c r="D51" s="773"/>
      <c r="E51" s="773"/>
      <c r="F51" s="773"/>
      <c r="H51" s="96"/>
      <c r="J51" s="149"/>
    </row>
    <row r="52" spans="1:10" ht="21" x14ac:dyDescent="0.35">
      <c r="A52" s="380"/>
      <c r="B52" s="376"/>
      <c r="C52" s="376"/>
      <c r="D52" s="376"/>
      <c r="E52" s="376"/>
      <c r="F52" s="376"/>
      <c r="H52" s="376"/>
      <c r="J52" s="376"/>
    </row>
    <row r="53" spans="1:10" ht="21" x14ac:dyDescent="0.35">
      <c r="A53" s="380"/>
      <c r="B53" s="376"/>
      <c r="C53" s="376"/>
      <c r="D53" s="376"/>
      <c r="E53" s="376"/>
      <c r="F53" s="376"/>
      <c r="H53" s="376"/>
      <c r="J53" s="376"/>
    </row>
    <row r="54" spans="1:10" x14ac:dyDescent="0.25">
      <c r="A54" s="774"/>
      <c r="B54" s="774"/>
      <c r="C54" s="774"/>
      <c r="D54" s="774"/>
      <c r="E54" s="774"/>
      <c r="F54" s="774"/>
      <c r="H54" s="96"/>
      <c r="J54" s="149"/>
    </row>
    <row r="56" spans="1:10" x14ac:dyDescent="0.25">
      <c r="A56" s="774"/>
      <c r="B56" s="774"/>
      <c r="C56" s="774"/>
      <c r="D56" s="774"/>
      <c r="E56" s="774"/>
      <c r="F56" s="774"/>
      <c r="H56" s="96"/>
      <c r="J56" s="149"/>
    </row>
  </sheetData>
  <mergeCells count="52">
    <mergeCell ref="A56:F56"/>
    <mergeCell ref="A36:J36"/>
    <mergeCell ref="F40:G40"/>
    <mergeCell ref="H40:I40"/>
    <mergeCell ref="D41:E41"/>
    <mergeCell ref="F41:G41"/>
    <mergeCell ref="H41:I41"/>
    <mergeCell ref="A44:B44"/>
    <mergeCell ref="A46:F46"/>
    <mergeCell ref="A49:F49"/>
    <mergeCell ref="A51:F51"/>
    <mergeCell ref="A54:F54"/>
    <mergeCell ref="J26:J29"/>
    <mergeCell ref="A31:A34"/>
    <mergeCell ref="B31:B34"/>
    <mergeCell ref="C31:C34"/>
    <mergeCell ref="D31:D34"/>
    <mergeCell ref="E31:E34"/>
    <mergeCell ref="F31:F34"/>
    <mergeCell ref="J31:J34"/>
    <mergeCell ref="A26:A29"/>
    <mergeCell ref="B26:B29"/>
    <mergeCell ref="C26:C29"/>
    <mergeCell ref="D26:D29"/>
    <mergeCell ref="E26:E29"/>
    <mergeCell ref="F26:F29"/>
    <mergeCell ref="J16:J17"/>
    <mergeCell ref="J18:J19"/>
    <mergeCell ref="J20:J21"/>
    <mergeCell ref="A22:A25"/>
    <mergeCell ref="B22:B25"/>
    <mergeCell ref="C22:C25"/>
    <mergeCell ref="D22:D25"/>
    <mergeCell ref="E22:E25"/>
    <mergeCell ref="F22:F25"/>
    <mergeCell ref="J22:J25"/>
    <mergeCell ref="J14:J15"/>
    <mergeCell ref="A5:J5"/>
    <mergeCell ref="A6:J6"/>
    <mergeCell ref="A7:A10"/>
    <mergeCell ref="B7:B10"/>
    <mergeCell ref="C7:C10"/>
    <mergeCell ref="D7:D10"/>
    <mergeCell ref="E7:F7"/>
    <mergeCell ref="G7:I7"/>
    <mergeCell ref="J7:K10"/>
    <mergeCell ref="E8:E10"/>
    <mergeCell ref="F8:F10"/>
    <mergeCell ref="G8:G10"/>
    <mergeCell ref="H8:H10"/>
    <mergeCell ref="I8:I10"/>
    <mergeCell ref="J12:J13"/>
  </mergeCells>
  <pageMargins left="0.70866141732283472" right="0.70866141732283472" top="0.74803149606299213" bottom="0.74803149606299213" header="0.31496062992125984" footer="0.31496062992125984"/>
  <pageSetup paperSize="9" scale="30" fitToHeight="0" orientation="landscape" r:id="rId1"/>
  <rowBreaks count="1" manualBreakCount="1">
    <brk id="45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"/>
  <sheetViews>
    <sheetView view="pageBreakPreview" topLeftCell="A24" zoomScale="57" zoomScaleNormal="57" zoomScaleSheetLayoutView="57" zoomScalePageLayoutView="40" workbookViewId="0">
      <selection activeCell="F31" sqref="F31"/>
    </sheetView>
  </sheetViews>
  <sheetFormatPr defaultRowHeight="18.75" x14ac:dyDescent="0.3"/>
  <cols>
    <col min="1" max="1" width="6.7109375" style="449" customWidth="1"/>
    <col min="2" max="2" width="84" style="193" customWidth="1"/>
    <col min="3" max="3" width="62.140625" style="193" customWidth="1"/>
    <col min="4" max="4" width="27.85546875" style="193" customWidth="1"/>
    <col min="5" max="5" width="39" style="193" customWidth="1"/>
    <col min="6" max="6" width="39.42578125" style="193" customWidth="1"/>
    <col min="7" max="7" width="17.7109375" style="193" customWidth="1"/>
    <col min="8" max="8" width="14.7109375" style="193" customWidth="1"/>
    <col min="9" max="9" width="14.140625" style="193" customWidth="1"/>
    <col min="10" max="10" width="1.5703125" style="193" customWidth="1"/>
    <col min="11" max="11" width="77.42578125" style="193" customWidth="1"/>
    <col min="12" max="12" width="57.7109375" style="193" hidden="1" customWidth="1"/>
    <col min="13" max="13" width="60.7109375" style="193" hidden="1" customWidth="1"/>
    <col min="14" max="14" width="16" style="193" hidden="1" customWidth="1"/>
    <col min="15" max="15" width="15.7109375" style="193" hidden="1" customWidth="1"/>
    <col min="16" max="16" width="13.5703125" style="193" hidden="1" customWidth="1"/>
    <col min="17" max="17" width="20.140625" style="193" hidden="1" customWidth="1"/>
    <col min="18" max="18" width="25" style="193" hidden="1" customWidth="1"/>
    <col min="19" max="19" width="16.7109375" style="193" hidden="1" customWidth="1"/>
    <col min="20" max="20" width="10.42578125" style="193" hidden="1" customWidth="1"/>
    <col min="21" max="21" width="10.85546875" style="193" hidden="1" customWidth="1"/>
    <col min="22" max="22" width="9.140625" style="193" hidden="1" customWidth="1"/>
    <col min="23" max="23" width="11.5703125" style="193" hidden="1" customWidth="1"/>
    <col min="24" max="16384" width="9.140625" style="193"/>
  </cols>
  <sheetData>
    <row r="1" spans="1:23" hidden="1" x14ac:dyDescent="0.3"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851"/>
      <c r="N1" s="851"/>
      <c r="O1" s="851"/>
      <c r="P1" s="851"/>
      <c r="R1" s="852"/>
      <c r="S1" s="852"/>
      <c r="W1" s="451"/>
    </row>
    <row r="2" spans="1:23" ht="21.75" hidden="1" customHeight="1" x14ac:dyDescent="0.3"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3"/>
      <c r="N2" s="452"/>
      <c r="O2" s="452"/>
      <c r="P2" s="452"/>
      <c r="R2" s="453"/>
      <c r="S2" s="452"/>
      <c r="T2" s="454"/>
      <c r="U2" s="454"/>
      <c r="V2" s="454"/>
      <c r="W2" s="454"/>
    </row>
    <row r="3" spans="1:23" hidden="1" x14ac:dyDescent="0.3"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3"/>
      <c r="N3" s="452"/>
      <c r="O3" s="452"/>
      <c r="P3" s="452"/>
      <c r="R3" s="453"/>
      <c r="S3" s="452"/>
      <c r="T3" s="455"/>
      <c r="U3" s="455"/>
      <c r="V3" s="455"/>
      <c r="W3" s="456"/>
    </row>
    <row r="4" spans="1:23" hidden="1" x14ac:dyDescent="0.3"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3"/>
      <c r="N4" s="452"/>
      <c r="O4" s="452"/>
      <c r="P4" s="452"/>
      <c r="R4" s="453"/>
      <c r="S4" s="452"/>
      <c r="T4" s="455"/>
      <c r="U4" s="455"/>
      <c r="V4" s="455"/>
      <c r="W4" s="456"/>
    </row>
    <row r="5" spans="1:23" hidden="1" x14ac:dyDescent="0.3">
      <c r="A5" s="452"/>
      <c r="B5" s="452"/>
      <c r="C5" s="452"/>
      <c r="D5" s="452"/>
      <c r="E5" s="452"/>
      <c r="F5" s="452"/>
      <c r="G5" s="452"/>
      <c r="H5" s="452"/>
      <c r="I5" s="452"/>
      <c r="J5" s="452"/>
      <c r="K5" s="452"/>
      <c r="R5" s="451"/>
    </row>
    <row r="6" spans="1:23" x14ac:dyDescent="0.3">
      <c r="R6" s="449"/>
    </row>
    <row r="7" spans="1:23" x14ac:dyDescent="0.3">
      <c r="A7" s="853" t="s">
        <v>22</v>
      </c>
      <c r="B7" s="853"/>
      <c r="C7" s="853"/>
      <c r="D7" s="853"/>
      <c r="E7" s="853"/>
      <c r="F7" s="853"/>
      <c r="G7" s="853"/>
      <c r="H7" s="853"/>
      <c r="I7" s="853"/>
      <c r="J7" s="853"/>
      <c r="K7" s="853"/>
      <c r="L7" s="853"/>
      <c r="M7" s="853"/>
      <c r="N7" s="853"/>
      <c r="O7" s="853"/>
      <c r="P7" s="853"/>
      <c r="Q7" s="853"/>
      <c r="R7" s="853"/>
      <c r="S7" s="853"/>
      <c r="T7" s="853"/>
      <c r="U7" s="853"/>
      <c r="V7" s="853"/>
      <c r="W7" s="853"/>
    </row>
    <row r="8" spans="1:23" ht="39" customHeight="1" x14ac:dyDescent="0.3">
      <c r="A8" s="854" t="s">
        <v>1277</v>
      </c>
      <c r="B8" s="854"/>
      <c r="C8" s="854"/>
      <c r="D8" s="854"/>
      <c r="E8" s="854"/>
      <c r="F8" s="854"/>
      <c r="G8" s="854"/>
      <c r="H8" s="854"/>
      <c r="I8" s="854"/>
      <c r="J8" s="854"/>
      <c r="K8" s="854"/>
      <c r="L8" s="854"/>
      <c r="M8" s="854"/>
      <c r="N8" s="854"/>
      <c r="O8" s="854"/>
      <c r="P8" s="854"/>
      <c r="Q8" s="854"/>
      <c r="R8" s="854"/>
      <c r="S8" s="854"/>
      <c r="T8" s="854"/>
      <c r="U8" s="854"/>
      <c r="V8" s="854"/>
      <c r="W8" s="854"/>
    </row>
    <row r="9" spans="1:23" ht="48" customHeight="1" x14ac:dyDescent="0.3">
      <c r="A9" s="855" t="s">
        <v>0</v>
      </c>
      <c r="B9" s="855" t="s">
        <v>23</v>
      </c>
      <c r="C9" s="855" t="s">
        <v>30</v>
      </c>
      <c r="D9" s="856" t="s">
        <v>31</v>
      </c>
      <c r="E9" s="859" t="s">
        <v>32</v>
      </c>
      <c r="F9" s="860"/>
      <c r="G9" s="859" t="s">
        <v>35</v>
      </c>
      <c r="H9" s="861"/>
      <c r="I9" s="861"/>
      <c r="J9" s="860"/>
      <c r="K9" s="870" t="s">
        <v>24</v>
      </c>
      <c r="L9" s="855" t="s">
        <v>1</v>
      </c>
      <c r="M9" s="855" t="s">
        <v>2</v>
      </c>
      <c r="N9" s="855" t="s">
        <v>3</v>
      </c>
      <c r="O9" s="855" t="s">
        <v>4</v>
      </c>
      <c r="P9" s="855" t="s">
        <v>5</v>
      </c>
      <c r="Q9" s="855"/>
      <c r="R9" s="855"/>
      <c r="S9" s="855"/>
      <c r="T9" s="855" t="s">
        <v>6</v>
      </c>
      <c r="U9" s="855"/>
      <c r="V9" s="855"/>
      <c r="W9" s="855"/>
    </row>
    <row r="10" spans="1:23" ht="20.25" customHeight="1" x14ac:dyDescent="0.3">
      <c r="A10" s="855"/>
      <c r="B10" s="855"/>
      <c r="C10" s="855"/>
      <c r="D10" s="857"/>
      <c r="E10" s="862" t="s">
        <v>33</v>
      </c>
      <c r="F10" s="864" t="s">
        <v>34</v>
      </c>
      <c r="G10" s="864" t="s">
        <v>37</v>
      </c>
      <c r="H10" s="864" t="s">
        <v>38</v>
      </c>
      <c r="I10" s="866" t="s">
        <v>36</v>
      </c>
      <c r="J10" s="867"/>
      <c r="K10" s="871"/>
      <c r="L10" s="855"/>
      <c r="M10" s="855"/>
      <c r="N10" s="855"/>
      <c r="O10" s="855"/>
      <c r="P10" s="855" t="s">
        <v>7</v>
      </c>
      <c r="Q10" s="855" t="s">
        <v>8</v>
      </c>
      <c r="R10" s="855"/>
      <c r="S10" s="855"/>
      <c r="T10" s="855"/>
      <c r="U10" s="855"/>
      <c r="V10" s="855"/>
      <c r="W10" s="855"/>
    </row>
    <row r="11" spans="1:23" ht="95.25" customHeight="1" x14ac:dyDescent="0.3">
      <c r="A11" s="855"/>
      <c r="B11" s="855"/>
      <c r="C11" s="855"/>
      <c r="D11" s="858"/>
      <c r="E11" s="863"/>
      <c r="F11" s="865"/>
      <c r="G11" s="865"/>
      <c r="H11" s="865"/>
      <c r="I11" s="868"/>
      <c r="J11" s="869"/>
      <c r="K11" s="872"/>
      <c r="L11" s="855"/>
      <c r="M11" s="855"/>
      <c r="N11" s="855"/>
      <c r="O11" s="855"/>
      <c r="P11" s="855"/>
      <c r="Q11" s="457" t="s">
        <v>9</v>
      </c>
      <c r="R11" s="457" t="s">
        <v>10</v>
      </c>
      <c r="S11" s="457" t="s">
        <v>11</v>
      </c>
      <c r="T11" s="457">
        <v>1</v>
      </c>
      <c r="U11" s="457">
        <v>2</v>
      </c>
      <c r="V11" s="457">
        <v>3</v>
      </c>
      <c r="W11" s="457">
        <v>4</v>
      </c>
    </row>
    <row r="12" spans="1:23" ht="18.75" customHeight="1" x14ac:dyDescent="0.3">
      <c r="A12" s="457">
        <v>1</v>
      </c>
      <c r="B12" s="457">
        <v>2</v>
      </c>
      <c r="C12" s="457">
        <v>3</v>
      </c>
      <c r="D12" s="457">
        <v>4</v>
      </c>
      <c r="E12" s="457">
        <v>5</v>
      </c>
      <c r="F12" s="457">
        <v>6</v>
      </c>
      <c r="G12" s="457">
        <v>7</v>
      </c>
      <c r="H12" s="457">
        <v>8</v>
      </c>
      <c r="I12" s="859">
        <v>9</v>
      </c>
      <c r="J12" s="860"/>
      <c r="K12" s="457">
        <v>10</v>
      </c>
      <c r="L12" s="457">
        <v>4</v>
      </c>
      <c r="M12" s="457">
        <v>5</v>
      </c>
      <c r="N12" s="457">
        <v>6</v>
      </c>
      <c r="O12" s="457">
        <v>7</v>
      </c>
      <c r="P12" s="457">
        <v>8</v>
      </c>
      <c r="Q12" s="457">
        <v>9</v>
      </c>
      <c r="R12" s="457">
        <v>10</v>
      </c>
      <c r="S12" s="457">
        <v>11</v>
      </c>
      <c r="T12" s="457">
        <v>12</v>
      </c>
      <c r="U12" s="457">
        <v>13</v>
      </c>
      <c r="V12" s="457">
        <v>14</v>
      </c>
      <c r="W12" s="457">
        <v>15</v>
      </c>
    </row>
    <row r="13" spans="1:23" ht="72" customHeight="1" x14ac:dyDescent="0.3">
      <c r="A13" s="458" t="s">
        <v>39</v>
      </c>
      <c r="B13" s="459" t="s">
        <v>1278</v>
      </c>
      <c r="C13" s="460" t="s">
        <v>1279</v>
      </c>
      <c r="D13" s="461" t="s">
        <v>13</v>
      </c>
      <c r="E13" s="461" t="s">
        <v>13</v>
      </c>
      <c r="F13" s="461" t="s">
        <v>13</v>
      </c>
      <c r="G13" s="461" t="s">
        <v>216</v>
      </c>
      <c r="H13" s="462">
        <f>H14+H16</f>
        <v>17.009999999999998</v>
      </c>
      <c r="I13" s="875">
        <f>I14+I16</f>
        <v>10.9</v>
      </c>
      <c r="J13" s="876"/>
      <c r="K13" s="461" t="s">
        <v>13</v>
      </c>
      <c r="L13" s="457"/>
      <c r="M13" s="457"/>
      <c r="N13" s="457"/>
      <c r="O13" s="457"/>
      <c r="P13" s="457"/>
      <c r="Q13" s="457"/>
      <c r="R13" s="457"/>
      <c r="S13" s="457"/>
      <c r="T13" s="457"/>
      <c r="U13" s="457"/>
      <c r="V13" s="457"/>
      <c r="W13" s="457"/>
    </row>
    <row r="14" spans="1:23" ht="139.5" customHeight="1" x14ac:dyDescent="0.3">
      <c r="A14" s="463" t="s">
        <v>436</v>
      </c>
      <c r="B14" s="464" t="s">
        <v>1280</v>
      </c>
      <c r="C14" s="465" t="s">
        <v>1279</v>
      </c>
      <c r="D14" s="466" t="s">
        <v>1261</v>
      </c>
      <c r="E14" s="467" t="s">
        <v>1281</v>
      </c>
      <c r="F14" s="467" t="s">
        <v>1282</v>
      </c>
      <c r="G14" s="467" t="s">
        <v>216</v>
      </c>
      <c r="H14" s="468">
        <v>6</v>
      </c>
      <c r="I14" s="877">
        <v>6</v>
      </c>
      <c r="J14" s="878"/>
      <c r="K14" s="467" t="s">
        <v>1283</v>
      </c>
      <c r="L14" s="457"/>
      <c r="M14" s="457"/>
      <c r="N14" s="457"/>
      <c r="O14" s="457"/>
      <c r="P14" s="457"/>
      <c r="Q14" s="457"/>
      <c r="R14" s="457"/>
      <c r="S14" s="457"/>
      <c r="T14" s="457"/>
      <c r="U14" s="457"/>
      <c r="V14" s="457"/>
      <c r="W14" s="457"/>
    </row>
    <row r="15" spans="1:23" ht="135.75" customHeight="1" x14ac:dyDescent="0.3">
      <c r="A15" s="469"/>
      <c r="B15" s="32" t="s">
        <v>1284</v>
      </c>
      <c r="C15" s="470" t="s">
        <v>1279</v>
      </c>
      <c r="D15" s="471" t="s">
        <v>1261</v>
      </c>
      <c r="E15" s="472" t="s">
        <v>1281</v>
      </c>
      <c r="F15" s="472" t="s">
        <v>1282</v>
      </c>
      <c r="G15" s="472" t="s">
        <v>13</v>
      </c>
      <c r="H15" s="472" t="s">
        <v>13</v>
      </c>
      <c r="I15" s="879" t="s">
        <v>13</v>
      </c>
      <c r="J15" s="880"/>
      <c r="K15" s="472" t="s">
        <v>1283</v>
      </c>
      <c r="L15" s="457"/>
      <c r="M15" s="457"/>
      <c r="N15" s="457"/>
      <c r="O15" s="457"/>
      <c r="P15" s="457"/>
      <c r="Q15" s="457"/>
      <c r="R15" s="457"/>
      <c r="S15" s="457"/>
      <c r="T15" s="457"/>
      <c r="U15" s="457"/>
      <c r="V15" s="457"/>
      <c r="W15" s="457"/>
    </row>
    <row r="16" spans="1:23" ht="168.75" customHeight="1" x14ac:dyDescent="0.3">
      <c r="A16" s="457"/>
      <c r="B16" s="464" t="s">
        <v>1285</v>
      </c>
      <c r="C16" s="465" t="s">
        <v>1279</v>
      </c>
      <c r="D16" s="466" t="s">
        <v>1261</v>
      </c>
      <c r="E16" s="467" t="s">
        <v>1286</v>
      </c>
      <c r="F16" s="467" t="s">
        <v>1287</v>
      </c>
      <c r="G16" s="467" t="s">
        <v>216</v>
      </c>
      <c r="H16" s="468">
        <v>11.01</v>
      </c>
      <c r="I16" s="877">
        <v>4.9000000000000004</v>
      </c>
      <c r="J16" s="878"/>
      <c r="K16" s="467" t="s">
        <v>1288</v>
      </c>
      <c r="L16" s="457"/>
      <c r="M16" s="457"/>
      <c r="N16" s="457"/>
      <c r="O16" s="457"/>
      <c r="P16" s="457"/>
      <c r="Q16" s="457"/>
      <c r="R16" s="457"/>
      <c r="S16" s="457"/>
      <c r="T16" s="457"/>
      <c r="U16" s="457"/>
      <c r="V16" s="457"/>
      <c r="W16" s="457"/>
    </row>
    <row r="17" spans="1:24" ht="168" customHeight="1" x14ac:dyDescent="0.3">
      <c r="A17" s="469"/>
      <c r="B17" s="32" t="s">
        <v>1289</v>
      </c>
      <c r="C17" s="470" t="s">
        <v>1279</v>
      </c>
      <c r="D17" s="471" t="s">
        <v>1261</v>
      </c>
      <c r="E17" s="472" t="s">
        <v>1290</v>
      </c>
      <c r="F17" s="472" t="s">
        <v>1291</v>
      </c>
      <c r="G17" s="472" t="s">
        <v>13</v>
      </c>
      <c r="H17" s="472" t="s">
        <v>13</v>
      </c>
      <c r="I17" s="879" t="s">
        <v>13</v>
      </c>
      <c r="J17" s="880"/>
      <c r="K17" s="472" t="s">
        <v>1288</v>
      </c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</row>
    <row r="18" spans="1:24" ht="68.25" customHeight="1" x14ac:dyDescent="0.3">
      <c r="A18" s="473" t="s">
        <v>14</v>
      </c>
      <c r="B18" s="459" t="s">
        <v>1292</v>
      </c>
      <c r="C18" s="460" t="s">
        <v>1279</v>
      </c>
      <c r="D18" s="461" t="s">
        <v>13</v>
      </c>
      <c r="E18" s="461" t="s">
        <v>13</v>
      </c>
      <c r="F18" s="461" t="s">
        <v>13</v>
      </c>
      <c r="G18" s="461" t="s">
        <v>216</v>
      </c>
      <c r="H18" s="462">
        <f>H19+H21</f>
        <v>259</v>
      </c>
      <c r="I18" s="881">
        <v>0</v>
      </c>
      <c r="J18" s="882"/>
      <c r="K18" s="461" t="s">
        <v>13</v>
      </c>
      <c r="L18" s="463" t="s">
        <v>17</v>
      </c>
      <c r="M18" s="474" t="s">
        <v>1293</v>
      </c>
      <c r="N18" s="461">
        <v>43831</v>
      </c>
      <c r="O18" s="473" t="s">
        <v>19</v>
      </c>
      <c r="P18" s="475">
        <f>SUM(Q18:S18)</f>
        <v>318</v>
      </c>
      <c r="Q18" s="475">
        <v>0</v>
      </c>
      <c r="R18" s="475">
        <v>0</v>
      </c>
      <c r="S18" s="475">
        <f>S19+S21</f>
        <v>318</v>
      </c>
      <c r="T18" s="463"/>
      <c r="U18" s="463"/>
      <c r="V18" s="463"/>
      <c r="W18" s="463"/>
    </row>
    <row r="19" spans="1:24" ht="138" customHeight="1" x14ac:dyDescent="0.3">
      <c r="A19" s="463" t="s">
        <v>445</v>
      </c>
      <c r="B19" s="464" t="s">
        <v>1294</v>
      </c>
      <c r="C19" s="465" t="s">
        <v>1279</v>
      </c>
      <c r="D19" s="466" t="s">
        <v>1068</v>
      </c>
      <c r="E19" s="467" t="s">
        <v>1295</v>
      </c>
      <c r="F19" s="467" t="s">
        <v>1296</v>
      </c>
      <c r="G19" s="467" t="s">
        <v>216</v>
      </c>
      <c r="H19" s="468">
        <v>132</v>
      </c>
      <c r="I19" s="873">
        <v>0</v>
      </c>
      <c r="J19" s="874"/>
      <c r="K19" s="467" t="s">
        <v>13</v>
      </c>
      <c r="L19" s="463" t="s">
        <v>17</v>
      </c>
      <c r="M19" s="476"/>
      <c r="N19" s="461">
        <v>43831</v>
      </c>
      <c r="O19" s="473" t="s">
        <v>19</v>
      </c>
      <c r="P19" s="477">
        <f>SUM(Q19:S19)</f>
        <v>168</v>
      </c>
      <c r="Q19" s="477">
        <v>0</v>
      </c>
      <c r="R19" s="477">
        <v>0</v>
      </c>
      <c r="S19" s="477">
        <v>168</v>
      </c>
      <c r="T19" s="463"/>
      <c r="U19" s="463"/>
      <c r="V19" s="463"/>
      <c r="W19" s="463"/>
    </row>
    <row r="20" spans="1:24" ht="154.5" customHeight="1" x14ac:dyDescent="0.3">
      <c r="A20" s="478"/>
      <c r="B20" s="32" t="s">
        <v>1297</v>
      </c>
      <c r="C20" s="470" t="s">
        <v>1279</v>
      </c>
      <c r="D20" s="471" t="s">
        <v>1068</v>
      </c>
      <c r="E20" s="472" t="s">
        <v>1298</v>
      </c>
      <c r="F20" s="472" t="s">
        <v>1299</v>
      </c>
      <c r="G20" s="472" t="s">
        <v>13</v>
      </c>
      <c r="H20" s="472" t="s">
        <v>13</v>
      </c>
      <c r="I20" s="879" t="s">
        <v>13</v>
      </c>
      <c r="J20" s="880"/>
      <c r="K20" s="472" t="s">
        <v>13</v>
      </c>
      <c r="L20" s="463" t="s">
        <v>17</v>
      </c>
      <c r="M20" s="463"/>
      <c r="N20" s="461" t="s">
        <v>13</v>
      </c>
      <c r="O20" s="473" t="s">
        <v>19</v>
      </c>
      <c r="P20" s="463" t="s">
        <v>12</v>
      </c>
      <c r="Q20" s="463" t="s">
        <v>13</v>
      </c>
      <c r="R20" s="463" t="s">
        <v>12</v>
      </c>
      <c r="S20" s="463" t="s">
        <v>12</v>
      </c>
      <c r="T20" s="479" t="s">
        <v>21</v>
      </c>
      <c r="U20" s="479" t="s">
        <v>21</v>
      </c>
      <c r="V20" s="479" t="s">
        <v>21</v>
      </c>
      <c r="W20" s="480"/>
      <c r="X20" s="193" t="s">
        <v>26</v>
      </c>
    </row>
    <row r="21" spans="1:24" ht="88.5" customHeight="1" x14ac:dyDescent="0.3">
      <c r="A21" s="463" t="s">
        <v>15</v>
      </c>
      <c r="B21" s="481" t="s">
        <v>1300</v>
      </c>
      <c r="C21" s="465" t="s">
        <v>1279</v>
      </c>
      <c r="D21" s="466" t="s">
        <v>715</v>
      </c>
      <c r="E21" s="467" t="s">
        <v>1298</v>
      </c>
      <c r="F21" s="466" t="s">
        <v>715</v>
      </c>
      <c r="G21" s="467" t="s">
        <v>216</v>
      </c>
      <c r="H21" s="482">
        <v>127</v>
      </c>
      <c r="I21" s="873">
        <v>0</v>
      </c>
      <c r="J21" s="874"/>
      <c r="K21" s="467" t="s">
        <v>1301</v>
      </c>
      <c r="L21" s="463" t="s">
        <v>17</v>
      </c>
      <c r="M21" s="483"/>
      <c r="N21" s="461">
        <v>43831</v>
      </c>
      <c r="O21" s="473" t="s">
        <v>18</v>
      </c>
      <c r="P21" s="477">
        <f>SUM(Q21:S21)</f>
        <v>150</v>
      </c>
      <c r="Q21" s="477">
        <v>0</v>
      </c>
      <c r="R21" s="477">
        <v>0</v>
      </c>
      <c r="S21" s="477">
        <v>150</v>
      </c>
      <c r="T21" s="463"/>
      <c r="U21" s="463"/>
      <c r="V21" s="463"/>
      <c r="W21" s="463"/>
    </row>
    <row r="22" spans="1:24" ht="118.5" customHeight="1" x14ac:dyDescent="0.3">
      <c r="A22" s="478"/>
      <c r="B22" s="32" t="s">
        <v>1302</v>
      </c>
      <c r="C22" s="470" t="s">
        <v>1279</v>
      </c>
      <c r="D22" s="471" t="s">
        <v>715</v>
      </c>
      <c r="E22" s="472" t="s">
        <v>1298</v>
      </c>
      <c r="F22" s="471" t="s">
        <v>715</v>
      </c>
      <c r="G22" s="472" t="s">
        <v>13</v>
      </c>
      <c r="H22" s="472" t="s">
        <v>13</v>
      </c>
      <c r="I22" s="879" t="s">
        <v>13</v>
      </c>
      <c r="J22" s="880"/>
      <c r="K22" s="472" t="s">
        <v>1301</v>
      </c>
      <c r="L22" s="463" t="s">
        <v>17</v>
      </c>
      <c r="M22" s="463"/>
      <c r="N22" s="461" t="s">
        <v>13</v>
      </c>
      <c r="O22" s="473" t="s">
        <v>18</v>
      </c>
      <c r="P22" s="463" t="s">
        <v>12</v>
      </c>
      <c r="Q22" s="463" t="s">
        <v>13</v>
      </c>
      <c r="R22" s="463" t="s">
        <v>12</v>
      </c>
      <c r="S22" s="463" t="s">
        <v>12</v>
      </c>
      <c r="T22" s="479" t="s">
        <v>21</v>
      </c>
      <c r="U22" s="463"/>
      <c r="V22" s="463"/>
      <c r="W22" s="463"/>
    </row>
    <row r="23" spans="1:24" ht="90.75" customHeight="1" x14ac:dyDescent="0.3">
      <c r="A23" s="463"/>
      <c r="B23" s="484" t="s">
        <v>1303</v>
      </c>
      <c r="C23" s="465" t="s">
        <v>1279</v>
      </c>
      <c r="D23" s="463" t="s">
        <v>715</v>
      </c>
      <c r="E23" s="467" t="s">
        <v>1298</v>
      </c>
      <c r="F23" s="466" t="s">
        <v>715</v>
      </c>
      <c r="G23" s="467" t="s">
        <v>216</v>
      </c>
      <c r="H23" s="485">
        <v>0</v>
      </c>
      <c r="I23" s="873">
        <v>0</v>
      </c>
      <c r="J23" s="874"/>
      <c r="K23" s="467" t="s">
        <v>13</v>
      </c>
      <c r="L23" s="463"/>
      <c r="M23" s="463"/>
      <c r="N23" s="461"/>
      <c r="O23" s="473"/>
      <c r="P23" s="463"/>
      <c r="Q23" s="463"/>
      <c r="R23" s="463"/>
      <c r="S23" s="463"/>
      <c r="T23" s="479"/>
      <c r="U23" s="463"/>
      <c r="V23" s="463"/>
      <c r="W23" s="463"/>
    </row>
    <row r="24" spans="1:24" ht="90.75" customHeight="1" x14ac:dyDescent="0.3">
      <c r="A24" s="478"/>
      <c r="B24" s="32" t="s">
        <v>1302</v>
      </c>
      <c r="C24" s="470" t="s">
        <v>1279</v>
      </c>
      <c r="D24" s="478" t="s">
        <v>715</v>
      </c>
      <c r="E24" s="472" t="s">
        <v>1298</v>
      </c>
      <c r="F24" s="471" t="s">
        <v>715</v>
      </c>
      <c r="G24" s="472" t="s">
        <v>13</v>
      </c>
      <c r="H24" s="472" t="s">
        <v>13</v>
      </c>
      <c r="I24" s="486" t="s">
        <v>13</v>
      </c>
      <c r="J24" s="487"/>
      <c r="K24" s="472" t="s">
        <v>13</v>
      </c>
      <c r="L24" s="463"/>
      <c r="M24" s="463"/>
      <c r="N24" s="461"/>
      <c r="O24" s="473"/>
      <c r="P24" s="463"/>
      <c r="Q24" s="463"/>
      <c r="R24" s="463"/>
      <c r="S24" s="463"/>
      <c r="T24" s="479"/>
      <c r="U24" s="463"/>
      <c r="V24" s="463"/>
      <c r="W24" s="463"/>
    </row>
    <row r="25" spans="1:24" ht="73.5" customHeight="1" x14ac:dyDescent="0.3">
      <c r="A25" s="473">
        <v>5</v>
      </c>
      <c r="B25" s="459" t="s">
        <v>1304</v>
      </c>
      <c r="C25" s="488" t="s">
        <v>1305</v>
      </c>
      <c r="D25" s="461" t="s">
        <v>13</v>
      </c>
      <c r="E25" s="461" t="s">
        <v>13</v>
      </c>
      <c r="F25" s="461" t="s">
        <v>13</v>
      </c>
      <c r="G25" s="461" t="s">
        <v>216</v>
      </c>
      <c r="H25" s="462">
        <f>H26</f>
        <v>963.4</v>
      </c>
      <c r="I25" s="884">
        <f>I26</f>
        <v>340</v>
      </c>
      <c r="J25" s="885"/>
      <c r="K25" s="461" t="s">
        <v>13</v>
      </c>
      <c r="L25" s="463" t="s">
        <v>1306</v>
      </c>
      <c r="M25" s="474" t="s">
        <v>1307</v>
      </c>
      <c r="N25" s="461">
        <v>43831</v>
      </c>
      <c r="O25" s="461">
        <v>44196</v>
      </c>
      <c r="P25" s="489">
        <f>Q25+R25+S25</f>
        <v>252</v>
      </c>
      <c r="Q25" s="490">
        <v>0</v>
      </c>
      <c r="R25" s="490">
        <v>0</v>
      </c>
      <c r="S25" s="489">
        <f>S26</f>
        <v>252</v>
      </c>
      <c r="T25" s="463"/>
      <c r="U25" s="463"/>
      <c r="V25" s="463"/>
      <c r="W25" s="463"/>
    </row>
    <row r="26" spans="1:24" ht="258" customHeight="1" x14ac:dyDescent="0.3">
      <c r="A26" s="463" t="s">
        <v>1308</v>
      </c>
      <c r="B26" s="484" t="s">
        <v>1309</v>
      </c>
      <c r="C26" s="491" t="s">
        <v>1305</v>
      </c>
      <c r="D26" s="466" t="s">
        <v>1261</v>
      </c>
      <c r="E26" s="467" t="s">
        <v>1310</v>
      </c>
      <c r="F26" s="467" t="s">
        <v>1311</v>
      </c>
      <c r="G26" s="467" t="s">
        <v>216</v>
      </c>
      <c r="H26" s="482">
        <v>963.4</v>
      </c>
      <c r="I26" s="886">
        <v>340</v>
      </c>
      <c r="J26" s="887"/>
      <c r="K26" s="467" t="s">
        <v>1312</v>
      </c>
      <c r="L26" s="463" t="s">
        <v>1306</v>
      </c>
      <c r="M26" s="476"/>
      <c r="N26" s="461">
        <v>43831</v>
      </c>
      <c r="O26" s="461">
        <v>44196</v>
      </c>
      <c r="P26" s="492">
        <f>Q26+R26+S26</f>
        <v>252</v>
      </c>
      <c r="Q26" s="482">
        <v>0</v>
      </c>
      <c r="R26" s="482">
        <v>0</v>
      </c>
      <c r="S26" s="493">
        <v>252</v>
      </c>
      <c r="T26" s="463"/>
      <c r="U26" s="463"/>
      <c r="V26" s="463"/>
      <c r="W26" s="463"/>
    </row>
    <row r="27" spans="1:24" ht="279.75" customHeight="1" x14ac:dyDescent="0.3">
      <c r="A27" s="478"/>
      <c r="B27" s="32" t="s">
        <v>1313</v>
      </c>
      <c r="C27" s="494" t="s">
        <v>1305</v>
      </c>
      <c r="D27" s="471" t="s">
        <v>1261</v>
      </c>
      <c r="E27" s="472" t="s">
        <v>1310</v>
      </c>
      <c r="F27" s="472" t="s">
        <v>1311</v>
      </c>
      <c r="G27" s="472" t="s">
        <v>13</v>
      </c>
      <c r="H27" s="472" t="s">
        <v>13</v>
      </c>
      <c r="I27" s="879" t="s">
        <v>13</v>
      </c>
      <c r="J27" s="880"/>
      <c r="K27" s="495" t="s">
        <v>1312</v>
      </c>
      <c r="L27" s="463" t="s">
        <v>1306</v>
      </c>
      <c r="M27" s="463"/>
      <c r="N27" s="461" t="s">
        <v>13</v>
      </c>
      <c r="O27" s="461">
        <v>44196</v>
      </c>
      <c r="P27" s="463" t="s">
        <v>12</v>
      </c>
      <c r="Q27" s="463" t="s">
        <v>13</v>
      </c>
      <c r="R27" s="463" t="s">
        <v>12</v>
      </c>
      <c r="S27" s="463" t="s">
        <v>12</v>
      </c>
      <c r="T27" s="479" t="s">
        <v>21</v>
      </c>
      <c r="U27" s="479" t="s">
        <v>21</v>
      </c>
      <c r="V27" s="479" t="s">
        <v>21</v>
      </c>
      <c r="W27" s="479" t="s">
        <v>21</v>
      </c>
    </row>
    <row r="28" spans="1:24" ht="155.25" hidden="1" customHeight="1" x14ac:dyDescent="0.3">
      <c r="A28" s="463" t="s">
        <v>16</v>
      </c>
      <c r="B28" s="496" t="s">
        <v>27</v>
      </c>
      <c r="C28" s="497" t="s">
        <v>29</v>
      </c>
      <c r="D28" s="363"/>
      <c r="E28" s="498"/>
      <c r="F28" s="467" t="s">
        <v>13</v>
      </c>
      <c r="G28" s="467">
        <v>44197</v>
      </c>
      <c r="H28" s="467">
        <v>44561</v>
      </c>
      <c r="I28" s="467" t="s">
        <v>13</v>
      </c>
      <c r="J28" s="467" t="s">
        <v>13</v>
      </c>
      <c r="K28" s="467" t="s">
        <v>13</v>
      </c>
      <c r="L28" s="463" t="s">
        <v>17</v>
      </c>
      <c r="M28" s="474" t="s">
        <v>20</v>
      </c>
      <c r="N28" s="499">
        <v>43831</v>
      </c>
      <c r="O28" s="499">
        <v>44561</v>
      </c>
      <c r="P28" s="477">
        <f>SUM(Q28:S28)</f>
        <v>0</v>
      </c>
      <c r="Q28" s="477">
        <v>0</v>
      </c>
      <c r="R28" s="477">
        <v>0</v>
      </c>
      <c r="S28" s="477">
        <v>0</v>
      </c>
      <c r="T28" s="463"/>
      <c r="U28" s="463"/>
      <c r="V28" s="463"/>
      <c r="W28" s="463"/>
    </row>
    <row r="29" spans="1:24" ht="1.5" customHeight="1" x14ac:dyDescent="0.3">
      <c r="A29" s="463"/>
      <c r="B29" s="500" t="s">
        <v>28</v>
      </c>
      <c r="C29" s="467" t="s">
        <v>13</v>
      </c>
      <c r="D29" s="501"/>
      <c r="E29" s="480"/>
      <c r="F29" s="498" t="s">
        <v>25</v>
      </c>
      <c r="G29" s="467" t="s">
        <v>13</v>
      </c>
      <c r="H29" s="467">
        <v>44561</v>
      </c>
      <c r="I29" s="467" t="s">
        <v>13</v>
      </c>
      <c r="J29" s="467" t="s">
        <v>13</v>
      </c>
      <c r="K29" s="467" t="s">
        <v>13</v>
      </c>
      <c r="L29" s="463" t="s">
        <v>17</v>
      </c>
      <c r="M29" s="316"/>
      <c r="N29" s="467" t="s">
        <v>13</v>
      </c>
      <c r="O29" s="467">
        <v>44561</v>
      </c>
      <c r="P29" s="463" t="s">
        <v>12</v>
      </c>
      <c r="Q29" s="463" t="s">
        <v>13</v>
      </c>
      <c r="R29" s="463" t="s">
        <v>12</v>
      </c>
      <c r="S29" s="463" t="s">
        <v>12</v>
      </c>
      <c r="T29" s="479" t="s">
        <v>21</v>
      </c>
      <c r="U29" s="479" t="s">
        <v>21</v>
      </c>
      <c r="V29" s="479" t="s">
        <v>21</v>
      </c>
      <c r="W29" s="479" t="s">
        <v>21</v>
      </c>
    </row>
    <row r="30" spans="1:24" ht="50.25" customHeight="1" x14ac:dyDescent="0.3">
      <c r="B30" s="888" t="s">
        <v>1314</v>
      </c>
      <c r="C30" s="889"/>
      <c r="D30" s="889"/>
      <c r="E30" s="889"/>
      <c r="F30" s="889"/>
      <c r="G30" s="889"/>
      <c r="H30" s="889"/>
      <c r="I30" s="889"/>
      <c r="J30" s="889"/>
      <c r="K30" s="890"/>
    </row>
    <row r="32" spans="1:24" ht="15" customHeight="1" x14ac:dyDescent="0.3">
      <c r="A32" s="883"/>
      <c r="B32" s="883"/>
      <c r="C32" s="883"/>
      <c r="D32" s="883"/>
      <c r="E32" s="883"/>
      <c r="F32" s="883"/>
      <c r="G32" s="883"/>
      <c r="H32" s="883"/>
      <c r="I32" s="883"/>
      <c r="J32" s="883"/>
      <c r="K32" s="883"/>
      <c r="L32" s="883"/>
      <c r="M32" s="455"/>
      <c r="N32" s="455"/>
    </row>
    <row r="33" spans="1:19" hidden="1" x14ac:dyDescent="0.3">
      <c r="A33" s="453"/>
      <c r="B33" s="453"/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</row>
    <row r="34" spans="1:19" ht="7.5" hidden="1" customHeight="1" x14ac:dyDescent="0.3">
      <c r="A34" s="891"/>
      <c r="B34" s="891"/>
      <c r="C34" s="891"/>
      <c r="D34" s="891"/>
      <c r="E34" s="891"/>
      <c r="F34" s="891"/>
      <c r="G34" s="891"/>
      <c r="H34" s="891"/>
      <c r="I34" s="891"/>
      <c r="J34" s="891"/>
      <c r="K34" s="891"/>
      <c r="L34" s="891"/>
      <c r="M34" s="891"/>
      <c r="N34" s="891"/>
    </row>
    <row r="35" spans="1:19" ht="3.75" hidden="1" customHeight="1" x14ac:dyDescent="0.3">
      <c r="A35" s="891"/>
      <c r="B35" s="891"/>
      <c r="C35" s="891"/>
      <c r="D35" s="891"/>
      <c r="E35" s="891"/>
      <c r="F35" s="891"/>
      <c r="G35" s="891"/>
      <c r="H35" s="891"/>
      <c r="I35" s="891"/>
      <c r="J35" s="891"/>
      <c r="K35" s="891"/>
      <c r="L35" s="891"/>
      <c r="M35" s="891"/>
      <c r="N35" s="891"/>
    </row>
    <row r="36" spans="1:19" ht="21" hidden="1" customHeight="1" x14ac:dyDescent="0.3">
      <c r="A36" s="455"/>
      <c r="B36" s="455"/>
      <c r="C36" s="455"/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56"/>
    </row>
    <row r="37" spans="1:19" hidden="1" x14ac:dyDescent="0.3">
      <c r="A37" s="883"/>
      <c r="B37" s="883"/>
      <c r="C37" s="883"/>
      <c r="D37" s="883"/>
      <c r="E37" s="883"/>
      <c r="F37" s="883"/>
      <c r="G37" s="883"/>
      <c r="H37" s="883"/>
      <c r="I37" s="883"/>
      <c r="J37" s="883"/>
      <c r="K37" s="883"/>
      <c r="L37" s="883"/>
      <c r="M37" s="883"/>
      <c r="N37" s="883"/>
    </row>
    <row r="38" spans="1:19" hidden="1" x14ac:dyDescent="0.3">
      <c r="A38" s="455"/>
      <c r="B38" s="455"/>
      <c r="C38" s="455"/>
      <c r="D38" s="455"/>
      <c r="E38" s="455"/>
      <c r="F38" s="455"/>
      <c r="G38" s="455"/>
      <c r="H38" s="455"/>
      <c r="I38" s="455"/>
      <c r="J38" s="455"/>
      <c r="K38" s="455"/>
      <c r="L38" s="455"/>
      <c r="M38" s="455"/>
      <c r="N38" s="456"/>
    </row>
    <row r="39" spans="1:19" hidden="1" x14ac:dyDescent="0.3">
      <c r="A39" s="455"/>
      <c r="B39" s="455"/>
      <c r="C39" s="455"/>
      <c r="D39" s="455"/>
      <c r="E39" s="455"/>
      <c r="F39" s="455"/>
      <c r="G39" s="455"/>
      <c r="H39" s="455"/>
      <c r="I39" s="455"/>
      <c r="J39" s="455"/>
      <c r="K39" s="455"/>
      <c r="L39" s="455"/>
      <c r="M39" s="455"/>
      <c r="N39" s="456"/>
    </row>
    <row r="40" spans="1:19" hidden="1" x14ac:dyDescent="0.3">
      <c r="A40" s="883"/>
      <c r="B40" s="883"/>
      <c r="C40" s="883"/>
      <c r="D40" s="883"/>
      <c r="E40" s="883"/>
      <c r="F40" s="883"/>
      <c r="G40" s="883"/>
      <c r="H40" s="883"/>
      <c r="I40" s="883"/>
      <c r="J40" s="883"/>
      <c r="K40" s="883"/>
      <c r="L40" s="883"/>
      <c r="M40" s="883"/>
      <c r="N40" s="883"/>
    </row>
    <row r="41" spans="1:19" hidden="1" x14ac:dyDescent="0.3">
      <c r="A41" s="183"/>
      <c r="B41" s="455"/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5"/>
      <c r="N41" s="455"/>
    </row>
    <row r="42" spans="1:19" hidden="1" x14ac:dyDescent="0.3">
      <c r="A42" s="883"/>
      <c r="B42" s="883"/>
      <c r="C42" s="883"/>
      <c r="D42" s="883"/>
      <c r="E42" s="883"/>
      <c r="F42" s="883"/>
      <c r="G42" s="883"/>
      <c r="H42" s="883"/>
      <c r="I42" s="883"/>
      <c r="J42" s="883"/>
      <c r="K42" s="883"/>
      <c r="L42" s="883"/>
      <c r="M42" s="883"/>
      <c r="N42" s="883"/>
    </row>
    <row r="43" spans="1:19" hidden="1" x14ac:dyDescent="0.3">
      <c r="A43" s="183"/>
      <c r="B43" s="455"/>
      <c r="C43" s="455"/>
      <c r="D43" s="455"/>
      <c r="E43" s="455"/>
      <c r="F43" s="455"/>
      <c r="G43" s="455"/>
      <c r="H43" s="455"/>
      <c r="I43" s="455"/>
      <c r="J43" s="455"/>
      <c r="K43" s="455"/>
      <c r="L43" s="455"/>
      <c r="M43" s="455"/>
      <c r="N43" s="455"/>
    </row>
    <row r="44" spans="1:19" ht="18.75" hidden="1" customHeight="1" x14ac:dyDescent="0.3">
      <c r="A44" s="883"/>
      <c r="B44" s="883"/>
      <c r="C44" s="883"/>
      <c r="D44" s="883"/>
      <c r="E44" s="883"/>
      <c r="F44" s="883"/>
      <c r="G44" s="883"/>
      <c r="H44" s="883"/>
      <c r="I44" s="883"/>
      <c r="J44" s="883"/>
      <c r="K44" s="883"/>
      <c r="L44" s="883"/>
      <c r="M44" s="883"/>
      <c r="N44" s="883"/>
      <c r="O44" s="883"/>
      <c r="P44" s="883"/>
      <c r="Q44" s="883"/>
      <c r="R44" s="883"/>
      <c r="S44" s="883"/>
    </row>
    <row r="45" spans="1:19" ht="21" x14ac:dyDescent="0.35">
      <c r="B45" s="25" t="s">
        <v>1315</v>
      </c>
      <c r="C45" s="446"/>
      <c r="D45" s="25"/>
      <c r="E45" s="26"/>
      <c r="F45" s="27" t="s">
        <v>1316</v>
      </c>
    </row>
    <row r="49" spans="2:2" ht="20.25" x14ac:dyDescent="0.3">
      <c r="B49" s="25" t="s">
        <v>1317</v>
      </c>
    </row>
    <row r="50" spans="2:2" ht="20.25" x14ac:dyDescent="0.3">
      <c r="B50" s="25" t="s">
        <v>1318</v>
      </c>
    </row>
  </sheetData>
  <mergeCells count="46">
    <mergeCell ref="A37:N37"/>
    <mergeCell ref="A40:N40"/>
    <mergeCell ref="A42:N42"/>
    <mergeCell ref="A44:S44"/>
    <mergeCell ref="I25:J25"/>
    <mergeCell ref="I26:J26"/>
    <mergeCell ref="I27:J27"/>
    <mergeCell ref="B30:K30"/>
    <mergeCell ref="A32:L32"/>
    <mergeCell ref="A34:N35"/>
    <mergeCell ref="I23:J23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P10:P11"/>
    <mergeCell ref="Q10:S10"/>
    <mergeCell ref="K9:K11"/>
    <mergeCell ref="L9:L11"/>
    <mergeCell ref="M9:M11"/>
    <mergeCell ref="N9:N11"/>
    <mergeCell ref="O9:O11"/>
    <mergeCell ref="P9:S9"/>
    <mergeCell ref="M1:P1"/>
    <mergeCell ref="R1:S1"/>
    <mergeCell ref="A7:W7"/>
    <mergeCell ref="A8:W8"/>
    <mergeCell ref="A9:A11"/>
    <mergeCell ref="B9:B11"/>
    <mergeCell ref="C9:C11"/>
    <mergeCell ref="D9:D11"/>
    <mergeCell ref="E9:F9"/>
    <mergeCell ref="G9:J9"/>
    <mergeCell ref="T9:W10"/>
    <mergeCell ref="E10:E11"/>
    <mergeCell ref="F10:F11"/>
    <mergeCell ref="G10:G11"/>
    <mergeCell ref="H10:H11"/>
    <mergeCell ref="I10:J11"/>
  </mergeCells>
  <pageMargins left="0.31496062992125984" right="0" top="0.74803149606299213" bottom="0.83906250000000004" header="0.31496062992125984" footer="0.31496062992125984"/>
  <pageSetup paperSize="9" scale="37" fitToHeight="0" orientation="landscape" r:id="rId1"/>
  <rowBreaks count="1" manualBreakCount="1">
    <brk id="19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86"/>
  <sheetViews>
    <sheetView tabSelected="1" topLeftCell="A4" zoomScale="90" zoomScaleNormal="90" workbookViewId="0">
      <pane ySplit="3" topLeftCell="A7" activePane="bottomLeft" state="frozen"/>
      <selection activeCell="A4" sqref="A4"/>
      <selection pane="bottomLeft" activeCell="T80" sqref="T80"/>
    </sheetView>
  </sheetViews>
  <sheetFormatPr defaultRowHeight="15" x14ac:dyDescent="0.25"/>
  <cols>
    <col min="1" max="1" width="7" style="958" customWidth="1"/>
    <col min="2" max="2" width="38.7109375" style="96" customWidth="1"/>
    <col min="3" max="3" width="17.5703125" style="96" customWidth="1"/>
    <col min="4" max="4" width="18.5703125" style="143" hidden="1" customWidth="1"/>
    <col min="5" max="5" width="21.85546875" style="959" customWidth="1"/>
    <col min="6" max="6" width="10.7109375" style="96" customWidth="1"/>
    <col min="7" max="7" width="26.140625" style="96" customWidth="1"/>
    <col min="8" max="8" width="15.140625" style="896" hidden="1" customWidth="1"/>
    <col min="9" max="9" width="14.42578125" style="896" hidden="1" customWidth="1"/>
    <col min="10" max="10" width="12.140625" style="896" hidden="1" customWidth="1"/>
    <col min="11" max="11" width="14.7109375" style="96" customWidth="1"/>
    <col min="12" max="12" width="12.5703125" style="96" customWidth="1"/>
    <col min="13" max="13" width="14.28515625" style="96" customWidth="1"/>
    <col min="14" max="14" width="20" style="96" customWidth="1"/>
    <col min="15" max="256" width="9.140625" style="96"/>
    <col min="257" max="257" width="7" style="96" customWidth="1"/>
    <col min="258" max="258" width="38.7109375" style="96" customWidth="1"/>
    <col min="259" max="259" width="17.5703125" style="96" customWidth="1"/>
    <col min="260" max="260" width="0" style="96" hidden="1" customWidth="1"/>
    <col min="261" max="261" width="21.85546875" style="96" customWidth="1"/>
    <col min="262" max="262" width="10.7109375" style="96" customWidth="1"/>
    <col min="263" max="263" width="26.140625" style="96" customWidth="1"/>
    <col min="264" max="266" width="0" style="96" hidden="1" customWidth="1"/>
    <col min="267" max="267" width="14.7109375" style="96" customWidth="1"/>
    <col min="268" max="268" width="12.5703125" style="96" customWidth="1"/>
    <col min="269" max="269" width="14.28515625" style="96" customWidth="1"/>
    <col min="270" max="270" width="20" style="96" customWidth="1"/>
    <col min="271" max="512" width="9.140625" style="96"/>
    <col min="513" max="513" width="7" style="96" customWidth="1"/>
    <col min="514" max="514" width="38.7109375" style="96" customWidth="1"/>
    <col min="515" max="515" width="17.5703125" style="96" customWidth="1"/>
    <col min="516" max="516" width="0" style="96" hidden="1" customWidth="1"/>
    <col min="517" max="517" width="21.85546875" style="96" customWidth="1"/>
    <col min="518" max="518" width="10.7109375" style="96" customWidth="1"/>
    <col min="519" max="519" width="26.140625" style="96" customWidth="1"/>
    <col min="520" max="522" width="0" style="96" hidden="1" customWidth="1"/>
    <col min="523" max="523" width="14.7109375" style="96" customWidth="1"/>
    <col min="524" max="524" width="12.5703125" style="96" customWidth="1"/>
    <col min="525" max="525" width="14.28515625" style="96" customWidth="1"/>
    <col min="526" max="526" width="20" style="96" customWidth="1"/>
    <col min="527" max="768" width="9.140625" style="96"/>
    <col min="769" max="769" width="7" style="96" customWidth="1"/>
    <col min="770" max="770" width="38.7109375" style="96" customWidth="1"/>
    <col min="771" max="771" width="17.5703125" style="96" customWidth="1"/>
    <col min="772" max="772" width="0" style="96" hidden="1" customWidth="1"/>
    <col min="773" max="773" width="21.85546875" style="96" customWidth="1"/>
    <col min="774" max="774" width="10.7109375" style="96" customWidth="1"/>
    <col min="775" max="775" width="26.140625" style="96" customWidth="1"/>
    <col min="776" max="778" width="0" style="96" hidden="1" customWidth="1"/>
    <col min="779" max="779" width="14.7109375" style="96" customWidth="1"/>
    <col min="780" max="780" width="12.5703125" style="96" customWidth="1"/>
    <col min="781" max="781" width="14.28515625" style="96" customWidth="1"/>
    <col min="782" max="782" width="20" style="96" customWidth="1"/>
    <col min="783" max="1024" width="9.140625" style="96"/>
    <col min="1025" max="1025" width="7" style="96" customWidth="1"/>
    <col min="1026" max="1026" width="38.7109375" style="96" customWidth="1"/>
    <col min="1027" max="1027" width="17.5703125" style="96" customWidth="1"/>
    <col min="1028" max="1028" width="0" style="96" hidden="1" customWidth="1"/>
    <col min="1029" max="1029" width="21.85546875" style="96" customWidth="1"/>
    <col min="1030" max="1030" width="10.7109375" style="96" customWidth="1"/>
    <col min="1031" max="1031" width="26.140625" style="96" customWidth="1"/>
    <col min="1032" max="1034" width="0" style="96" hidden="1" customWidth="1"/>
    <col min="1035" max="1035" width="14.7109375" style="96" customWidth="1"/>
    <col min="1036" max="1036" width="12.5703125" style="96" customWidth="1"/>
    <col min="1037" max="1037" width="14.28515625" style="96" customWidth="1"/>
    <col min="1038" max="1038" width="20" style="96" customWidth="1"/>
    <col min="1039" max="1280" width="9.140625" style="96"/>
    <col min="1281" max="1281" width="7" style="96" customWidth="1"/>
    <col min="1282" max="1282" width="38.7109375" style="96" customWidth="1"/>
    <col min="1283" max="1283" width="17.5703125" style="96" customWidth="1"/>
    <col min="1284" max="1284" width="0" style="96" hidden="1" customWidth="1"/>
    <col min="1285" max="1285" width="21.85546875" style="96" customWidth="1"/>
    <col min="1286" max="1286" width="10.7109375" style="96" customWidth="1"/>
    <col min="1287" max="1287" width="26.140625" style="96" customWidth="1"/>
    <col min="1288" max="1290" width="0" style="96" hidden="1" customWidth="1"/>
    <col min="1291" max="1291" width="14.7109375" style="96" customWidth="1"/>
    <col min="1292" max="1292" width="12.5703125" style="96" customWidth="1"/>
    <col min="1293" max="1293" width="14.28515625" style="96" customWidth="1"/>
    <col min="1294" max="1294" width="20" style="96" customWidth="1"/>
    <col min="1295" max="1536" width="9.140625" style="96"/>
    <col min="1537" max="1537" width="7" style="96" customWidth="1"/>
    <col min="1538" max="1538" width="38.7109375" style="96" customWidth="1"/>
    <col min="1539" max="1539" width="17.5703125" style="96" customWidth="1"/>
    <col min="1540" max="1540" width="0" style="96" hidden="1" customWidth="1"/>
    <col min="1541" max="1541" width="21.85546875" style="96" customWidth="1"/>
    <col min="1542" max="1542" width="10.7109375" style="96" customWidth="1"/>
    <col min="1543" max="1543" width="26.140625" style="96" customWidth="1"/>
    <col min="1544" max="1546" width="0" style="96" hidden="1" customWidth="1"/>
    <col min="1547" max="1547" width="14.7109375" style="96" customWidth="1"/>
    <col min="1548" max="1548" width="12.5703125" style="96" customWidth="1"/>
    <col min="1549" max="1549" width="14.28515625" style="96" customWidth="1"/>
    <col min="1550" max="1550" width="20" style="96" customWidth="1"/>
    <col min="1551" max="1792" width="9.140625" style="96"/>
    <col min="1793" max="1793" width="7" style="96" customWidth="1"/>
    <col min="1794" max="1794" width="38.7109375" style="96" customWidth="1"/>
    <col min="1795" max="1795" width="17.5703125" style="96" customWidth="1"/>
    <col min="1796" max="1796" width="0" style="96" hidden="1" customWidth="1"/>
    <col min="1797" max="1797" width="21.85546875" style="96" customWidth="1"/>
    <col min="1798" max="1798" width="10.7109375" style="96" customWidth="1"/>
    <col min="1799" max="1799" width="26.140625" style="96" customWidth="1"/>
    <col min="1800" max="1802" width="0" style="96" hidden="1" customWidth="1"/>
    <col min="1803" max="1803" width="14.7109375" style="96" customWidth="1"/>
    <col min="1804" max="1804" width="12.5703125" style="96" customWidth="1"/>
    <col min="1805" max="1805" width="14.28515625" style="96" customWidth="1"/>
    <col min="1806" max="1806" width="20" style="96" customWidth="1"/>
    <col min="1807" max="2048" width="9.140625" style="96"/>
    <col min="2049" max="2049" width="7" style="96" customWidth="1"/>
    <col min="2050" max="2050" width="38.7109375" style="96" customWidth="1"/>
    <col min="2051" max="2051" width="17.5703125" style="96" customWidth="1"/>
    <col min="2052" max="2052" width="0" style="96" hidden="1" customWidth="1"/>
    <col min="2053" max="2053" width="21.85546875" style="96" customWidth="1"/>
    <col min="2054" max="2054" width="10.7109375" style="96" customWidth="1"/>
    <col min="2055" max="2055" width="26.140625" style="96" customWidth="1"/>
    <col min="2056" max="2058" width="0" style="96" hidden="1" customWidth="1"/>
    <col min="2059" max="2059" width="14.7109375" style="96" customWidth="1"/>
    <col min="2060" max="2060" width="12.5703125" style="96" customWidth="1"/>
    <col min="2061" max="2061" width="14.28515625" style="96" customWidth="1"/>
    <col min="2062" max="2062" width="20" style="96" customWidth="1"/>
    <col min="2063" max="2304" width="9.140625" style="96"/>
    <col min="2305" max="2305" width="7" style="96" customWidth="1"/>
    <col min="2306" max="2306" width="38.7109375" style="96" customWidth="1"/>
    <col min="2307" max="2307" width="17.5703125" style="96" customWidth="1"/>
    <col min="2308" max="2308" width="0" style="96" hidden="1" customWidth="1"/>
    <col min="2309" max="2309" width="21.85546875" style="96" customWidth="1"/>
    <col min="2310" max="2310" width="10.7109375" style="96" customWidth="1"/>
    <col min="2311" max="2311" width="26.140625" style="96" customWidth="1"/>
    <col min="2312" max="2314" width="0" style="96" hidden="1" customWidth="1"/>
    <col min="2315" max="2315" width="14.7109375" style="96" customWidth="1"/>
    <col min="2316" max="2316" width="12.5703125" style="96" customWidth="1"/>
    <col min="2317" max="2317" width="14.28515625" style="96" customWidth="1"/>
    <col min="2318" max="2318" width="20" style="96" customWidth="1"/>
    <col min="2319" max="2560" width="9.140625" style="96"/>
    <col min="2561" max="2561" width="7" style="96" customWidth="1"/>
    <col min="2562" max="2562" width="38.7109375" style="96" customWidth="1"/>
    <col min="2563" max="2563" width="17.5703125" style="96" customWidth="1"/>
    <col min="2564" max="2564" width="0" style="96" hidden="1" customWidth="1"/>
    <col min="2565" max="2565" width="21.85546875" style="96" customWidth="1"/>
    <col min="2566" max="2566" width="10.7109375" style="96" customWidth="1"/>
    <col min="2567" max="2567" width="26.140625" style="96" customWidth="1"/>
    <col min="2568" max="2570" width="0" style="96" hidden="1" customWidth="1"/>
    <col min="2571" max="2571" width="14.7109375" style="96" customWidth="1"/>
    <col min="2572" max="2572" width="12.5703125" style="96" customWidth="1"/>
    <col min="2573" max="2573" width="14.28515625" style="96" customWidth="1"/>
    <col min="2574" max="2574" width="20" style="96" customWidth="1"/>
    <col min="2575" max="2816" width="9.140625" style="96"/>
    <col min="2817" max="2817" width="7" style="96" customWidth="1"/>
    <col min="2818" max="2818" width="38.7109375" style="96" customWidth="1"/>
    <col min="2819" max="2819" width="17.5703125" style="96" customWidth="1"/>
    <col min="2820" max="2820" width="0" style="96" hidden="1" customWidth="1"/>
    <col min="2821" max="2821" width="21.85546875" style="96" customWidth="1"/>
    <col min="2822" max="2822" width="10.7109375" style="96" customWidth="1"/>
    <col min="2823" max="2823" width="26.140625" style="96" customWidth="1"/>
    <col min="2824" max="2826" width="0" style="96" hidden="1" customWidth="1"/>
    <col min="2827" max="2827" width="14.7109375" style="96" customWidth="1"/>
    <col min="2828" max="2828" width="12.5703125" style="96" customWidth="1"/>
    <col min="2829" max="2829" width="14.28515625" style="96" customWidth="1"/>
    <col min="2830" max="2830" width="20" style="96" customWidth="1"/>
    <col min="2831" max="3072" width="9.140625" style="96"/>
    <col min="3073" max="3073" width="7" style="96" customWidth="1"/>
    <col min="3074" max="3074" width="38.7109375" style="96" customWidth="1"/>
    <col min="3075" max="3075" width="17.5703125" style="96" customWidth="1"/>
    <col min="3076" max="3076" width="0" style="96" hidden="1" customWidth="1"/>
    <col min="3077" max="3077" width="21.85546875" style="96" customWidth="1"/>
    <col min="3078" max="3078" width="10.7109375" style="96" customWidth="1"/>
    <col min="3079" max="3079" width="26.140625" style="96" customWidth="1"/>
    <col min="3080" max="3082" width="0" style="96" hidden="1" customWidth="1"/>
    <col min="3083" max="3083" width="14.7109375" style="96" customWidth="1"/>
    <col min="3084" max="3084" width="12.5703125" style="96" customWidth="1"/>
    <col min="3085" max="3085" width="14.28515625" style="96" customWidth="1"/>
    <col min="3086" max="3086" width="20" style="96" customWidth="1"/>
    <col min="3087" max="3328" width="9.140625" style="96"/>
    <col min="3329" max="3329" width="7" style="96" customWidth="1"/>
    <col min="3330" max="3330" width="38.7109375" style="96" customWidth="1"/>
    <col min="3331" max="3331" width="17.5703125" style="96" customWidth="1"/>
    <col min="3332" max="3332" width="0" style="96" hidden="1" customWidth="1"/>
    <col min="3333" max="3333" width="21.85546875" style="96" customWidth="1"/>
    <col min="3334" max="3334" width="10.7109375" style="96" customWidth="1"/>
    <col min="3335" max="3335" width="26.140625" style="96" customWidth="1"/>
    <col min="3336" max="3338" width="0" style="96" hidden="1" customWidth="1"/>
    <col min="3339" max="3339" width="14.7109375" style="96" customWidth="1"/>
    <col min="3340" max="3340" width="12.5703125" style="96" customWidth="1"/>
    <col min="3341" max="3341" width="14.28515625" style="96" customWidth="1"/>
    <col min="3342" max="3342" width="20" style="96" customWidth="1"/>
    <col min="3343" max="3584" width="9.140625" style="96"/>
    <col min="3585" max="3585" width="7" style="96" customWidth="1"/>
    <col min="3586" max="3586" width="38.7109375" style="96" customWidth="1"/>
    <col min="3587" max="3587" width="17.5703125" style="96" customWidth="1"/>
    <col min="3588" max="3588" width="0" style="96" hidden="1" customWidth="1"/>
    <col min="3589" max="3589" width="21.85546875" style="96" customWidth="1"/>
    <col min="3590" max="3590" width="10.7109375" style="96" customWidth="1"/>
    <col min="3591" max="3591" width="26.140625" style="96" customWidth="1"/>
    <col min="3592" max="3594" width="0" style="96" hidden="1" customWidth="1"/>
    <col min="3595" max="3595" width="14.7109375" style="96" customWidth="1"/>
    <col min="3596" max="3596" width="12.5703125" style="96" customWidth="1"/>
    <col min="3597" max="3597" width="14.28515625" style="96" customWidth="1"/>
    <col min="3598" max="3598" width="20" style="96" customWidth="1"/>
    <col min="3599" max="3840" width="9.140625" style="96"/>
    <col min="3841" max="3841" width="7" style="96" customWidth="1"/>
    <col min="3842" max="3842" width="38.7109375" style="96" customWidth="1"/>
    <col min="3843" max="3843" width="17.5703125" style="96" customWidth="1"/>
    <col min="3844" max="3844" width="0" style="96" hidden="1" customWidth="1"/>
    <col min="3845" max="3845" width="21.85546875" style="96" customWidth="1"/>
    <col min="3846" max="3846" width="10.7109375" style="96" customWidth="1"/>
    <col min="3847" max="3847" width="26.140625" style="96" customWidth="1"/>
    <col min="3848" max="3850" width="0" style="96" hidden="1" customWidth="1"/>
    <col min="3851" max="3851" width="14.7109375" style="96" customWidth="1"/>
    <col min="3852" max="3852" width="12.5703125" style="96" customWidth="1"/>
    <col min="3853" max="3853" width="14.28515625" style="96" customWidth="1"/>
    <col min="3854" max="3854" width="20" style="96" customWidth="1"/>
    <col min="3855" max="4096" width="9.140625" style="96"/>
    <col min="4097" max="4097" width="7" style="96" customWidth="1"/>
    <col min="4098" max="4098" width="38.7109375" style="96" customWidth="1"/>
    <col min="4099" max="4099" width="17.5703125" style="96" customWidth="1"/>
    <col min="4100" max="4100" width="0" style="96" hidden="1" customWidth="1"/>
    <col min="4101" max="4101" width="21.85546875" style="96" customWidth="1"/>
    <col min="4102" max="4102" width="10.7109375" style="96" customWidth="1"/>
    <col min="4103" max="4103" width="26.140625" style="96" customWidth="1"/>
    <col min="4104" max="4106" width="0" style="96" hidden="1" customWidth="1"/>
    <col min="4107" max="4107" width="14.7109375" style="96" customWidth="1"/>
    <col min="4108" max="4108" width="12.5703125" style="96" customWidth="1"/>
    <col min="4109" max="4109" width="14.28515625" style="96" customWidth="1"/>
    <col min="4110" max="4110" width="20" style="96" customWidth="1"/>
    <col min="4111" max="4352" width="9.140625" style="96"/>
    <col min="4353" max="4353" width="7" style="96" customWidth="1"/>
    <col min="4354" max="4354" width="38.7109375" style="96" customWidth="1"/>
    <col min="4355" max="4355" width="17.5703125" style="96" customWidth="1"/>
    <col min="4356" max="4356" width="0" style="96" hidden="1" customWidth="1"/>
    <col min="4357" max="4357" width="21.85546875" style="96" customWidth="1"/>
    <col min="4358" max="4358" width="10.7109375" style="96" customWidth="1"/>
    <col min="4359" max="4359" width="26.140625" style="96" customWidth="1"/>
    <col min="4360" max="4362" width="0" style="96" hidden="1" customWidth="1"/>
    <col min="4363" max="4363" width="14.7109375" style="96" customWidth="1"/>
    <col min="4364" max="4364" width="12.5703125" style="96" customWidth="1"/>
    <col min="4365" max="4365" width="14.28515625" style="96" customWidth="1"/>
    <col min="4366" max="4366" width="20" style="96" customWidth="1"/>
    <col min="4367" max="4608" width="9.140625" style="96"/>
    <col min="4609" max="4609" width="7" style="96" customWidth="1"/>
    <col min="4610" max="4610" width="38.7109375" style="96" customWidth="1"/>
    <col min="4611" max="4611" width="17.5703125" style="96" customWidth="1"/>
    <col min="4612" max="4612" width="0" style="96" hidden="1" customWidth="1"/>
    <col min="4613" max="4613" width="21.85546875" style="96" customWidth="1"/>
    <col min="4614" max="4614" width="10.7109375" style="96" customWidth="1"/>
    <col min="4615" max="4615" width="26.140625" style="96" customWidth="1"/>
    <col min="4616" max="4618" width="0" style="96" hidden="1" customWidth="1"/>
    <col min="4619" max="4619" width="14.7109375" style="96" customWidth="1"/>
    <col min="4620" max="4620" width="12.5703125" style="96" customWidth="1"/>
    <col min="4621" max="4621" width="14.28515625" style="96" customWidth="1"/>
    <col min="4622" max="4622" width="20" style="96" customWidth="1"/>
    <col min="4623" max="4864" width="9.140625" style="96"/>
    <col min="4865" max="4865" width="7" style="96" customWidth="1"/>
    <col min="4866" max="4866" width="38.7109375" style="96" customWidth="1"/>
    <col min="4867" max="4867" width="17.5703125" style="96" customWidth="1"/>
    <col min="4868" max="4868" width="0" style="96" hidden="1" customWidth="1"/>
    <col min="4869" max="4869" width="21.85546875" style="96" customWidth="1"/>
    <col min="4870" max="4870" width="10.7109375" style="96" customWidth="1"/>
    <col min="4871" max="4871" width="26.140625" style="96" customWidth="1"/>
    <col min="4872" max="4874" width="0" style="96" hidden="1" customWidth="1"/>
    <col min="4875" max="4875" width="14.7109375" style="96" customWidth="1"/>
    <col min="4876" max="4876" width="12.5703125" style="96" customWidth="1"/>
    <col min="4877" max="4877" width="14.28515625" style="96" customWidth="1"/>
    <col min="4878" max="4878" width="20" style="96" customWidth="1"/>
    <col min="4879" max="5120" width="9.140625" style="96"/>
    <col min="5121" max="5121" width="7" style="96" customWidth="1"/>
    <col min="5122" max="5122" width="38.7109375" style="96" customWidth="1"/>
    <col min="5123" max="5123" width="17.5703125" style="96" customWidth="1"/>
    <col min="5124" max="5124" width="0" style="96" hidden="1" customWidth="1"/>
    <col min="5125" max="5125" width="21.85546875" style="96" customWidth="1"/>
    <col min="5126" max="5126" width="10.7109375" style="96" customWidth="1"/>
    <col min="5127" max="5127" width="26.140625" style="96" customWidth="1"/>
    <col min="5128" max="5130" width="0" style="96" hidden="1" customWidth="1"/>
    <col min="5131" max="5131" width="14.7109375" style="96" customWidth="1"/>
    <col min="5132" max="5132" width="12.5703125" style="96" customWidth="1"/>
    <col min="5133" max="5133" width="14.28515625" style="96" customWidth="1"/>
    <col min="5134" max="5134" width="20" style="96" customWidth="1"/>
    <col min="5135" max="5376" width="9.140625" style="96"/>
    <col min="5377" max="5377" width="7" style="96" customWidth="1"/>
    <col min="5378" max="5378" width="38.7109375" style="96" customWidth="1"/>
    <col min="5379" max="5379" width="17.5703125" style="96" customWidth="1"/>
    <col min="5380" max="5380" width="0" style="96" hidden="1" customWidth="1"/>
    <col min="5381" max="5381" width="21.85546875" style="96" customWidth="1"/>
    <col min="5382" max="5382" width="10.7109375" style="96" customWidth="1"/>
    <col min="5383" max="5383" width="26.140625" style="96" customWidth="1"/>
    <col min="5384" max="5386" width="0" style="96" hidden="1" customWidth="1"/>
    <col min="5387" max="5387" width="14.7109375" style="96" customWidth="1"/>
    <col min="5388" max="5388" width="12.5703125" style="96" customWidth="1"/>
    <col min="5389" max="5389" width="14.28515625" style="96" customWidth="1"/>
    <col min="5390" max="5390" width="20" style="96" customWidth="1"/>
    <col min="5391" max="5632" width="9.140625" style="96"/>
    <col min="5633" max="5633" width="7" style="96" customWidth="1"/>
    <col min="5634" max="5634" width="38.7109375" style="96" customWidth="1"/>
    <col min="5635" max="5635" width="17.5703125" style="96" customWidth="1"/>
    <col min="5636" max="5636" width="0" style="96" hidden="1" customWidth="1"/>
    <col min="5637" max="5637" width="21.85546875" style="96" customWidth="1"/>
    <col min="5638" max="5638" width="10.7109375" style="96" customWidth="1"/>
    <col min="5639" max="5639" width="26.140625" style="96" customWidth="1"/>
    <col min="5640" max="5642" width="0" style="96" hidden="1" customWidth="1"/>
    <col min="5643" max="5643" width="14.7109375" style="96" customWidth="1"/>
    <col min="5644" max="5644" width="12.5703125" style="96" customWidth="1"/>
    <col min="5645" max="5645" width="14.28515625" style="96" customWidth="1"/>
    <col min="5646" max="5646" width="20" style="96" customWidth="1"/>
    <col min="5647" max="5888" width="9.140625" style="96"/>
    <col min="5889" max="5889" width="7" style="96" customWidth="1"/>
    <col min="5890" max="5890" width="38.7109375" style="96" customWidth="1"/>
    <col min="5891" max="5891" width="17.5703125" style="96" customWidth="1"/>
    <col min="5892" max="5892" width="0" style="96" hidden="1" customWidth="1"/>
    <col min="5893" max="5893" width="21.85546875" style="96" customWidth="1"/>
    <col min="5894" max="5894" width="10.7109375" style="96" customWidth="1"/>
    <col min="5895" max="5895" width="26.140625" style="96" customWidth="1"/>
    <col min="5896" max="5898" width="0" style="96" hidden="1" customWidth="1"/>
    <col min="5899" max="5899" width="14.7109375" style="96" customWidth="1"/>
    <col min="5900" max="5900" width="12.5703125" style="96" customWidth="1"/>
    <col min="5901" max="5901" width="14.28515625" style="96" customWidth="1"/>
    <col min="5902" max="5902" width="20" style="96" customWidth="1"/>
    <col min="5903" max="6144" width="9.140625" style="96"/>
    <col min="6145" max="6145" width="7" style="96" customWidth="1"/>
    <col min="6146" max="6146" width="38.7109375" style="96" customWidth="1"/>
    <col min="6147" max="6147" width="17.5703125" style="96" customWidth="1"/>
    <col min="6148" max="6148" width="0" style="96" hidden="1" customWidth="1"/>
    <col min="6149" max="6149" width="21.85546875" style="96" customWidth="1"/>
    <col min="6150" max="6150" width="10.7109375" style="96" customWidth="1"/>
    <col min="6151" max="6151" width="26.140625" style="96" customWidth="1"/>
    <col min="6152" max="6154" width="0" style="96" hidden="1" customWidth="1"/>
    <col min="6155" max="6155" width="14.7109375" style="96" customWidth="1"/>
    <col min="6156" max="6156" width="12.5703125" style="96" customWidth="1"/>
    <col min="6157" max="6157" width="14.28515625" style="96" customWidth="1"/>
    <col min="6158" max="6158" width="20" style="96" customWidth="1"/>
    <col min="6159" max="6400" width="9.140625" style="96"/>
    <col min="6401" max="6401" width="7" style="96" customWidth="1"/>
    <col min="6402" max="6402" width="38.7109375" style="96" customWidth="1"/>
    <col min="6403" max="6403" width="17.5703125" style="96" customWidth="1"/>
    <col min="6404" max="6404" width="0" style="96" hidden="1" customWidth="1"/>
    <col min="6405" max="6405" width="21.85546875" style="96" customWidth="1"/>
    <col min="6406" max="6406" width="10.7109375" style="96" customWidth="1"/>
    <col min="6407" max="6407" width="26.140625" style="96" customWidth="1"/>
    <col min="6408" max="6410" width="0" style="96" hidden="1" customWidth="1"/>
    <col min="6411" max="6411" width="14.7109375" style="96" customWidth="1"/>
    <col min="6412" max="6412" width="12.5703125" style="96" customWidth="1"/>
    <col min="6413" max="6413" width="14.28515625" style="96" customWidth="1"/>
    <col min="6414" max="6414" width="20" style="96" customWidth="1"/>
    <col min="6415" max="6656" width="9.140625" style="96"/>
    <col min="6657" max="6657" width="7" style="96" customWidth="1"/>
    <col min="6658" max="6658" width="38.7109375" style="96" customWidth="1"/>
    <col min="6659" max="6659" width="17.5703125" style="96" customWidth="1"/>
    <col min="6660" max="6660" width="0" style="96" hidden="1" customWidth="1"/>
    <col min="6661" max="6661" width="21.85546875" style="96" customWidth="1"/>
    <col min="6662" max="6662" width="10.7109375" style="96" customWidth="1"/>
    <col min="6663" max="6663" width="26.140625" style="96" customWidth="1"/>
    <col min="6664" max="6666" width="0" style="96" hidden="1" customWidth="1"/>
    <col min="6667" max="6667" width="14.7109375" style="96" customWidth="1"/>
    <col min="6668" max="6668" width="12.5703125" style="96" customWidth="1"/>
    <col min="6669" max="6669" width="14.28515625" style="96" customWidth="1"/>
    <col min="6670" max="6670" width="20" style="96" customWidth="1"/>
    <col min="6671" max="6912" width="9.140625" style="96"/>
    <col min="6913" max="6913" width="7" style="96" customWidth="1"/>
    <col min="6914" max="6914" width="38.7109375" style="96" customWidth="1"/>
    <col min="6915" max="6915" width="17.5703125" style="96" customWidth="1"/>
    <col min="6916" max="6916" width="0" style="96" hidden="1" customWidth="1"/>
    <col min="6917" max="6917" width="21.85546875" style="96" customWidth="1"/>
    <col min="6918" max="6918" width="10.7109375" style="96" customWidth="1"/>
    <col min="6919" max="6919" width="26.140625" style="96" customWidth="1"/>
    <col min="6920" max="6922" width="0" style="96" hidden="1" customWidth="1"/>
    <col min="6923" max="6923" width="14.7109375" style="96" customWidth="1"/>
    <col min="6924" max="6924" width="12.5703125" style="96" customWidth="1"/>
    <col min="6925" max="6925" width="14.28515625" style="96" customWidth="1"/>
    <col min="6926" max="6926" width="20" style="96" customWidth="1"/>
    <col min="6927" max="7168" width="9.140625" style="96"/>
    <col min="7169" max="7169" width="7" style="96" customWidth="1"/>
    <col min="7170" max="7170" width="38.7109375" style="96" customWidth="1"/>
    <col min="7171" max="7171" width="17.5703125" style="96" customWidth="1"/>
    <col min="7172" max="7172" width="0" style="96" hidden="1" customWidth="1"/>
    <col min="7173" max="7173" width="21.85546875" style="96" customWidth="1"/>
    <col min="7174" max="7174" width="10.7109375" style="96" customWidth="1"/>
    <col min="7175" max="7175" width="26.140625" style="96" customWidth="1"/>
    <col min="7176" max="7178" width="0" style="96" hidden="1" customWidth="1"/>
    <col min="7179" max="7179" width="14.7109375" style="96" customWidth="1"/>
    <col min="7180" max="7180" width="12.5703125" style="96" customWidth="1"/>
    <col min="7181" max="7181" width="14.28515625" style="96" customWidth="1"/>
    <col min="7182" max="7182" width="20" style="96" customWidth="1"/>
    <col min="7183" max="7424" width="9.140625" style="96"/>
    <col min="7425" max="7425" width="7" style="96" customWidth="1"/>
    <col min="7426" max="7426" width="38.7109375" style="96" customWidth="1"/>
    <col min="7427" max="7427" width="17.5703125" style="96" customWidth="1"/>
    <col min="7428" max="7428" width="0" style="96" hidden="1" customWidth="1"/>
    <col min="7429" max="7429" width="21.85546875" style="96" customWidth="1"/>
    <col min="7430" max="7430" width="10.7109375" style="96" customWidth="1"/>
    <col min="7431" max="7431" width="26.140625" style="96" customWidth="1"/>
    <col min="7432" max="7434" width="0" style="96" hidden="1" customWidth="1"/>
    <col min="7435" max="7435" width="14.7109375" style="96" customWidth="1"/>
    <col min="7436" max="7436" width="12.5703125" style="96" customWidth="1"/>
    <col min="7437" max="7437" width="14.28515625" style="96" customWidth="1"/>
    <col min="7438" max="7438" width="20" style="96" customWidth="1"/>
    <col min="7439" max="7680" width="9.140625" style="96"/>
    <col min="7681" max="7681" width="7" style="96" customWidth="1"/>
    <col min="7682" max="7682" width="38.7109375" style="96" customWidth="1"/>
    <col min="7683" max="7683" width="17.5703125" style="96" customWidth="1"/>
    <col min="7684" max="7684" width="0" style="96" hidden="1" customWidth="1"/>
    <col min="7685" max="7685" width="21.85546875" style="96" customWidth="1"/>
    <col min="7686" max="7686" width="10.7109375" style="96" customWidth="1"/>
    <col min="7687" max="7687" width="26.140625" style="96" customWidth="1"/>
    <col min="7688" max="7690" width="0" style="96" hidden="1" customWidth="1"/>
    <col min="7691" max="7691" width="14.7109375" style="96" customWidth="1"/>
    <col min="7692" max="7692" width="12.5703125" style="96" customWidth="1"/>
    <col min="7693" max="7693" width="14.28515625" style="96" customWidth="1"/>
    <col min="7694" max="7694" width="20" style="96" customWidth="1"/>
    <col min="7695" max="7936" width="9.140625" style="96"/>
    <col min="7937" max="7937" width="7" style="96" customWidth="1"/>
    <col min="7938" max="7938" width="38.7109375" style="96" customWidth="1"/>
    <col min="7939" max="7939" width="17.5703125" style="96" customWidth="1"/>
    <col min="7940" max="7940" width="0" style="96" hidden="1" customWidth="1"/>
    <col min="7941" max="7941" width="21.85546875" style="96" customWidth="1"/>
    <col min="7942" max="7942" width="10.7109375" style="96" customWidth="1"/>
    <col min="7943" max="7943" width="26.140625" style="96" customWidth="1"/>
    <col min="7944" max="7946" width="0" style="96" hidden="1" customWidth="1"/>
    <col min="7947" max="7947" width="14.7109375" style="96" customWidth="1"/>
    <col min="7948" max="7948" width="12.5703125" style="96" customWidth="1"/>
    <col min="7949" max="7949" width="14.28515625" style="96" customWidth="1"/>
    <col min="7950" max="7950" width="20" style="96" customWidth="1"/>
    <col min="7951" max="8192" width="9.140625" style="96"/>
    <col min="8193" max="8193" width="7" style="96" customWidth="1"/>
    <col min="8194" max="8194" width="38.7109375" style="96" customWidth="1"/>
    <col min="8195" max="8195" width="17.5703125" style="96" customWidth="1"/>
    <col min="8196" max="8196" width="0" style="96" hidden="1" customWidth="1"/>
    <col min="8197" max="8197" width="21.85546875" style="96" customWidth="1"/>
    <col min="8198" max="8198" width="10.7109375" style="96" customWidth="1"/>
    <col min="8199" max="8199" width="26.140625" style="96" customWidth="1"/>
    <col min="8200" max="8202" width="0" style="96" hidden="1" customWidth="1"/>
    <col min="8203" max="8203" width="14.7109375" style="96" customWidth="1"/>
    <col min="8204" max="8204" width="12.5703125" style="96" customWidth="1"/>
    <col min="8205" max="8205" width="14.28515625" style="96" customWidth="1"/>
    <col min="8206" max="8206" width="20" style="96" customWidth="1"/>
    <col min="8207" max="8448" width="9.140625" style="96"/>
    <col min="8449" max="8449" width="7" style="96" customWidth="1"/>
    <col min="8450" max="8450" width="38.7109375" style="96" customWidth="1"/>
    <col min="8451" max="8451" width="17.5703125" style="96" customWidth="1"/>
    <col min="8452" max="8452" width="0" style="96" hidden="1" customWidth="1"/>
    <col min="8453" max="8453" width="21.85546875" style="96" customWidth="1"/>
    <col min="8454" max="8454" width="10.7109375" style="96" customWidth="1"/>
    <col min="8455" max="8455" width="26.140625" style="96" customWidth="1"/>
    <col min="8456" max="8458" width="0" style="96" hidden="1" customWidth="1"/>
    <col min="8459" max="8459" width="14.7109375" style="96" customWidth="1"/>
    <col min="8460" max="8460" width="12.5703125" style="96" customWidth="1"/>
    <col min="8461" max="8461" width="14.28515625" style="96" customWidth="1"/>
    <col min="8462" max="8462" width="20" style="96" customWidth="1"/>
    <col min="8463" max="8704" width="9.140625" style="96"/>
    <col min="8705" max="8705" width="7" style="96" customWidth="1"/>
    <col min="8706" max="8706" width="38.7109375" style="96" customWidth="1"/>
    <col min="8707" max="8707" width="17.5703125" style="96" customWidth="1"/>
    <col min="8708" max="8708" width="0" style="96" hidden="1" customWidth="1"/>
    <col min="8709" max="8709" width="21.85546875" style="96" customWidth="1"/>
    <col min="8710" max="8710" width="10.7109375" style="96" customWidth="1"/>
    <col min="8711" max="8711" width="26.140625" style="96" customWidth="1"/>
    <col min="8712" max="8714" width="0" style="96" hidden="1" customWidth="1"/>
    <col min="8715" max="8715" width="14.7109375" style="96" customWidth="1"/>
    <col min="8716" max="8716" width="12.5703125" style="96" customWidth="1"/>
    <col min="8717" max="8717" width="14.28515625" style="96" customWidth="1"/>
    <col min="8718" max="8718" width="20" style="96" customWidth="1"/>
    <col min="8719" max="8960" width="9.140625" style="96"/>
    <col min="8961" max="8961" width="7" style="96" customWidth="1"/>
    <col min="8962" max="8962" width="38.7109375" style="96" customWidth="1"/>
    <col min="8963" max="8963" width="17.5703125" style="96" customWidth="1"/>
    <col min="8964" max="8964" width="0" style="96" hidden="1" customWidth="1"/>
    <col min="8965" max="8965" width="21.85546875" style="96" customWidth="1"/>
    <col min="8966" max="8966" width="10.7109375" style="96" customWidth="1"/>
    <col min="8967" max="8967" width="26.140625" style="96" customWidth="1"/>
    <col min="8968" max="8970" width="0" style="96" hidden="1" customWidth="1"/>
    <col min="8971" max="8971" width="14.7109375" style="96" customWidth="1"/>
    <col min="8972" max="8972" width="12.5703125" style="96" customWidth="1"/>
    <col min="8973" max="8973" width="14.28515625" style="96" customWidth="1"/>
    <col min="8974" max="8974" width="20" style="96" customWidth="1"/>
    <col min="8975" max="9216" width="9.140625" style="96"/>
    <col min="9217" max="9217" width="7" style="96" customWidth="1"/>
    <col min="9218" max="9218" width="38.7109375" style="96" customWidth="1"/>
    <col min="9219" max="9219" width="17.5703125" style="96" customWidth="1"/>
    <col min="9220" max="9220" width="0" style="96" hidden="1" customWidth="1"/>
    <col min="9221" max="9221" width="21.85546875" style="96" customWidth="1"/>
    <col min="9222" max="9222" width="10.7109375" style="96" customWidth="1"/>
    <col min="9223" max="9223" width="26.140625" style="96" customWidth="1"/>
    <col min="9224" max="9226" width="0" style="96" hidden="1" customWidth="1"/>
    <col min="9227" max="9227" width="14.7109375" style="96" customWidth="1"/>
    <col min="9228" max="9228" width="12.5703125" style="96" customWidth="1"/>
    <col min="9229" max="9229" width="14.28515625" style="96" customWidth="1"/>
    <col min="9230" max="9230" width="20" style="96" customWidth="1"/>
    <col min="9231" max="9472" width="9.140625" style="96"/>
    <col min="9473" max="9473" width="7" style="96" customWidth="1"/>
    <col min="9474" max="9474" width="38.7109375" style="96" customWidth="1"/>
    <col min="9475" max="9475" width="17.5703125" style="96" customWidth="1"/>
    <col min="9476" max="9476" width="0" style="96" hidden="1" customWidth="1"/>
    <col min="9477" max="9477" width="21.85546875" style="96" customWidth="1"/>
    <col min="9478" max="9478" width="10.7109375" style="96" customWidth="1"/>
    <col min="9479" max="9479" width="26.140625" style="96" customWidth="1"/>
    <col min="9480" max="9482" width="0" style="96" hidden="1" customWidth="1"/>
    <col min="9483" max="9483" width="14.7109375" style="96" customWidth="1"/>
    <col min="9484" max="9484" width="12.5703125" style="96" customWidth="1"/>
    <col min="9485" max="9485" width="14.28515625" style="96" customWidth="1"/>
    <col min="9486" max="9486" width="20" style="96" customWidth="1"/>
    <col min="9487" max="9728" width="9.140625" style="96"/>
    <col min="9729" max="9729" width="7" style="96" customWidth="1"/>
    <col min="9730" max="9730" width="38.7109375" style="96" customWidth="1"/>
    <col min="9731" max="9731" width="17.5703125" style="96" customWidth="1"/>
    <col min="9732" max="9732" width="0" style="96" hidden="1" customWidth="1"/>
    <col min="9733" max="9733" width="21.85546875" style="96" customWidth="1"/>
    <col min="9734" max="9734" width="10.7109375" style="96" customWidth="1"/>
    <col min="9735" max="9735" width="26.140625" style="96" customWidth="1"/>
    <col min="9736" max="9738" width="0" style="96" hidden="1" customWidth="1"/>
    <col min="9739" max="9739" width="14.7109375" style="96" customWidth="1"/>
    <col min="9740" max="9740" width="12.5703125" style="96" customWidth="1"/>
    <col min="9741" max="9741" width="14.28515625" style="96" customWidth="1"/>
    <col min="9742" max="9742" width="20" style="96" customWidth="1"/>
    <col min="9743" max="9984" width="9.140625" style="96"/>
    <col min="9985" max="9985" width="7" style="96" customWidth="1"/>
    <col min="9986" max="9986" width="38.7109375" style="96" customWidth="1"/>
    <col min="9987" max="9987" width="17.5703125" style="96" customWidth="1"/>
    <col min="9988" max="9988" width="0" style="96" hidden="1" customWidth="1"/>
    <col min="9989" max="9989" width="21.85546875" style="96" customWidth="1"/>
    <col min="9990" max="9990" width="10.7109375" style="96" customWidth="1"/>
    <col min="9991" max="9991" width="26.140625" style="96" customWidth="1"/>
    <col min="9992" max="9994" width="0" style="96" hidden="1" customWidth="1"/>
    <col min="9995" max="9995" width="14.7109375" style="96" customWidth="1"/>
    <col min="9996" max="9996" width="12.5703125" style="96" customWidth="1"/>
    <col min="9997" max="9997" width="14.28515625" style="96" customWidth="1"/>
    <col min="9998" max="9998" width="20" style="96" customWidth="1"/>
    <col min="9999" max="10240" width="9.140625" style="96"/>
    <col min="10241" max="10241" width="7" style="96" customWidth="1"/>
    <col min="10242" max="10242" width="38.7109375" style="96" customWidth="1"/>
    <col min="10243" max="10243" width="17.5703125" style="96" customWidth="1"/>
    <col min="10244" max="10244" width="0" style="96" hidden="1" customWidth="1"/>
    <col min="10245" max="10245" width="21.85546875" style="96" customWidth="1"/>
    <col min="10246" max="10246" width="10.7109375" style="96" customWidth="1"/>
    <col min="10247" max="10247" width="26.140625" style="96" customWidth="1"/>
    <col min="10248" max="10250" width="0" style="96" hidden="1" customWidth="1"/>
    <col min="10251" max="10251" width="14.7109375" style="96" customWidth="1"/>
    <col min="10252" max="10252" width="12.5703125" style="96" customWidth="1"/>
    <col min="10253" max="10253" width="14.28515625" style="96" customWidth="1"/>
    <col min="10254" max="10254" width="20" style="96" customWidth="1"/>
    <col min="10255" max="10496" width="9.140625" style="96"/>
    <col min="10497" max="10497" width="7" style="96" customWidth="1"/>
    <col min="10498" max="10498" width="38.7109375" style="96" customWidth="1"/>
    <col min="10499" max="10499" width="17.5703125" style="96" customWidth="1"/>
    <col min="10500" max="10500" width="0" style="96" hidden="1" customWidth="1"/>
    <col min="10501" max="10501" width="21.85546875" style="96" customWidth="1"/>
    <col min="10502" max="10502" width="10.7109375" style="96" customWidth="1"/>
    <col min="10503" max="10503" width="26.140625" style="96" customWidth="1"/>
    <col min="10504" max="10506" width="0" style="96" hidden="1" customWidth="1"/>
    <col min="10507" max="10507" width="14.7109375" style="96" customWidth="1"/>
    <col min="10508" max="10508" width="12.5703125" style="96" customWidth="1"/>
    <col min="10509" max="10509" width="14.28515625" style="96" customWidth="1"/>
    <col min="10510" max="10510" width="20" style="96" customWidth="1"/>
    <col min="10511" max="10752" width="9.140625" style="96"/>
    <col min="10753" max="10753" width="7" style="96" customWidth="1"/>
    <col min="10754" max="10754" width="38.7109375" style="96" customWidth="1"/>
    <col min="10755" max="10755" width="17.5703125" style="96" customWidth="1"/>
    <col min="10756" max="10756" width="0" style="96" hidden="1" customWidth="1"/>
    <col min="10757" max="10757" width="21.85546875" style="96" customWidth="1"/>
    <col min="10758" max="10758" width="10.7109375" style="96" customWidth="1"/>
    <col min="10759" max="10759" width="26.140625" style="96" customWidth="1"/>
    <col min="10760" max="10762" width="0" style="96" hidden="1" customWidth="1"/>
    <col min="10763" max="10763" width="14.7109375" style="96" customWidth="1"/>
    <col min="10764" max="10764" width="12.5703125" style="96" customWidth="1"/>
    <col min="10765" max="10765" width="14.28515625" style="96" customWidth="1"/>
    <col min="10766" max="10766" width="20" style="96" customWidth="1"/>
    <col min="10767" max="11008" width="9.140625" style="96"/>
    <col min="11009" max="11009" width="7" style="96" customWidth="1"/>
    <col min="11010" max="11010" width="38.7109375" style="96" customWidth="1"/>
    <col min="11011" max="11011" width="17.5703125" style="96" customWidth="1"/>
    <col min="11012" max="11012" width="0" style="96" hidden="1" customWidth="1"/>
    <col min="11013" max="11013" width="21.85546875" style="96" customWidth="1"/>
    <col min="11014" max="11014" width="10.7109375" style="96" customWidth="1"/>
    <col min="11015" max="11015" width="26.140625" style="96" customWidth="1"/>
    <col min="11016" max="11018" width="0" style="96" hidden="1" customWidth="1"/>
    <col min="11019" max="11019" width="14.7109375" style="96" customWidth="1"/>
    <col min="11020" max="11020" width="12.5703125" style="96" customWidth="1"/>
    <col min="11021" max="11021" width="14.28515625" style="96" customWidth="1"/>
    <col min="11022" max="11022" width="20" style="96" customWidth="1"/>
    <col min="11023" max="11264" width="9.140625" style="96"/>
    <col min="11265" max="11265" width="7" style="96" customWidth="1"/>
    <col min="11266" max="11266" width="38.7109375" style="96" customWidth="1"/>
    <col min="11267" max="11267" width="17.5703125" style="96" customWidth="1"/>
    <col min="11268" max="11268" width="0" style="96" hidden="1" customWidth="1"/>
    <col min="11269" max="11269" width="21.85546875" style="96" customWidth="1"/>
    <col min="11270" max="11270" width="10.7109375" style="96" customWidth="1"/>
    <col min="11271" max="11271" width="26.140625" style="96" customWidth="1"/>
    <col min="11272" max="11274" width="0" style="96" hidden="1" customWidth="1"/>
    <col min="11275" max="11275" width="14.7109375" style="96" customWidth="1"/>
    <col min="11276" max="11276" width="12.5703125" style="96" customWidth="1"/>
    <col min="11277" max="11277" width="14.28515625" style="96" customWidth="1"/>
    <col min="11278" max="11278" width="20" style="96" customWidth="1"/>
    <col min="11279" max="11520" width="9.140625" style="96"/>
    <col min="11521" max="11521" width="7" style="96" customWidth="1"/>
    <col min="11522" max="11522" width="38.7109375" style="96" customWidth="1"/>
    <col min="11523" max="11523" width="17.5703125" style="96" customWidth="1"/>
    <col min="11524" max="11524" width="0" style="96" hidden="1" customWidth="1"/>
    <col min="11525" max="11525" width="21.85546875" style="96" customWidth="1"/>
    <col min="11526" max="11526" width="10.7109375" style="96" customWidth="1"/>
    <col min="11527" max="11527" width="26.140625" style="96" customWidth="1"/>
    <col min="11528" max="11530" width="0" style="96" hidden="1" customWidth="1"/>
    <col min="11531" max="11531" width="14.7109375" style="96" customWidth="1"/>
    <col min="11532" max="11532" width="12.5703125" style="96" customWidth="1"/>
    <col min="11533" max="11533" width="14.28515625" style="96" customWidth="1"/>
    <col min="11534" max="11534" width="20" style="96" customWidth="1"/>
    <col min="11535" max="11776" width="9.140625" style="96"/>
    <col min="11777" max="11777" width="7" style="96" customWidth="1"/>
    <col min="11778" max="11778" width="38.7109375" style="96" customWidth="1"/>
    <col min="11779" max="11779" width="17.5703125" style="96" customWidth="1"/>
    <col min="11780" max="11780" width="0" style="96" hidden="1" customWidth="1"/>
    <col min="11781" max="11781" width="21.85546875" style="96" customWidth="1"/>
    <col min="11782" max="11782" width="10.7109375" style="96" customWidth="1"/>
    <col min="11783" max="11783" width="26.140625" style="96" customWidth="1"/>
    <col min="11784" max="11786" width="0" style="96" hidden="1" customWidth="1"/>
    <col min="11787" max="11787" width="14.7109375" style="96" customWidth="1"/>
    <col min="11788" max="11788" width="12.5703125" style="96" customWidth="1"/>
    <col min="11789" max="11789" width="14.28515625" style="96" customWidth="1"/>
    <col min="11790" max="11790" width="20" style="96" customWidth="1"/>
    <col min="11791" max="12032" width="9.140625" style="96"/>
    <col min="12033" max="12033" width="7" style="96" customWidth="1"/>
    <col min="12034" max="12034" width="38.7109375" style="96" customWidth="1"/>
    <col min="12035" max="12035" width="17.5703125" style="96" customWidth="1"/>
    <col min="12036" max="12036" width="0" style="96" hidden="1" customWidth="1"/>
    <col min="12037" max="12037" width="21.85546875" style="96" customWidth="1"/>
    <col min="12038" max="12038" width="10.7109375" style="96" customWidth="1"/>
    <col min="12039" max="12039" width="26.140625" style="96" customWidth="1"/>
    <col min="12040" max="12042" width="0" style="96" hidden="1" customWidth="1"/>
    <col min="12043" max="12043" width="14.7109375" style="96" customWidth="1"/>
    <col min="12044" max="12044" width="12.5703125" style="96" customWidth="1"/>
    <col min="12045" max="12045" width="14.28515625" style="96" customWidth="1"/>
    <col min="12046" max="12046" width="20" style="96" customWidth="1"/>
    <col min="12047" max="12288" width="9.140625" style="96"/>
    <col min="12289" max="12289" width="7" style="96" customWidth="1"/>
    <col min="12290" max="12290" width="38.7109375" style="96" customWidth="1"/>
    <col min="12291" max="12291" width="17.5703125" style="96" customWidth="1"/>
    <col min="12292" max="12292" width="0" style="96" hidden="1" customWidth="1"/>
    <col min="12293" max="12293" width="21.85546875" style="96" customWidth="1"/>
    <col min="12294" max="12294" width="10.7109375" style="96" customWidth="1"/>
    <col min="12295" max="12295" width="26.140625" style="96" customWidth="1"/>
    <col min="12296" max="12298" width="0" style="96" hidden="1" customWidth="1"/>
    <col min="12299" max="12299" width="14.7109375" style="96" customWidth="1"/>
    <col min="12300" max="12300" width="12.5703125" style="96" customWidth="1"/>
    <col min="12301" max="12301" width="14.28515625" style="96" customWidth="1"/>
    <col min="12302" max="12302" width="20" style="96" customWidth="1"/>
    <col min="12303" max="12544" width="9.140625" style="96"/>
    <col min="12545" max="12545" width="7" style="96" customWidth="1"/>
    <col min="12546" max="12546" width="38.7109375" style="96" customWidth="1"/>
    <col min="12547" max="12547" width="17.5703125" style="96" customWidth="1"/>
    <col min="12548" max="12548" width="0" style="96" hidden="1" customWidth="1"/>
    <col min="12549" max="12549" width="21.85546875" style="96" customWidth="1"/>
    <col min="12550" max="12550" width="10.7109375" style="96" customWidth="1"/>
    <col min="12551" max="12551" width="26.140625" style="96" customWidth="1"/>
    <col min="12552" max="12554" width="0" style="96" hidden="1" customWidth="1"/>
    <col min="12555" max="12555" width="14.7109375" style="96" customWidth="1"/>
    <col min="12556" max="12556" width="12.5703125" style="96" customWidth="1"/>
    <col min="12557" max="12557" width="14.28515625" style="96" customWidth="1"/>
    <col min="12558" max="12558" width="20" style="96" customWidth="1"/>
    <col min="12559" max="12800" width="9.140625" style="96"/>
    <col min="12801" max="12801" width="7" style="96" customWidth="1"/>
    <col min="12802" max="12802" width="38.7109375" style="96" customWidth="1"/>
    <col min="12803" max="12803" width="17.5703125" style="96" customWidth="1"/>
    <col min="12804" max="12804" width="0" style="96" hidden="1" customWidth="1"/>
    <col min="12805" max="12805" width="21.85546875" style="96" customWidth="1"/>
    <col min="12806" max="12806" width="10.7109375" style="96" customWidth="1"/>
    <col min="12807" max="12807" width="26.140625" style="96" customWidth="1"/>
    <col min="12808" max="12810" width="0" style="96" hidden="1" customWidth="1"/>
    <col min="12811" max="12811" width="14.7109375" style="96" customWidth="1"/>
    <col min="12812" max="12812" width="12.5703125" style="96" customWidth="1"/>
    <col min="12813" max="12813" width="14.28515625" style="96" customWidth="1"/>
    <col min="12814" max="12814" width="20" style="96" customWidth="1"/>
    <col min="12815" max="13056" width="9.140625" style="96"/>
    <col min="13057" max="13057" width="7" style="96" customWidth="1"/>
    <col min="13058" max="13058" width="38.7109375" style="96" customWidth="1"/>
    <col min="13059" max="13059" width="17.5703125" style="96" customWidth="1"/>
    <col min="13060" max="13060" width="0" style="96" hidden="1" customWidth="1"/>
    <col min="13061" max="13061" width="21.85546875" style="96" customWidth="1"/>
    <col min="13062" max="13062" width="10.7109375" style="96" customWidth="1"/>
    <col min="13063" max="13063" width="26.140625" style="96" customWidth="1"/>
    <col min="13064" max="13066" width="0" style="96" hidden="1" customWidth="1"/>
    <col min="13067" max="13067" width="14.7109375" style="96" customWidth="1"/>
    <col min="13068" max="13068" width="12.5703125" style="96" customWidth="1"/>
    <col min="13069" max="13069" width="14.28515625" style="96" customWidth="1"/>
    <col min="13070" max="13070" width="20" style="96" customWidth="1"/>
    <col min="13071" max="13312" width="9.140625" style="96"/>
    <col min="13313" max="13313" width="7" style="96" customWidth="1"/>
    <col min="13314" max="13314" width="38.7109375" style="96" customWidth="1"/>
    <col min="13315" max="13315" width="17.5703125" style="96" customWidth="1"/>
    <col min="13316" max="13316" width="0" style="96" hidden="1" customWidth="1"/>
    <col min="13317" max="13317" width="21.85546875" style="96" customWidth="1"/>
    <col min="13318" max="13318" width="10.7109375" style="96" customWidth="1"/>
    <col min="13319" max="13319" width="26.140625" style="96" customWidth="1"/>
    <col min="13320" max="13322" width="0" style="96" hidden="1" customWidth="1"/>
    <col min="13323" max="13323" width="14.7109375" style="96" customWidth="1"/>
    <col min="13324" max="13324" width="12.5703125" style="96" customWidth="1"/>
    <col min="13325" max="13325" width="14.28515625" style="96" customWidth="1"/>
    <col min="13326" max="13326" width="20" style="96" customWidth="1"/>
    <col min="13327" max="13568" width="9.140625" style="96"/>
    <col min="13569" max="13569" width="7" style="96" customWidth="1"/>
    <col min="13570" max="13570" width="38.7109375" style="96" customWidth="1"/>
    <col min="13571" max="13571" width="17.5703125" style="96" customWidth="1"/>
    <col min="13572" max="13572" width="0" style="96" hidden="1" customWidth="1"/>
    <col min="13573" max="13573" width="21.85546875" style="96" customWidth="1"/>
    <col min="13574" max="13574" width="10.7109375" style="96" customWidth="1"/>
    <col min="13575" max="13575" width="26.140625" style="96" customWidth="1"/>
    <col min="13576" max="13578" width="0" style="96" hidden="1" customWidth="1"/>
    <col min="13579" max="13579" width="14.7109375" style="96" customWidth="1"/>
    <col min="13580" max="13580" width="12.5703125" style="96" customWidth="1"/>
    <col min="13581" max="13581" width="14.28515625" style="96" customWidth="1"/>
    <col min="13582" max="13582" width="20" style="96" customWidth="1"/>
    <col min="13583" max="13824" width="9.140625" style="96"/>
    <col min="13825" max="13825" width="7" style="96" customWidth="1"/>
    <col min="13826" max="13826" width="38.7109375" style="96" customWidth="1"/>
    <col min="13827" max="13827" width="17.5703125" style="96" customWidth="1"/>
    <col min="13828" max="13828" width="0" style="96" hidden="1" customWidth="1"/>
    <col min="13829" max="13829" width="21.85546875" style="96" customWidth="1"/>
    <col min="13830" max="13830" width="10.7109375" style="96" customWidth="1"/>
    <col min="13831" max="13831" width="26.140625" style="96" customWidth="1"/>
    <col min="13832" max="13834" width="0" style="96" hidden="1" customWidth="1"/>
    <col min="13835" max="13835" width="14.7109375" style="96" customWidth="1"/>
    <col min="13836" max="13836" width="12.5703125" style="96" customWidth="1"/>
    <col min="13837" max="13837" width="14.28515625" style="96" customWidth="1"/>
    <col min="13838" max="13838" width="20" style="96" customWidth="1"/>
    <col min="13839" max="14080" width="9.140625" style="96"/>
    <col min="14081" max="14081" width="7" style="96" customWidth="1"/>
    <col min="14082" max="14082" width="38.7109375" style="96" customWidth="1"/>
    <col min="14083" max="14083" width="17.5703125" style="96" customWidth="1"/>
    <col min="14084" max="14084" width="0" style="96" hidden="1" customWidth="1"/>
    <col min="14085" max="14085" width="21.85546875" style="96" customWidth="1"/>
    <col min="14086" max="14086" width="10.7109375" style="96" customWidth="1"/>
    <col min="14087" max="14087" width="26.140625" style="96" customWidth="1"/>
    <col min="14088" max="14090" width="0" style="96" hidden="1" customWidth="1"/>
    <col min="14091" max="14091" width="14.7109375" style="96" customWidth="1"/>
    <col min="14092" max="14092" width="12.5703125" style="96" customWidth="1"/>
    <col min="14093" max="14093" width="14.28515625" style="96" customWidth="1"/>
    <col min="14094" max="14094" width="20" style="96" customWidth="1"/>
    <col min="14095" max="14336" width="9.140625" style="96"/>
    <col min="14337" max="14337" width="7" style="96" customWidth="1"/>
    <col min="14338" max="14338" width="38.7109375" style="96" customWidth="1"/>
    <col min="14339" max="14339" width="17.5703125" style="96" customWidth="1"/>
    <col min="14340" max="14340" width="0" style="96" hidden="1" customWidth="1"/>
    <col min="14341" max="14341" width="21.85546875" style="96" customWidth="1"/>
    <col min="14342" max="14342" width="10.7109375" style="96" customWidth="1"/>
    <col min="14343" max="14343" width="26.140625" style="96" customWidth="1"/>
    <col min="14344" max="14346" width="0" style="96" hidden="1" customWidth="1"/>
    <col min="14347" max="14347" width="14.7109375" style="96" customWidth="1"/>
    <col min="14348" max="14348" width="12.5703125" style="96" customWidth="1"/>
    <col min="14349" max="14349" width="14.28515625" style="96" customWidth="1"/>
    <col min="14350" max="14350" width="20" style="96" customWidth="1"/>
    <col min="14351" max="14592" width="9.140625" style="96"/>
    <col min="14593" max="14593" width="7" style="96" customWidth="1"/>
    <col min="14594" max="14594" width="38.7109375" style="96" customWidth="1"/>
    <col min="14595" max="14595" width="17.5703125" style="96" customWidth="1"/>
    <col min="14596" max="14596" width="0" style="96" hidden="1" customWidth="1"/>
    <col min="14597" max="14597" width="21.85546875" style="96" customWidth="1"/>
    <col min="14598" max="14598" width="10.7109375" style="96" customWidth="1"/>
    <col min="14599" max="14599" width="26.140625" style="96" customWidth="1"/>
    <col min="14600" max="14602" width="0" style="96" hidden="1" customWidth="1"/>
    <col min="14603" max="14603" width="14.7109375" style="96" customWidth="1"/>
    <col min="14604" max="14604" width="12.5703125" style="96" customWidth="1"/>
    <col min="14605" max="14605" width="14.28515625" style="96" customWidth="1"/>
    <col min="14606" max="14606" width="20" style="96" customWidth="1"/>
    <col min="14607" max="14848" width="9.140625" style="96"/>
    <col min="14849" max="14849" width="7" style="96" customWidth="1"/>
    <col min="14850" max="14850" width="38.7109375" style="96" customWidth="1"/>
    <col min="14851" max="14851" width="17.5703125" style="96" customWidth="1"/>
    <col min="14852" max="14852" width="0" style="96" hidden="1" customWidth="1"/>
    <col min="14853" max="14853" width="21.85546875" style="96" customWidth="1"/>
    <col min="14854" max="14854" width="10.7109375" style="96" customWidth="1"/>
    <col min="14855" max="14855" width="26.140625" style="96" customWidth="1"/>
    <col min="14856" max="14858" width="0" style="96" hidden="1" customWidth="1"/>
    <col min="14859" max="14859" width="14.7109375" style="96" customWidth="1"/>
    <col min="14860" max="14860" width="12.5703125" style="96" customWidth="1"/>
    <col min="14861" max="14861" width="14.28515625" style="96" customWidth="1"/>
    <col min="14862" max="14862" width="20" style="96" customWidth="1"/>
    <col min="14863" max="15104" width="9.140625" style="96"/>
    <col min="15105" max="15105" width="7" style="96" customWidth="1"/>
    <col min="15106" max="15106" width="38.7109375" style="96" customWidth="1"/>
    <col min="15107" max="15107" width="17.5703125" style="96" customWidth="1"/>
    <col min="15108" max="15108" width="0" style="96" hidden="1" customWidth="1"/>
    <col min="15109" max="15109" width="21.85546875" style="96" customWidth="1"/>
    <col min="15110" max="15110" width="10.7109375" style="96" customWidth="1"/>
    <col min="15111" max="15111" width="26.140625" style="96" customWidth="1"/>
    <col min="15112" max="15114" width="0" style="96" hidden="1" customWidth="1"/>
    <col min="15115" max="15115" width="14.7109375" style="96" customWidth="1"/>
    <col min="15116" max="15116" width="12.5703125" style="96" customWidth="1"/>
    <col min="15117" max="15117" width="14.28515625" style="96" customWidth="1"/>
    <col min="15118" max="15118" width="20" style="96" customWidth="1"/>
    <col min="15119" max="15360" width="9.140625" style="96"/>
    <col min="15361" max="15361" width="7" style="96" customWidth="1"/>
    <col min="15362" max="15362" width="38.7109375" style="96" customWidth="1"/>
    <col min="15363" max="15363" width="17.5703125" style="96" customWidth="1"/>
    <col min="15364" max="15364" width="0" style="96" hidden="1" customWidth="1"/>
    <col min="15365" max="15365" width="21.85546875" style="96" customWidth="1"/>
    <col min="15366" max="15366" width="10.7109375" style="96" customWidth="1"/>
    <col min="15367" max="15367" width="26.140625" style="96" customWidth="1"/>
    <col min="15368" max="15370" width="0" style="96" hidden="1" customWidth="1"/>
    <col min="15371" max="15371" width="14.7109375" style="96" customWidth="1"/>
    <col min="15372" max="15372" width="12.5703125" style="96" customWidth="1"/>
    <col min="15373" max="15373" width="14.28515625" style="96" customWidth="1"/>
    <col min="15374" max="15374" width="20" style="96" customWidth="1"/>
    <col min="15375" max="15616" width="9.140625" style="96"/>
    <col min="15617" max="15617" width="7" style="96" customWidth="1"/>
    <col min="15618" max="15618" width="38.7109375" style="96" customWidth="1"/>
    <col min="15619" max="15619" width="17.5703125" style="96" customWidth="1"/>
    <col min="15620" max="15620" width="0" style="96" hidden="1" customWidth="1"/>
    <col min="15621" max="15621" width="21.85546875" style="96" customWidth="1"/>
    <col min="15622" max="15622" width="10.7109375" style="96" customWidth="1"/>
    <col min="15623" max="15623" width="26.140625" style="96" customWidth="1"/>
    <col min="15624" max="15626" width="0" style="96" hidden="1" customWidth="1"/>
    <col min="15627" max="15627" width="14.7109375" style="96" customWidth="1"/>
    <col min="15628" max="15628" width="12.5703125" style="96" customWidth="1"/>
    <col min="15629" max="15629" width="14.28515625" style="96" customWidth="1"/>
    <col min="15630" max="15630" width="20" style="96" customWidth="1"/>
    <col min="15631" max="15872" width="9.140625" style="96"/>
    <col min="15873" max="15873" width="7" style="96" customWidth="1"/>
    <col min="15874" max="15874" width="38.7109375" style="96" customWidth="1"/>
    <col min="15875" max="15875" width="17.5703125" style="96" customWidth="1"/>
    <col min="15876" max="15876" width="0" style="96" hidden="1" customWidth="1"/>
    <col min="15877" max="15877" width="21.85546875" style="96" customWidth="1"/>
    <col min="15878" max="15878" width="10.7109375" style="96" customWidth="1"/>
    <col min="15879" max="15879" width="26.140625" style="96" customWidth="1"/>
    <col min="15880" max="15882" width="0" style="96" hidden="1" customWidth="1"/>
    <col min="15883" max="15883" width="14.7109375" style="96" customWidth="1"/>
    <col min="15884" max="15884" width="12.5703125" style="96" customWidth="1"/>
    <col min="15885" max="15885" width="14.28515625" style="96" customWidth="1"/>
    <col min="15886" max="15886" width="20" style="96" customWidth="1"/>
    <col min="15887" max="16128" width="9.140625" style="96"/>
    <col min="16129" max="16129" width="7" style="96" customWidth="1"/>
    <col min="16130" max="16130" width="38.7109375" style="96" customWidth="1"/>
    <col min="16131" max="16131" width="17.5703125" style="96" customWidth="1"/>
    <col min="16132" max="16132" width="0" style="96" hidden="1" customWidth="1"/>
    <col min="16133" max="16133" width="21.85546875" style="96" customWidth="1"/>
    <col min="16134" max="16134" width="10.7109375" style="96" customWidth="1"/>
    <col min="16135" max="16135" width="26.140625" style="96" customWidth="1"/>
    <col min="16136" max="16138" width="0" style="96" hidden="1" customWidth="1"/>
    <col min="16139" max="16139" width="14.7109375" style="96" customWidth="1"/>
    <col min="16140" max="16140" width="12.5703125" style="96" customWidth="1"/>
    <col min="16141" max="16141" width="14.28515625" style="96" customWidth="1"/>
    <col min="16142" max="16142" width="20" style="96" customWidth="1"/>
    <col min="16143" max="16384" width="9.140625" style="96"/>
  </cols>
  <sheetData>
    <row r="1" spans="1:14" x14ac:dyDescent="0.25">
      <c r="A1" s="892"/>
      <c r="B1" s="893"/>
      <c r="C1" s="893"/>
      <c r="D1" s="894"/>
      <c r="E1" s="895"/>
      <c r="F1" s="893"/>
      <c r="G1" s="893"/>
      <c r="K1" s="897"/>
      <c r="L1" s="897"/>
      <c r="M1" s="897"/>
    </row>
    <row r="2" spans="1:14" ht="18.75" x14ac:dyDescent="0.25">
      <c r="A2" s="853" t="s">
        <v>1319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</row>
    <row r="3" spans="1:14" ht="18.75" x14ac:dyDescent="0.25">
      <c r="A3" s="898" t="s">
        <v>1320</v>
      </c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</row>
    <row r="4" spans="1:14" ht="50.25" customHeight="1" x14ac:dyDescent="0.25">
      <c r="A4" s="899" t="s">
        <v>100</v>
      </c>
      <c r="B4" s="899" t="s">
        <v>101</v>
      </c>
      <c r="C4" s="899" t="s">
        <v>30</v>
      </c>
      <c r="D4" s="899" t="s">
        <v>1</v>
      </c>
      <c r="E4" s="899" t="s">
        <v>103</v>
      </c>
      <c r="F4" s="899" t="s">
        <v>104</v>
      </c>
      <c r="G4" s="899"/>
      <c r="H4" s="900"/>
      <c r="I4" s="900"/>
      <c r="J4" s="900"/>
      <c r="K4" s="899" t="s">
        <v>105</v>
      </c>
      <c r="L4" s="899"/>
      <c r="M4" s="899"/>
      <c r="N4" s="899" t="s">
        <v>24</v>
      </c>
    </row>
    <row r="5" spans="1:14" x14ac:dyDescent="0.25">
      <c r="A5" s="899"/>
      <c r="B5" s="899"/>
      <c r="C5" s="899"/>
      <c r="D5" s="899"/>
      <c r="E5" s="899"/>
      <c r="F5" s="899" t="s">
        <v>106</v>
      </c>
      <c r="G5" s="899" t="s">
        <v>107</v>
      </c>
      <c r="H5" s="901" t="s">
        <v>8</v>
      </c>
      <c r="I5" s="901"/>
      <c r="J5" s="901"/>
      <c r="K5" s="899"/>
      <c r="L5" s="899"/>
      <c r="M5" s="899"/>
      <c r="N5" s="902"/>
    </row>
    <row r="6" spans="1:14" ht="36" x14ac:dyDescent="0.25">
      <c r="A6" s="899"/>
      <c r="B6" s="899"/>
      <c r="C6" s="899"/>
      <c r="D6" s="899"/>
      <c r="E6" s="899"/>
      <c r="F6" s="899"/>
      <c r="G6" s="899"/>
      <c r="H6" s="903" t="s">
        <v>9</v>
      </c>
      <c r="I6" s="903" t="s">
        <v>10</v>
      </c>
      <c r="J6" s="903" t="s">
        <v>11</v>
      </c>
      <c r="K6" s="904" t="s">
        <v>108</v>
      </c>
      <c r="L6" s="904" t="s">
        <v>38</v>
      </c>
      <c r="M6" s="904" t="s">
        <v>36</v>
      </c>
      <c r="N6" s="902"/>
    </row>
    <row r="7" spans="1:14" x14ac:dyDescent="0.25">
      <c r="A7" s="287">
        <v>1</v>
      </c>
      <c r="B7" s="287">
        <v>2</v>
      </c>
      <c r="C7" s="287">
        <v>3</v>
      </c>
      <c r="D7" s="905">
        <v>4</v>
      </c>
      <c r="E7" s="906">
        <v>4</v>
      </c>
      <c r="F7" s="906">
        <v>5</v>
      </c>
      <c r="G7" s="287">
        <v>6</v>
      </c>
      <c r="H7" s="903">
        <v>8</v>
      </c>
      <c r="I7" s="903">
        <v>9</v>
      </c>
      <c r="J7" s="903">
        <v>10</v>
      </c>
      <c r="K7" s="907">
        <v>7</v>
      </c>
      <c r="L7" s="287">
        <v>8</v>
      </c>
      <c r="M7" s="287">
        <v>9</v>
      </c>
      <c r="N7" s="287">
        <v>10</v>
      </c>
    </row>
    <row r="8" spans="1:14" ht="33" customHeight="1" x14ac:dyDescent="0.3">
      <c r="A8" s="908" t="s">
        <v>1321</v>
      </c>
      <c r="B8" s="909"/>
      <c r="C8" s="909"/>
      <c r="D8" s="909"/>
      <c r="E8" s="909"/>
      <c r="F8" s="909"/>
      <c r="G8" s="909"/>
      <c r="H8" s="909"/>
      <c r="I8" s="909"/>
      <c r="J8" s="909"/>
      <c r="K8" s="909"/>
      <c r="L8" s="909"/>
      <c r="M8" s="909"/>
      <c r="N8" s="909"/>
    </row>
    <row r="9" spans="1:14" ht="52.5" customHeight="1" x14ac:dyDescent="0.25">
      <c r="A9" s="910" t="s">
        <v>39</v>
      </c>
      <c r="B9" s="911" t="s">
        <v>1322</v>
      </c>
      <c r="C9" s="912" t="s">
        <v>1323</v>
      </c>
      <c r="D9" s="913" t="s">
        <v>1324</v>
      </c>
      <c r="E9" s="910" t="s">
        <v>12</v>
      </c>
      <c r="F9" s="910" t="s">
        <v>12</v>
      </c>
      <c r="G9" s="910" t="s">
        <v>12</v>
      </c>
      <c r="H9" s="914">
        <v>0</v>
      </c>
      <c r="I9" s="914">
        <v>0</v>
      </c>
      <c r="J9" s="915">
        <v>3720</v>
      </c>
      <c r="K9" s="910" t="s">
        <v>1325</v>
      </c>
      <c r="L9" s="916">
        <f>L10+L12+L14</f>
        <v>3780</v>
      </c>
      <c r="M9" s="916">
        <f>M10+M12+M14</f>
        <v>1335.7760000000001</v>
      </c>
      <c r="N9" s="910" t="s">
        <v>12</v>
      </c>
    </row>
    <row r="10" spans="1:14" ht="46.5" customHeight="1" x14ac:dyDescent="0.25">
      <c r="A10" s="910" t="s">
        <v>436</v>
      </c>
      <c r="B10" s="917" t="s">
        <v>1326</v>
      </c>
      <c r="C10" s="910" t="s">
        <v>1323</v>
      </c>
      <c r="D10" s="913"/>
      <c r="E10" s="918" t="s">
        <v>190</v>
      </c>
      <c r="F10" s="910" t="s">
        <v>1327</v>
      </c>
      <c r="G10" s="919">
        <v>44957</v>
      </c>
      <c r="H10" s="920">
        <v>0</v>
      </c>
      <c r="I10" s="920">
        <v>0</v>
      </c>
      <c r="J10" s="920">
        <v>3660</v>
      </c>
      <c r="K10" s="910" t="s">
        <v>1325</v>
      </c>
      <c r="L10" s="921">
        <v>3660</v>
      </c>
      <c r="M10" s="921">
        <v>1275.7760000000001</v>
      </c>
      <c r="N10" s="910" t="s">
        <v>12</v>
      </c>
    </row>
    <row r="11" spans="1:14" s="277" customFormat="1" ht="54" customHeight="1" x14ac:dyDescent="0.25">
      <c r="A11" s="910"/>
      <c r="B11" s="922" t="s">
        <v>1328</v>
      </c>
      <c r="C11" s="910" t="s">
        <v>1323</v>
      </c>
      <c r="D11" s="913" t="s">
        <v>1324</v>
      </c>
      <c r="E11" s="59" t="s">
        <v>190</v>
      </c>
      <c r="F11" s="910" t="s">
        <v>1327</v>
      </c>
      <c r="G11" s="919" t="s">
        <v>1329</v>
      </c>
      <c r="H11" s="923" t="s">
        <v>13</v>
      </c>
      <c r="I11" s="923" t="s">
        <v>12</v>
      </c>
      <c r="J11" s="923" t="s">
        <v>12</v>
      </c>
      <c r="K11" s="910" t="s">
        <v>12</v>
      </c>
      <c r="L11" s="910" t="s">
        <v>12</v>
      </c>
      <c r="M11" s="910" t="s">
        <v>12</v>
      </c>
      <c r="N11" s="910"/>
    </row>
    <row r="12" spans="1:14" s="277" customFormat="1" ht="41.25" customHeight="1" x14ac:dyDescent="0.25">
      <c r="A12" s="910" t="s">
        <v>1330</v>
      </c>
      <c r="B12" s="917" t="s">
        <v>1331</v>
      </c>
      <c r="C12" s="910" t="s">
        <v>1323</v>
      </c>
      <c r="D12" s="913"/>
      <c r="E12" s="918" t="s">
        <v>190</v>
      </c>
      <c r="F12" s="910" t="s">
        <v>1327</v>
      </c>
      <c r="G12" s="919">
        <v>44957</v>
      </c>
      <c r="H12" s="920">
        <v>0</v>
      </c>
      <c r="I12" s="920">
        <v>0</v>
      </c>
      <c r="J12" s="920">
        <v>60</v>
      </c>
      <c r="K12" s="910" t="s">
        <v>1325</v>
      </c>
      <c r="L12" s="921">
        <v>120</v>
      </c>
      <c r="M12" s="921">
        <v>60</v>
      </c>
      <c r="N12" s="910" t="s">
        <v>12</v>
      </c>
    </row>
    <row r="13" spans="1:14" s="277" customFormat="1" ht="42.75" customHeight="1" x14ac:dyDescent="0.25">
      <c r="A13" s="910"/>
      <c r="B13" s="922" t="s">
        <v>1332</v>
      </c>
      <c r="C13" s="910" t="s">
        <v>1323</v>
      </c>
      <c r="D13" s="913" t="s">
        <v>1324</v>
      </c>
      <c r="E13" s="59" t="s">
        <v>190</v>
      </c>
      <c r="F13" s="910" t="s">
        <v>1327</v>
      </c>
      <c r="G13" s="919" t="s">
        <v>1333</v>
      </c>
      <c r="H13" s="923" t="s">
        <v>13</v>
      </c>
      <c r="I13" s="923" t="s">
        <v>12</v>
      </c>
      <c r="J13" s="923" t="s">
        <v>12</v>
      </c>
      <c r="K13" s="910" t="s">
        <v>12</v>
      </c>
      <c r="L13" s="910" t="s">
        <v>12</v>
      </c>
      <c r="M13" s="910" t="s">
        <v>12</v>
      </c>
      <c r="N13" s="910"/>
    </row>
    <row r="14" spans="1:14" s="277" customFormat="1" ht="87" customHeight="1" x14ac:dyDescent="0.25">
      <c r="A14" s="910" t="s">
        <v>1334</v>
      </c>
      <c r="B14" s="922" t="s">
        <v>1335</v>
      </c>
      <c r="C14" s="910" t="s">
        <v>1323</v>
      </c>
      <c r="D14" s="913"/>
      <c r="E14" s="59" t="s">
        <v>79</v>
      </c>
      <c r="F14" s="910" t="s">
        <v>1327</v>
      </c>
      <c r="G14" s="910" t="s">
        <v>1336</v>
      </c>
      <c r="H14" s="920">
        <v>0</v>
      </c>
      <c r="I14" s="920">
        <v>0</v>
      </c>
      <c r="J14" s="920">
        <v>0</v>
      </c>
      <c r="K14" s="910" t="s">
        <v>1325</v>
      </c>
      <c r="L14" s="921">
        <v>0</v>
      </c>
      <c r="M14" s="921">
        <v>0</v>
      </c>
      <c r="N14" s="910" t="s">
        <v>12</v>
      </c>
    </row>
    <row r="15" spans="1:14" s="277" customFormat="1" ht="51.75" customHeight="1" x14ac:dyDescent="0.25">
      <c r="A15" s="910"/>
      <c r="B15" s="922" t="s">
        <v>1337</v>
      </c>
      <c r="C15" s="910" t="s">
        <v>1323</v>
      </c>
      <c r="D15" s="913" t="s">
        <v>1324</v>
      </c>
      <c r="E15" s="59" t="s">
        <v>79</v>
      </c>
      <c r="F15" s="910" t="s">
        <v>1327</v>
      </c>
      <c r="G15" s="910" t="s">
        <v>1336</v>
      </c>
      <c r="H15" s="923" t="s">
        <v>13</v>
      </c>
      <c r="I15" s="923" t="s">
        <v>12</v>
      </c>
      <c r="J15" s="923" t="s">
        <v>12</v>
      </c>
      <c r="K15" s="910" t="s">
        <v>12</v>
      </c>
      <c r="L15" s="910" t="s">
        <v>12</v>
      </c>
      <c r="M15" s="910" t="s">
        <v>12</v>
      </c>
      <c r="N15" s="910"/>
    </row>
    <row r="16" spans="1:14" ht="52.5" customHeight="1" x14ac:dyDescent="0.25">
      <c r="A16" s="910">
        <v>2</v>
      </c>
      <c r="B16" s="911" t="s">
        <v>1338</v>
      </c>
      <c r="C16" s="912" t="s">
        <v>1339</v>
      </c>
      <c r="D16" s="913"/>
      <c r="E16" s="910" t="s">
        <v>12</v>
      </c>
      <c r="F16" s="910" t="s">
        <v>12</v>
      </c>
      <c r="G16" s="910" t="s">
        <v>12</v>
      </c>
      <c r="H16" s="914">
        <v>0</v>
      </c>
      <c r="I16" s="914">
        <v>0</v>
      </c>
      <c r="J16" s="915">
        <v>975.7</v>
      </c>
      <c r="K16" s="910" t="s">
        <v>1325</v>
      </c>
      <c r="L16" s="916">
        <f>L17+L19+L21+L23</f>
        <v>975.7</v>
      </c>
      <c r="M16" s="916">
        <f>M17+M19+M21+M23</f>
        <v>141.39742000000001</v>
      </c>
      <c r="N16" s="910" t="s">
        <v>12</v>
      </c>
    </row>
    <row r="17" spans="1:14" s="925" customFormat="1" ht="44.25" customHeight="1" x14ac:dyDescent="0.25">
      <c r="A17" s="910" t="s">
        <v>445</v>
      </c>
      <c r="B17" s="917" t="s">
        <v>1340</v>
      </c>
      <c r="C17" s="910" t="s">
        <v>1341</v>
      </c>
      <c r="D17" s="913"/>
      <c r="E17" s="918" t="s">
        <v>115</v>
      </c>
      <c r="F17" s="910" t="s">
        <v>1327</v>
      </c>
      <c r="G17" s="919">
        <v>45016</v>
      </c>
      <c r="H17" s="924">
        <v>0</v>
      </c>
      <c r="I17" s="924">
        <v>0</v>
      </c>
      <c r="J17" s="924">
        <v>474.2</v>
      </c>
      <c r="K17" s="910" t="s">
        <v>1325</v>
      </c>
      <c r="L17" s="921">
        <v>474.2</v>
      </c>
      <c r="M17" s="921">
        <v>72.709670000000003</v>
      </c>
      <c r="N17" s="910"/>
    </row>
    <row r="18" spans="1:14" s="277" customFormat="1" ht="49.5" customHeight="1" x14ac:dyDescent="0.25">
      <c r="A18" s="910"/>
      <c r="B18" s="922" t="s">
        <v>1342</v>
      </c>
      <c r="C18" s="910" t="s">
        <v>1341</v>
      </c>
      <c r="D18" s="913" t="s">
        <v>1343</v>
      </c>
      <c r="E18" s="59" t="s">
        <v>115</v>
      </c>
      <c r="F18" s="910" t="s">
        <v>1327</v>
      </c>
      <c r="G18" s="919" t="s">
        <v>1344</v>
      </c>
      <c r="H18" s="926" t="s">
        <v>13</v>
      </c>
      <c r="I18" s="926" t="s">
        <v>12</v>
      </c>
      <c r="J18" s="926" t="s">
        <v>12</v>
      </c>
      <c r="K18" s="910" t="s">
        <v>12</v>
      </c>
      <c r="L18" s="910" t="s">
        <v>12</v>
      </c>
      <c r="M18" s="910" t="s">
        <v>12</v>
      </c>
      <c r="N18" s="910"/>
    </row>
    <row r="19" spans="1:14" s="277" customFormat="1" ht="49.5" customHeight="1" x14ac:dyDescent="0.25">
      <c r="A19" s="910" t="s">
        <v>15</v>
      </c>
      <c r="B19" s="917" t="s">
        <v>1345</v>
      </c>
      <c r="C19" s="910" t="s">
        <v>1346</v>
      </c>
      <c r="D19" s="913"/>
      <c r="E19" s="918" t="s">
        <v>115</v>
      </c>
      <c r="F19" s="910" t="s">
        <v>1327</v>
      </c>
      <c r="G19" s="919">
        <v>45016</v>
      </c>
      <c r="H19" s="924">
        <v>0</v>
      </c>
      <c r="I19" s="924">
        <v>0</v>
      </c>
      <c r="J19" s="924">
        <v>64.2</v>
      </c>
      <c r="K19" s="910" t="s">
        <v>1325</v>
      </c>
      <c r="L19" s="921">
        <v>64.2</v>
      </c>
      <c r="M19" s="921">
        <v>10.63442</v>
      </c>
      <c r="N19" s="910" t="s">
        <v>12</v>
      </c>
    </row>
    <row r="20" spans="1:14" s="929" customFormat="1" ht="65.25" customHeight="1" x14ac:dyDescent="0.25">
      <c r="A20" s="927"/>
      <c r="B20" s="928" t="s">
        <v>1347</v>
      </c>
      <c r="C20" s="910" t="s">
        <v>1346</v>
      </c>
      <c r="D20" s="913" t="s">
        <v>1348</v>
      </c>
      <c r="E20" s="59" t="s">
        <v>115</v>
      </c>
      <c r="F20" s="910" t="s">
        <v>1327</v>
      </c>
      <c r="G20" s="919" t="s">
        <v>1349</v>
      </c>
      <c r="H20" s="926" t="s">
        <v>13</v>
      </c>
      <c r="I20" s="926" t="s">
        <v>12</v>
      </c>
      <c r="J20" s="926" t="s">
        <v>12</v>
      </c>
      <c r="K20" s="910" t="s">
        <v>12</v>
      </c>
      <c r="L20" s="910" t="s">
        <v>12</v>
      </c>
      <c r="M20" s="910" t="s">
        <v>12</v>
      </c>
      <c r="N20" s="910"/>
    </row>
    <row r="21" spans="1:14" s="929" customFormat="1" ht="63.75" customHeight="1" x14ac:dyDescent="0.25">
      <c r="A21" s="927" t="s">
        <v>1350</v>
      </c>
      <c r="B21" s="930" t="s">
        <v>1351</v>
      </c>
      <c r="C21" s="910" t="s">
        <v>1323</v>
      </c>
      <c r="D21" s="913"/>
      <c r="E21" s="918" t="s">
        <v>115</v>
      </c>
      <c r="F21" s="910" t="s">
        <v>1327</v>
      </c>
      <c r="G21" s="919">
        <v>45016</v>
      </c>
      <c r="H21" s="924">
        <v>0</v>
      </c>
      <c r="I21" s="924">
        <v>0</v>
      </c>
      <c r="J21" s="924">
        <v>422.8</v>
      </c>
      <c r="K21" s="910" t="s">
        <v>1325</v>
      </c>
      <c r="L21" s="921">
        <v>422.8</v>
      </c>
      <c r="M21" s="921">
        <v>53.01793</v>
      </c>
      <c r="N21" s="910" t="s">
        <v>12</v>
      </c>
    </row>
    <row r="22" spans="1:14" s="277" customFormat="1" ht="77.25" customHeight="1" x14ac:dyDescent="0.25">
      <c r="A22" s="910"/>
      <c r="B22" s="922" t="s">
        <v>1352</v>
      </c>
      <c r="C22" s="910" t="s">
        <v>1323</v>
      </c>
      <c r="D22" s="913" t="s">
        <v>1324</v>
      </c>
      <c r="E22" s="59" t="s">
        <v>115</v>
      </c>
      <c r="F22" s="910" t="s">
        <v>1327</v>
      </c>
      <c r="G22" s="919" t="s">
        <v>1353</v>
      </c>
      <c r="H22" s="926" t="s">
        <v>13</v>
      </c>
      <c r="I22" s="926" t="s">
        <v>12</v>
      </c>
      <c r="J22" s="926" t="s">
        <v>12</v>
      </c>
      <c r="K22" s="910" t="s">
        <v>12</v>
      </c>
      <c r="L22" s="910" t="s">
        <v>12</v>
      </c>
      <c r="M22" s="910" t="s">
        <v>12</v>
      </c>
      <c r="N22" s="910"/>
    </row>
    <row r="23" spans="1:14" s="277" customFormat="1" ht="57.75" customHeight="1" x14ac:dyDescent="0.25">
      <c r="A23" s="910" t="s">
        <v>1354</v>
      </c>
      <c r="B23" s="917" t="s">
        <v>1355</v>
      </c>
      <c r="C23" s="910" t="s">
        <v>1323</v>
      </c>
      <c r="D23" s="913"/>
      <c r="E23" s="918" t="s">
        <v>115</v>
      </c>
      <c r="F23" s="910" t="s">
        <v>1327</v>
      </c>
      <c r="G23" s="919">
        <v>45016</v>
      </c>
      <c r="H23" s="924">
        <v>0</v>
      </c>
      <c r="I23" s="924">
        <v>0</v>
      </c>
      <c r="J23" s="924">
        <v>14.5</v>
      </c>
      <c r="K23" s="910" t="s">
        <v>1325</v>
      </c>
      <c r="L23" s="921">
        <v>14.5</v>
      </c>
      <c r="M23" s="921">
        <v>5.0354000000000001</v>
      </c>
      <c r="N23" s="910" t="s">
        <v>12</v>
      </c>
    </row>
    <row r="24" spans="1:14" s="277" customFormat="1" ht="51.75" customHeight="1" x14ac:dyDescent="0.25">
      <c r="A24" s="910"/>
      <c r="B24" s="922" t="s">
        <v>1356</v>
      </c>
      <c r="C24" s="910" t="s">
        <v>1323</v>
      </c>
      <c r="D24" s="913" t="s">
        <v>1324</v>
      </c>
      <c r="E24" s="59" t="s">
        <v>115</v>
      </c>
      <c r="F24" s="910" t="s">
        <v>1327</v>
      </c>
      <c r="G24" s="919" t="s">
        <v>1357</v>
      </c>
      <c r="H24" s="926" t="s">
        <v>13</v>
      </c>
      <c r="I24" s="926" t="s">
        <v>12</v>
      </c>
      <c r="J24" s="926" t="s">
        <v>12</v>
      </c>
      <c r="K24" s="910" t="s">
        <v>12</v>
      </c>
      <c r="L24" s="910" t="s">
        <v>12</v>
      </c>
      <c r="M24" s="910" t="s">
        <v>12</v>
      </c>
      <c r="N24" s="910"/>
    </row>
    <row r="25" spans="1:14" ht="54.75" customHeight="1" x14ac:dyDescent="0.25">
      <c r="A25" s="910">
        <v>3</v>
      </c>
      <c r="B25" s="911" t="s">
        <v>1358</v>
      </c>
      <c r="C25" s="912" t="s">
        <v>1323</v>
      </c>
      <c r="D25" s="913" t="s">
        <v>1324</v>
      </c>
      <c r="E25" s="910" t="s">
        <v>12</v>
      </c>
      <c r="F25" s="910" t="s">
        <v>12</v>
      </c>
      <c r="G25" s="910" t="s">
        <v>12</v>
      </c>
      <c r="H25" s="914">
        <v>0</v>
      </c>
      <c r="I25" s="914">
        <v>0</v>
      </c>
      <c r="J25" s="914">
        <v>0</v>
      </c>
      <c r="K25" s="910" t="s">
        <v>1325</v>
      </c>
      <c r="L25" s="916">
        <v>0</v>
      </c>
      <c r="M25" s="916">
        <v>0</v>
      </c>
      <c r="N25" s="910" t="s">
        <v>12</v>
      </c>
    </row>
    <row r="26" spans="1:14" ht="74.25" customHeight="1" x14ac:dyDescent="0.25">
      <c r="A26" s="931"/>
      <c r="B26" s="922" t="s">
        <v>1359</v>
      </c>
      <c r="C26" s="910" t="s">
        <v>1323</v>
      </c>
      <c r="D26" s="913" t="s">
        <v>12</v>
      </c>
      <c r="E26" s="59" t="s">
        <v>79</v>
      </c>
      <c r="F26" s="910" t="s">
        <v>1327</v>
      </c>
      <c r="G26" s="910" t="s">
        <v>1360</v>
      </c>
      <c r="H26" s="926" t="s">
        <v>13</v>
      </c>
      <c r="I26" s="926" t="s">
        <v>12</v>
      </c>
      <c r="J26" s="926" t="s">
        <v>12</v>
      </c>
      <c r="K26" s="910" t="s">
        <v>12</v>
      </c>
      <c r="L26" s="910" t="s">
        <v>12</v>
      </c>
      <c r="M26" s="910" t="s">
        <v>12</v>
      </c>
      <c r="N26" s="910"/>
    </row>
    <row r="27" spans="1:14" ht="46.5" customHeight="1" x14ac:dyDescent="0.25">
      <c r="A27" s="931"/>
      <c r="B27" s="922" t="s">
        <v>1361</v>
      </c>
      <c r="C27" s="910" t="s">
        <v>1323</v>
      </c>
      <c r="D27" s="913" t="s">
        <v>1324</v>
      </c>
      <c r="E27" s="59" t="s">
        <v>79</v>
      </c>
      <c r="F27" s="910" t="s">
        <v>1327</v>
      </c>
      <c r="G27" s="910" t="s">
        <v>1362</v>
      </c>
      <c r="H27" s="926" t="s">
        <v>12</v>
      </c>
      <c r="I27" s="926" t="s">
        <v>12</v>
      </c>
      <c r="J27" s="926" t="s">
        <v>12</v>
      </c>
      <c r="K27" s="910" t="s">
        <v>12</v>
      </c>
      <c r="L27" s="910" t="s">
        <v>12</v>
      </c>
      <c r="M27" s="910" t="s">
        <v>12</v>
      </c>
      <c r="N27" s="910"/>
    </row>
    <row r="28" spans="1:14" ht="63" customHeight="1" x14ac:dyDescent="0.25">
      <c r="A28" s="931"/>
      <c r="B28" s="922" t="s">
        <v>1363</v>
      </c>
      <c r="C28" s="910" t="s">
        <v>1323</v>
      </c>
      <c r="D28" s="913" t="s">
        <v>1324</v>
      </c>
      <c r="E28" s="59" t="s">
        <v>115</v>
      </c>
      <c r="F28" s="910" t="s">
        <v>1327</v>
      </c>
      <c r="G28" s="919" t="s">
        <v>1364</v>
      </c>
      <c r="H28" s="926" t="s">
        <v>12</v>
      </c>
      <c r="I28" s="926" t="s">
        <v>12</v>
      </c>
      <c r="J28" s="926" t="s">
        <v>12</v>
      </c>
      <c r="K28" s="910" t="s">
        <v>12</v>
      </c>
      <c r="L28" s="910" t="s">
        <v>12</v>
      </c>
      <c r="M28" s="910" t="s">
        <v>12</v>
      </c>
      <c r="N28" s="910"/>
    </row>
    <row r="29" spans="1:14" ht="51.75" customHeight="1" x14ac:dyDescent="0.25">
      <c r="A29" s="932">
        <v>4</v>
      </c>
      <c r="B29" s="911" t="s">
        <v>1365</v>
      </c>
      <c r="C29" s="912" t="s">
        <v>1323</v>
      </c>
      <c r="D29" s="913" t="s">
        <v>1324</v>
      </c>
      <c r="E29" s="910" t="s">
        <v>12</v>
      </c>
      <c r="F29" s="910" t="s">
        <v>12</v>
      </c>
      <c r="G29" s="910" t="s">
        <v>12</v>
      </c>
      <c r="H29" s="914">
        <v>0</v>
      </c>
      <c r="I29" s="914">
        <v>0</v>
      </c>
      <c r="J29" s="914">
        <v>0</v>
      </c>
      <c r="K29" s="910" t="s">
        <v>1325</v>
      </c>
      <c r="L29" s="916">
        <v>0</v>
      </c>
      <c r="M29" s="916">
        <v>0</v>
      </c>
      <c r="N29" s="910" t="s">
        <v>12</v>
      </c>
    </row>
    <row r="30" spans="1:14" ht="84" customHeight="1" x14ac:dyDescent="0.25">
      <c r="A30" s="931"/>
      <c r="B30" s="922" t="s">
        <v>1366</v>
      </c>
      <c r="C30" s="910" t="s">
        <v>1323</v>
      </c>
      <c r="D30" s="913" t="s">
        <v>1324</v>
      </c>
      <c r="E30" s="59" t="s">
        <v>115</v>
      </c>
      <c r="F30" s="910" t="s">
        <v>1327</v>
      </c>
      <c r="G30" s="910" t="s">
        <v>1367</v>
      </c>
      <c r="H30" s="926" t="s">
        <v>13</v>
      </c>
      <c r="I30" s="926" t="s">
        <v>12</v>
      </c>
      <c r="J30" s="926" t="s">
        <v>12</v>
      </c>
      <c r="K30" s="910" t="s">
        <v>12</v>
      </c>
      <c r="L30" s="910" t="s">
        <v>12</v>
      </c>
      <c r="M30" s="910" t="s">
        <v>12</v>
      </c>
      <c r="N30" s="910"/>
    </row>
    <row r="31" spans="1:14" ht="53.25" customHeight="1" x14ac:dyDescent="0.25">
      <c r="A31" s="931"/>
      <c r="B31" s="922" t="s">
        <v>1368</v>
      </c>
      <c r="C31" s="910" t="s">
        <v>1323</v>
      </c>
      <c r="D31" s="913" t="s">
        <v>1324</v>
      </c>
      <c r="E31" s="59" t="s">
        <v>79</v>
      </c>
      <c r="F31" s="910" t="s">
        <v>1327</v>
      </c>
      <c r="G31" s="910" t="s">
        <v>1369</v>
      </c>
      <c r="H31" s="926" t="s">
        <v>13</v>
      </c>
      <c r="I31" s="926" t="s">
        <v>12</v>
      </c>
      <c r="J31" s="926" t="s">
        <v>12</v>
      </c>
      <c r="K31" s="910" t="s">
        <v>12</v>
      </c>
      <c r="L31" s="910" t="s">
        <v>12</v>
      </c>
      <c r="M31" s="910" t="s">
        <v>12</v>
      </c>
      <c r="N31" s="910"/>
    </row>
    <row r="32" spans="1:14" ht="72" customHeight="1" x14ac:dyDescent="0.25">
      <c r="A32" s="933" t="s">
        <v>207</v>
      </c>
      <c r="B32" s="934" t="s">
        <v>1370</v>
      </c>
      <c r="C32" s="935" t="s">
        <v>1371</v>
      </c>
      <c r="D32" s="913" t="s">
        <v>1372</v>
      </c>
      <c r="E32" s="936" t="s">
        <v>12</v>
      </c>
      <c r="F32" s="936" t="s">
        <v>12</v>
      </c>
      <c r="G32" s="936" t="s">
        <v>12</v>
      </c>
      <c r="H32" s="914">
        <v>5067.5730000000003</v>
      </c>
      <c r="I32" s="914">
        <f>6095.045+1970.722</f>
        <v>8065.7669999999998</v>
      </c>
      <c r="J32" s="914">
        <v>0</v>
      </c>
      <c r="K32" s="937" t="s">
        <v>1373</v>
      </c>
      <c r="L32" s="938">
        <v>5067.5730000000003</v>
      </c>
      <c r="M32" s="938">
        <v>2703.3209999999999</v>
      </c>
      <c r="N32" s="910" t="s">
        <v>12</v>
      </c>
    </row>
    <row r="33" spans="1:14" ht="77.25" customHeight="1" x14ac:dyDescent="0.25">
      <c r="A33" s="933"/>
      <c r="B33" s="934"/>
      <c r="C33" s="936"/>
      <c r="D33" s="913"/>
      <c r="E33" s="936"/>
      <c r="F33" s="936"/>
      <c r="G33" s="936"/>
      <c r="H33" s="914"/>
      <c r="I33" s="914"/>
      <c r="J33" s="914"/>
      <c r="K33" s="939" t="s">
        <v>1374</v>
      </c>
      <c r="L33" s="938">
        <v>8065.7669999999998</v>
      </c>
      <c r="M33" s="938">
        <v>0</v>
      </c>
      <c r="N33" s="910" t="s">
        <v>12</v>
      </c>
    </row>
    <row r="34" spans="1:14" ht="90" customHeight="1" x14ac:dyDescent="0.25">
      <c r="A34" s="931"/>
      <c r="B34" s="922" t="s">
        <v>1375</v>
      </c>
      <c r="C34" s="910" t="s">
        <v>1371</v>
      </c>
      <c r="D34" s="913" t="s">
        <v>12</v>
      </c>
      <c r="E34" s="59" t="s">
        <v>79</v>
      </c>
      <c r="F34" s="910" t="s">
        <v>1376</v>
      </c>
      <c r="G34" s="910" t="s">
        <v>1377</v>
      </c>
      <c r="H34" s="926" t="s">
        <v>13</v>
      </c>
      <c r="I34" s="926" t="s">
        <v>12</v>
      </c>
      <c r="J34" s="926" t="s">
        <v>12</v>
      </c>
      <c r="K34" s="910" t="s">
        <v>12</v>
      </c>
      <c r="L34" s="910" t="s">
        <v>12</v>
      </c>
      <c r="M34" s="910" t="s">
        <v>12</v>
      </c>
      <c r="N34" s="910"/>
    </row>
    <row r="35" spans="1:14" ht="103.5" customHeight="1" x14ac:dyDescent="0.25">
      <c r="A35" s="931" t="s">
        <v>343</v>
      </c>
      <c r="B35" s="911" t="s">
        <v>1378</v>
      </c>
      <c r="C35" s="912" t="s">
        <v>1379</v>
      </c>
      <c r="D35" s="913" t="s">
        <v>1380</v>
      </c>
      <c r="E35" s="910" t="s">
        <v>12</v>
      </c>
      <c r="F35" s="910" t="s">
        <v>12</v>
      </c>
      <c r="G35" s="910" t="s">
        <v>12</v>
      </c>
      <c r="H35" s="914">
        <v>0</v>
      </c>
      <c r="I35" s="914">
        <v>79</v>
      </c>
      <c r="J35" s="914">
        <v>0</v>
      </c>
      <c r="K35" s="939" t="s">
        <v>1374</v>
      </c>
      <c r="L35" s="938">
        <v>79</v>
      </c>
      <c r="M35" s="938">
        <v>0</v>
      </c>
      <c r="N35" s="910" t="s">
        <v>12</v>
      </c>
    </row>
    <row r="36" spans="1:14" ht="51" customHeight="1" x14ac:dyDescent="0.25">
      <c r="A36" s="931"/>
      <c r="B36" s="922" t="s">
        <v>1381</v>
      </c>
      <c r="C36" s="910" t="s">
        <v>1382</v>
      </c>
      <c r="D36" s="913" t="s">
        <v>12</v>
      </c>
      <c r="E36" s="59" t="s">
        <v>79</v>
      </c>
      <c r="F36" s="910" t="s">
        <v>1327</v>
      </c>
      <c r="G36" s="910" t="s">
        <v>1383</v>
      </c>
      <c r="H36" s="926" t="s">
        <v>13</v>
      </c>
      <c r="I36" s="926" t="s">
        <v>12</v>
      </c>
      <c r="J36" s="926" t="s">
        <v>12</v>
      </c>
      <c r="K36" s="910" t="s">
        <v>12</v>
      </c>
      <c r="L36" s="910" t="s">
        <v>12</v>
      </c>
      <c r="M36" s="910" t="s">
        <v>12</v>
      </c>
      <c r="N36" s="910"/>
    </row>
    <row r="37" spans="1:14" ht="126.75" customHeight="1" x14ac:dyDescent="0.25">
      <c r="A37" s="931"/>
      <c r="B37" s="922" t="s">
        <v>1384</v>
      </c>
      <c r="C37" s="910" t="s">
        <v>1382</v>
      </c>
      <c r="D37" s="913" t="s">
        <v>12</v>
      </c>
      <c r="E37" s="59" t="s">
        <v>79</v>
      </c>
      <c r="F37" s="910" t="s">
        <v>1327</v>
      </c>
      <c r="G37" s="910" t="s">
        <v>1383</v>
      </c>
      <c r="H37" s="926" t="s">
        <v>13</v>
      </c>
      <c r="I37" s="926" t="s">
        <v>12</v>
      </c>
      <c r="J37" s="926" t="s">
        <v>12</v>
      </c>
      <c r="K37" s="910" t="s">
        <v>12</v>
      </c>
      <c r="L37" s="910" t="s">
        <v>12</v>
      </c>
      <c r="M37" s="910" t="s">
        <v>12</v>
      </c>
      <c r="N37" s="910"/>
    </row>
    <row r="38" spans="1:14" ht="78.75" customHeight="1" x14ac:dyDescent="0.25">
      <c r="A38" s="931" t="s">
        <v>347</v>
      </c>
      <c r="B38" s="940" t="s">
        <v>1385</v>
      </c>
      <c r="C38" s="912" t="s">
        <v>1371</v>
      </c>
      <c r="D38" s="913" t="s">
        <v>1372</v>
      </c>
      <c r="E38" s="910" t="s">
        <v>12</v>
      </c>
      <c r="F38" s="910" t="s">
        <v>12</v>
      </c>
      <c r="G38" s="910" t="s">
        <v>12</v>
      </c>
      <c r="H38" s="914">
        <v>1368.972</v>
      </c>
      <c r="I38" s="914">
        <v>0</v>
      </c>
      <c r="J38" s="914">
        <v>0</v>
      </c>
      <c r="K38" s="937" t="s">
        <v>1373</v>
      </c>
      <c r="L38" s="938">
        <v>1368.972</v>
      </c>
      <c r="M38" s="938">
        <v>0</v>
      </c>
      <c r="N38" s="910" t="s">
        <v>12</v>
      </c>
    </row>
    <row r="39" spans="1:14" ht="121.5" customHeight="1" x14ac:dyDescent="0.25">
      <c r="A39" s="931"/>
      <c r="B39" s="922" t="s">
        <v>1386</v>
      </c>
      <c r="C39" s="910" t="s">
        <v>1371</v>
      </c>
      <c r="D39" s="913" t="s">
        <v>12</v>
      </c>
      <c r="E39" s="59" t="s">
        <v>93</v>
      </c>
      <c r="F39" s="919" t="s">
        <v>1387</v>
      </c>
      <c r="G39" s="919" t="s">
        <v>1388</v>
      </c>
      <c r="H39" s="926" t="s">
        <v>13</v>
      </c>
      <c r="I39" s="926" t="s">
        <v>12</v>
      </c>
      <c r="J39" s="926" t="s">
        <v>12</v>
      </c>
      <c r="K39" s="910" t="s">
        <v>12</v>
      </c>
      <c r="L39" s="910" t="s">
        <v>12</v>
      </c>
      <c r="M39" s="910" t="s">
        <v>12</v>
      </c>
      <c r="N39" s="910"/>
    </row>
    <row r="40" spans="1:14" ht="120" customHeight="1" x14ac:dyDescent="0.25">
      <c r="A40" s="931" t="s">
        <v>359</v>
      </c>
      <c r="B40" s="911" t="s">
        <v>1389</v>
      </c>
      <c r="C40" s="910" t="s">
        <v>1379</v>
      </c>
      <c r="D40" s="913" t="s">
        <v>1390</v>
      </c>
      <c r="E40" s="910" t="s">
        <v>12</v>
      </c>
      <c r="F40" s="910" t="s">
        <v>12</v>
      </c>
      <c r="G40" s="910" t="s">
        <v>12</v>
      </c>
      <c r="H40" s="941">
        <v>0</v>
      </c>
      <c r="I40" s="941">
        <v>26.3</v>
      </c>
      <c r="J40" s="941">
        <v>0</v>
      </c>
      <c r="K40" s="939" t="s">
        <v>1374</v>
      </c>
      <c r="L40" s="938">
        <v>26.3</v>
      </c>
      <c r="M40" s="938">
        <v>6.5750000000000002</v>
      </c>
      <c r="N40" s="910" t="s">
        <v>12</v>
      </c>
    </row>
    <row r="41" spans="1:14" ht="55.5" customHeight="1" x14ac:dyDescent="0.25">
      <c r="A41" s="931"/>
      <c r="B41" s="922" t="s">
        <v>1391</v>
      </c>
      <c r="C41" s="910" t="s">
        <v>1382</v>
      </c>
      <c r="D41" s="913" t="s">
        <v>12</v>
      </c>
      <c r="E41" s="59" t="s">
        <v>115</v>
      </c>
      <c r="F41" s="910" t="s">
        <v>1327</v>
      </c>
      <c r="G41" s="919" t="s">
        <v>1392</v>
      </c>
      <c r="H41" s="926" t="s">
        <v>13</v>
      </c>
      <c r="I41" s="926" t="s">
        <v>12</v>
      </c>
      <c r="J41" s="926" t="s">
        <v>12</v>
      </c>
      <c r="K41" s="910" t="s">
        <v>12</v>
      </c>
      <c r="L41" s="910" t="s">
        <v>12</v>
      </c>
      <c r="M41" s="910" t="s">
        <v>12</v>
      </c>
      <c r="N41" s="910"/>
    </row>
    <row r="42" spans="1:14" ht="138.75" customHeight="1" x14ac:dyDescent="0.25">
      <c r="A42" s="931" t="s">
        <v>1393</v>
      </c>
      <c r="B42" s="940" t="s">
        <v>1394</v>
      </c>
      <c r="C42" s="910" t="s">
        <v>1346</v>
      </c>
      <c r="D42" s="913" t="s">
        <v>1395</v>
      </c>
      <c r="E42" s="910" t="s">
        <v>12</v>
      </c>
      <c r="F42" s="910" t="s">
        <v>12</v>
      </c>
      <c r="G42" s="910" t="s">
        <v>12</v>
      </c>
      <c r="H42" s="914">
        <v>0</v>
      </c>
      <c r="I42" s="914">
        <v>5500</v>
      </c>
      <c r="J42" s="914">
        <v>0</v>
      </c>
      <c r="K42" s="939" t="s">
        <v>1374</v>
      </c>
      <c r="L42" s="938">
        <v>5500</v>
      </c>
      <c r="M42" s="938">
        <v>1318.5740000000001</v>
      </c>
      <c r="N42" s="910" t="s">
        <v>12</v>
      </c>
    </row>
    <row r="43" spans="1:14" s="149" customFormat="1" ht="66.75" customHeight="1" x14ac:dyDescent="0.25">
      <c r="A43" s="942"/>
      <c r="B43" s="928" t="s">
        <v>1396</v>
      </c>
      <c r="C43" s="927" t="s">
        <v>1346</v>
      </c>
      <c r="D43" s="913" t="s">
        <v>12</v>
      </c>
      <c r="E43" s="59" t="s">
        <v>115</v>
      </c>
      <c r="F43" s="910" t="s">
        <v>1327</v>
      </c>
      <c r="G43" s="919" t="s">
        <v>1397</v>
      </c>
      <c r="H43" s="926" t="s">
        <v>13</v>
      </c>
      <c r="I43" s="926" t="s">
        <v>12</v>
      </c>
      <c r="J43" s="926" t="s">
        <v>12</v>
      </c>
      <c r="K43" s="910" t="s">
        <v>12</v>
      </c>
      <c r="L43" s="910" t="s">
        <v>12</v>
      </c>
      <c r="M43" s="910" t="s">
        <v>12</v>
      </c>
      <c r="N43" s="910"/>
    </row>
    <row r="44" spans="1:14" s="149" customFormat="1" ht="159.75" customHeight="1" x14ac:dyDescent="0.25">
      <c r="A44" s="942"/>
      <c r="B44" s="922" t="s">
        <v>1398</v>
      </c>
      <c r="C44" s="927" t="s">
        <v>1346</v>
      </c>
      <c r="D44" s="913" t="s">
        <v>12</v>
      </c>
      <c r="E44" s="59" t="s">
        <v>115</v>
      </c>
      <c r="F44" s="910" t="s">
        <v>1327</v>
      </c>
      <c r="G44" s="919" t="s">
        <v>1399</v>
      </c>
      <c r="H44" s="926"/>
      <c r="I44" s="926"/>
      <c r="J44" s="926"/>
      <c r="K44" s="910" t="s">
        <v>12</v>
      </c>
      <c r="L44" s="910" t="s">
        <v>12</v>
      </c>
      <c r="M44" s="910" t="s">
        <v>12</v>
      </c>
      <c r="N44" s="910"/>
    </row>
    <row r="45" spans="1:14" s="149" customFormat="1" ht="146.25" customHeight="1" x14ac:dyDescent="0.25">
      <c r="A45" s="942" t="s">
        <v>1400</v>
      </c>
      <c r="B45" s="940" t="s">
        <v>1401</v>
      </c>
      <c r="C45" s="910" t="s">
        <v>1379</v>
      </c>
      <c r="D45" s="913" t="s">
        <v>1390</v>
      </c>
      <c r="E45" s="910" t="s">
        <v>12</v>
      </c>
      <c r="F45" s="910" t="s">
        <v>12</v>
      </c>
      <c r="G45" s="910" t="s">
        <v>12</v>
      </c>
      <c r="H45" s="941">
        <v>0</v>
      </c>
      <c r="I45" s="941">
        <v>22.4</v>
      </c>
      <c r="J45" s="941">
        <v>0</v>
      </c>
      <c r="K45" s="939" t="s">
        <v>1374</v>
      </c>
      <c r="L45" s="938">
        <v>22.4</v>
      </c>
      <c r="M45" s="938">
        <v>0</v>
      </c>
      <c r="N45" s="910" t="s">
        <v>12</v>
      </c>
    </row>
    <row r="46" spans="1:14" s="149" customFormat="1" ht="60" customHeight="1" x14ac:dyDescent="0.25">
      <c r="A46" s="942"/>
      <c r="B46" s="922" t="s">
        <v>1402</v>
      </c>
      <c r="C46" s="910" t="s">
        <v>1382</v>
      </c>
      <c r="D46" s="913" t="s">
        <v>12</v>
      </c>
      <c r="E46" s="59" t="s">
        <v>79</v>
      </c>
      <c r="F46" s="910" t="s">
        <v>1327</v>
      </c>
      <c r="G46" s="910" t="s">
        <v>1383</v>
      </c>
      <c r="H46" s="926" t="s">
        <v>13</v>
      </c>
      <c r="I46" s="926" t="s">
        <v>12</v>
      </c>
      <c r="J46" s="926" t="s">
        <v>12</v>
      </c>
      <c r="K46" s="910" t="s">
        <v>12</v>
      </c>
      <c r="L46" s="910" t="s">
        <v>12</v>
      </c>
      <c r="M46" s="910" t="s">
        <v>12</v>
      </c>
      <c r="N46" s="910"/>
    </row>
    <row r="47" spans="1:14" s="149" customFormat="1" ht="133.5" customHeight="1" x14ac:dyDescent="0.25">
      <c r="A47" s="942"/>
      <c r="B47" s="922" t="s">
        <v>1403</v>
      </c>
      <c r="C47" s="910" t="s">
        <v>1382</v>
      </c>
      <c r="D47" s="913" t="s">
        <v>12</v>
      </c>
      <c r="E47" s="59" t="s">
        <v>79</v>
      </c>
      <c r="F47" s="910" t="s">
        <v>1327</v>
      </c>
      <c r="G47" s="910" t="s">
        <v>1383</v>
      </c>
      <c r="H47" s="926" t="s">
        <v>13</v>
      </c>
      <c r="I47" s="926" t="s">
        <v>12</v>
      </c>
      <c r="J47" s="926" t="s">
        <v>12</v>
      </c>
      <c r="K47" s="910" t="s">
        <v>12</v>
      </c>
      <c r="L47" s="910" t="s">
        <v>12</v>
      </c>
      <c r="M47" s="910" t="s">
        <v>12</v>
      </c>
      <c r="N47" s="910"/>
    </row>
    <row r="48" spans="1:14" s="149" customFormat="1" ht="139.5" customHeight="1" x14ac:dyDescent="0.25">
      <c r="A48" s="942" t="s">
        <v>1404</v>
      </c>
      <c r="B48" s="940" t="s">
        <v>1405</v>
      </c>
      <c r="C48" s="910" t="s">
        <v>1379</v>
      </c>
      <c r="D48" s="913" t="s">
        <v>1390</v>
      </c>
      <c r="E48" s="910" t="s">
        <v>12</v>
      </c>
      <c r="F48" s="910" t="s">
        <v>12</v>
      </c>
      <c r="G48" s="910" t="s">
        <v>12</v>
      </c>
      <c r="H48" s="941">
        <v>0</v>
      </c>
      <c r="I48" s="941">
        <v>22.4</v>
      </c>
      <c r="J48" s="941">
        <v>0</v>
      </c>
      <c r="K48" s="939" t="s">
        <v>1374</v>
      </c>
      <c r="L48" s="938">
        <v>22.4</v>
      </c>
      <c r="M48" s="938">
        <v>0</v>
      </c>
      <c r="N48" s="910" t="s">
        <v>12</v>
      </c>
    </row>
    <row r="49" spans="1:14" s="149" customFormat="1" ht="60" customHeight="1" x14ac:dyDescent="0.25">
      <c r="A49" s="942"/>
      <c r="B49" s="922" t="s">
        <v>1406</v>
      </c>
      <c r="C49" s="910" t="s">
        <v>1382</v>
      </c>
      <c r="D49" s="913" t="s">
        <v>12</v>
      </c>
      <c r="E49" s="59" t="s">
        <v>79</v>
      </c>
      <c r="F49" s="910" t="s">
        <v>1327</v>
      </c>
      <c r="G49" s="910" t="s">
        <v>1383</v>
      </c>
      <c r="H49" s="926" t="s">
        <v>13</v>
      </c>
      <c r="I49" s="926" t="s">
        <v>12</v>
      </c>
      <c r="J49" s="926" t="s">
        <v>12</v>
      </c>
      <c r="K49" s="910" t="s">
        <v>12</v>
      </c>
      <c r="L49" s="910" t="s">
        <v>12</v>
      </c>
      <c r="M49" s="910" t="s">
        <v>12</v>
      </c>
      <c r="N49" s="910"/>
    </row>
    <row r="50" spans="1:14" s="149" customFormat="1" ht="129.75" customHeight="1" x14ac:dyDescent="0.25">
      <c r="A50" s="942"/>
      <c r="B50" s="922" t="s">
        <v>1407</v>
      </c>
      <c r="C50" s="910" t="s">
        <v>1382</v>
      </c>
      <c r="D50" s="913" t="s">
        <v>12</v>
      </c>
      <c r="E50" s="59" t="s">
        <v>79</v>
      </c>
      <c r="F50" s="910" t="s">
        <v>1327</v>
      </c>
      <c r="G50" s="910" t="s">
        <v>1383</v>
      </c>
      <c r="H50" s="926" t="s">
        <v>13</v>
      </c>
      <c r="I50" s="926" t="s">
        <v>12</v>
      </c>
      <c r="J50" s="926" t="s">
        <v>12</v>
      </c>
      <c r="K50" s="910" t="s">
        <v>12</v>
      </c>
      <c r="L50" s="910" t="s">
        <v>12</v>
      </c>
      <c r="M50" s="910" t="s">
        <v>12</v>
      </c>
      <c r="N50" s="910"/>
    </row>
    <row r="51" spans="1:14" s="944" customFormat="1" ht="36" customHeight="1" x14ac:dyDescent="0.3">
      <c r="A51" s="908" t="s">
        <v>1408</v>
      </c>
      <c r="B51" s="943"/>
      <c r="C51" s="943"/>
      <c r="D51" s="943"/>
      <c r="E51" s="943"/>
      <c r="F51" s="943"/>
      <c r="G51" s="943"/>
      <c r="H51" s="943"/>
      <c r="I51" s="943"/>
      <c r="J51" s="943"/>
      <c r="K51" s="943"/>
      <c r="L51" s="943"/>
      <c r="M51" s="943"/>
      <c r="N51" s="943"/>
    </row>
    <row r="52" spans="1:14" ht="100.5" customHeight="1" x14ac:dyDescent="0.25">
      <c r="A52" s="910">
        <v>12</v>
      </c>
      <c r="B52" s="945" t="s">
        <v>1409</v>
      </c>
      <c r="C52" s="910" t="s">
        <v>1410</v>
      </c>
      <c r="D52" s="913" t="s">
        <v>1411</v>
      </c>
      <c r="E52" s="910" t="s">
        <v>12</v>
      </c>
      <c r="F52" s="910" t="s">
        <v>12</v>
      </c>
      <c r="G52" s="910" t="s">
        <v>12</v>
      </c>
      <c r="H52" s="914">
        <v>0</v>
      </c>
      <c r="I52" s="914">
        <v>0</v>
      </c>
      <c r="J52" s="914">
        <v>0</v>
      </c>
      <c r="K52" s="910" t="s">
        <v>1325</v>
      </c>
      <c r="L52" s="916">
        <v>0</v>
      </c>
      <c r="M52" s="916">
        <v>0</v>
      </c>
      <c r="N52" s="910" t="s">
        <v>12</v>
      </c>
    </row>
    <row r="53" spans="1:14" ht="66.75" customHeight="1" x14ac:dyDescent="0.25">
      <c r="A53" s="910"/>
      <c r="B53" s="922" t="s">
        <v>1412</v>
      </c>
      <c r="C53" s="910" t="s">
        <v>1413</v>
      </c>
      <c r="D53" s="913" t="s">
        <v>12</v>
      </c>
      <c r="E53" s="59" t="s">
        <v>115</v>
      </c>
      <c r="F53" s="910" t="s">
        <v>1327</v>
      </c>
      <c r="G53" s="910" t="s">
        <v>1414</v>
      </c>
      <c r="H53" s="926" t="s">
        <v>13</v>
      </c>
      <c r="I53" s="926" t="s">
        <v>12</v>
      </c>
      <c r="J53" s="926" t="s">
        <v>12</v>
      </c>
      <c r="K53" s="910" t="s">
        <v>12</v>
      </c>
      <c r="L53" s="910" t="s">
        <v>12</v>
      </c>
      <c r="M53" s="910" t="s">
        <v>12</v>
      </c>
      <c r="N53" s="910"/>
    </row>
    <row r="54" spans="1:14" ht="51" customHeight="1" x14ac:dyDescent="0.25">
      <c r="A54" s="910"/>
      <c r="B54" s="922" t="s">
        <v>1415</v>
      </c>
      <c r="C54" s="910" t="s">
        <v>1416</v>
      </c>
      <c r="D54" s="913" t="s">
        <v>12</v>
      </c>
      <c r="E54" s="59" t="s">
        <v>79</v>
      </c>
      <c r="F54" s="910" t="s">
        <v>1327</v>
      </c>
      <c r="G54" s="910" t="s">
        <v>1417</v>
      </c>
      <c r="H54" s="926" t="s">
        <v>13</v>
      </c>
      <c r="I54" s="926" t="s">
        <v>12</v>
      </c>
      <c r="J54" s="926" t="s">
        <v>12</v>
      </c>
      <c r="K54" s="910" t="s">
        <v>12</v>
      </c>
      <c r="L54" s="910" t="s">
        <v>12</v>
      </c>
      <c r="M54" s="910" t="s">
        <v>12</v>
      </c>
      <c r="N54" s="910"/>
    </row>
    <row r="55" spans="1:14" ht="50.25" customHeight="1" x14ac:dyDescent="0.25">
      <c r="A55" s="910">
        <v>13</v>
      </c>
      <c r="B55" s="945" t="s">
        <v>1418</v>
      </c>
      <c r="C55" s="912" t="s">
        <v>1419</v>
      </c>
      <c r="D55" s="913" t="s">
        <v>1420</v>
      </c>
      <c r="E55" s="910" t="s">
        <v>12</v>
      </c>
      <c r="F55" s="910" t="s">
        <v>12</v>
      </c>
      <c r="G55" s="910" t="s">
        <v>12</v>
      </c>
      <c r="H55" s="914">
        <v>0</v>
      </c>
      <c r="I55" s="914">
        <v>0</v>
      </c>
      <c r="J55" s="914">
        <v>0</v>
      </c>
      <c r="K55" s="910" t="s">
        <v>1325</v>
      </c>
      <c r="L55" s="916">
        <v>0</v>
      </c>
      <c r="M55" s="916">
        <v>0</v>
      </c>
      <c r="N55" s="910" t="s">
        <v>12</v>
      </c>
    </row>
    <row r="56" spans="1:14" s="149" customFormat="1" ht="66.75" customHeight="1" x14ac:dyDescent="0.25">
      <c r="A56" s="927"/>
      <c r="B56" s="928" t="s">
        <v>1421</v>
      </c>
      <c r="C56" s="927" t="s">
        <v>1419</v>
      </c>
      <c r="D56" s="913" t="s">
        <v>12</v>
      </c>
      <c r="E56" s="59" t="s">
        <v>79</v>
      </c>
      <c r="F56" s="910" t="s">
        <v>1327</v>
      </c>
      <c r="G56" s="910" t="s">
        <v>1422</v>
      </c>
      <c r="H56" s="926" t="s">
        <v>13</v>
      </c>
      <c r="I56" s="926" t="s">
        <v>12</v>
      </c>
      <c r="J56" s="926" t="s">
        <v>12</v>
      </c>
      <c r="K56" s="910" t="s">
        <v>12</v>
      </c>
      <c r="L56" s="910" t="s">
        <v>12</v>
      </c>
      <c r="M56" s="910" t="s">
        <v>12</v>
      </c>
      <c r="N56" s="910"/>
    </row>
    <row r="57" spans="1:14" ht="47.25" customHeight="1" x14ac:dyDescent="0.25">
      <c r="A57" s="910">
        <v>14</v>
      </c>
      <c r="B57" s="945" t="s">
        <v>1423</v>
      </c>
      <c r="C57" s="912" t="s">
        <v>1424</v>
      </c>
      <c r="D57" s="913" t="s">
        <v>1425</v>
      </c>
      <c r="E57" s="910" t="s">
        <v>12</v>
      </c>
      <c r="F57" s="910" t="s">
        <v>12</v>
      </c>
      <c r="G57" s="910" t="s">
        <v>12</v>
      </c>
      <c r="H57" s="914">
        <v>0</v>
      </c>
      <c r="I57" s="914">
        <v>0</v>
      </c>
      <c r="J57" s="914">
        <v>0</v>
      </c>
      <c r="K57" s="910" t="s">
        <v>1325</v>
      </c>
      <c r="L57" s="916">
        <v>0</v>
      </c>
      <c r="M57" s="916">
        <v>0</v>
      </c>
      <c r="N57" s="910" t="s">
        <v>12</v>
      </c>
    </row>
    <row r="58" spans="1:14" ht="108" customHeight="1" x14ac:dyDescent="0.25">
      <c r="A58" s="910"/>
      <c r="B58" s="922" t="s">
        <v>1426</v>
      </c>
      <c r="C58" s="910" t="s">
        <v>1424</v>
      </c>
      <c r="D58" s="913" t="s">
        <v>12</v>
      </c>
      <c r="E58" s="59" t="s">
        <v>115</v>
      </c>
      <c r="F58" s="910" t="s">
        <v>1327</v>
      </c>
      <c r="G58" s="919" t="s">
        <v>1427</v>
      </c>
      <c r="H58" s="926" t="s">
        <v>13</v>
      </c>
      <c r="I58" s="926" t="s">
        <v>12</v>
      </c>
      <c r="J58" s="926" t="s">
        <v>12</v>
      </c>
      <c r="K58" s="910" t="s">
        <v>12</v>
      </c>
      <c r="L58" s="910" t="s">
        <v>12</v>
      </c>
      <c r="M58" s="910" t="s">
        <v>12</v>
      </c>
      <c r="N58" s="910" t="s">
        <v>12</v>
      </c>
    </row>
    <row r="59" spans="1:14" ht="54" customHeight="1" x14ac:dyDescent="0.25">
      <c r="A59" s="931" t="s">
        <v>1428</v>
      </c>
      <c r="B59" s="945" t="s">
        <v>1429</v>
      </c>
      <c r="C59" s="912" t="s">
        <v>1341</v>
      </c>
      <c r="D59" s="913"/>
      <c r="E59" s="910" t="s">
        <v>12</v>
      </c>
      <c r="F59" s="910" t="s">
        <v>12</v>
      </c>
      <c r="G59" s="910" t="s">
        <v>12</v>
      </c>
      <c r="H59" s="914">
        <v>0</v>
      </c>
      <c r="I59" s="914">
        <v>0</v>
      </c>
      <c r="J59" s="914">
        <v>0</v>
      </c>
      <c r="K59" s="910" t="s">
        <v>1325</v>
      </c>
      <c r="L59" s="916">
        <v>0</v>
      </c>
      <c r="M59" s="916">
        <v>0</v>
      </c>
      <c r="N59" s="910" t="s">
        <v>12</v>
      </c>
    </row>
    <row r="60" spans="1:14" ht="54.75" customHeight="1" x14ac:dyDescent="0.25">
      <c r="A60" s="910"/>
      <c r="B60" s="922" t="s">
        <v>1430</v>
      </c>
      <c r="C60" s="910" t="s">
        <v>1341</v>
      </c>
      <c r="D60" s="913" t="s">
        <v>12</v>
      </c>
      <c r="E60" s="59" t="s">
        <v>79</v>
      </c>
      <c r="F60" s="910" t="s">
        <v>1327</v>
      </c>
      <c r="G60" s="910" t="s">
        <v>1431</v>
      </c>
      <c r="H60" s="926" t="s">
        <v>13</v>
      </c>
      <c r="I60" s="926" t="s">
        <v>12</v>
      </c>
      <c r="J60" s="926" t="s">
        <v>12</v>
      </c>
      <c r="K60" s="910" t="s">
        <v>12</v>
      </c>
      <c r="L60" s="910" t="s">
        <v>12</v>
      </c>
      <c r="M60" s="910" t="s">
        <v>12</v>
      </c>
      <c r="N60" s="910"/>
    </row>
    <row r="61" spans="1:14" ht="51.75" customHeight="1" x14ac:dyDescent="0.25">
      <c r="A61" s="931" t="s">
        <v>1432</v>
      </c>
      <c r="B61" s="945" t="s">
        <v>1433</v>
      </c>
      <c r="C61" s="912" t="s">
        <v>1434</v>
      </c>
      <c r="D61" s="913"/>
      <c r="E61" s="910" t="s">
        <v>12</v>
      </c>
      <c r="F61" s="910" t="s">
        <v>12</v>
      </c>
      <c r="G61" s="910" t="s">
        <v>12</v>
      </c>
      <c r="H61" s="914">
        <v>0</v>
      </c>
      <c r="I61" s="914">
        <v>0</v>
      </c>
      <c r="J61" s="914">
        <v>0</v>
      </c>
      <c r="K61" s="910" t="s">
        <v>1325</v>
      </c>
      <c r="L61" s="916">
        <v>0</v>
      </c>
      <c r="M61" s="916">
        <v>0</v>
      </c>
      <c r="N61" s="910" t="s">
        <v>12</v>
      </c>
    </row>
    <row r="62" spans="1:14" ht="56.25" customHeight="1" x14ac:dyDescent="0.25">
      <c r="A62" s="910"/>
      <c r="B62" s="922" t="s">
        <v>1435</v>
      </c>
      <c r="C62" s="910" t="s">
        <v>1434</v>
      </c>
      <c r="D62" s="913" t="s">
        <v>12</v>
      </c>
      <c r="E62" s="59" t="s">
        <v>79</v>
      </c>
      <c r="F62" s="910" t="s">
        <v>1327</v>
      </c>
      <c r="G62" s="910" t="s">
        <v>1431</v>
      </c>
      <c r="H62" s="926" t="s">
        <v>13</v>
      </c>
      <c r="I62" s="926" t="s">
        <v>12</v>
      </c>
      <c r="J62" s="926" t="s">
        <v>12</v>
      </c>
      <c r="K62" s="910" t="s">
        <v>12</v>
      </c>
      <c r="L62" s="910" t="s">
        <v>12</v>
      </c>
      <c r="M62" s="910" t="s">
        <v>12</v>
      </c>
      <c r="N62" s="910"/>
    </row>
    <row r="63" spans="1:14" ht="69.75" customHeight="1" x14ac:dyDescent="0.25">
      <c r="A63" s="910">
        <v>17</v>
      </c>
      <c r="B63" s="911" t="s">
        <v>1436</v>
      </c>
      <c r="C63" s="912" t="s">
        <v>1437</v>
      </c>
      <c r="D63" s="913"/>
      <c r="E63" s="910" t="s">
        <v>12</v>
      </c>
      <c r="F63" s="910" t="s">
        <v>12</v>
      </c>
      <c r="G63" s="910" t="s">
        <v>12</v>
      </c>
      <c r="H63" s="914">
        <v>0</v>
      </c>
      <c r="I63" s="914">
        <v>0</v>
      </c>
      <c r="J63" s="914">
        <v>0</v>
      </c>
      <c r="K63" s="910" t="s">
        <v>1325</v>
      </c>
      <c r="L63" s="916">
        <v>0</v>
      </c>
      <c r="M63" s="916">
        <v>0</v>
      </c>
      <c r="N63" s="910" t="s">
        <v>12</v>
      </c>
    </row>
    <row r="64" spans="1:14" ht="69.75" customHeight="1" x14ac:dyDescent="0.25">
      <c r="A64" s="910"/>
      <c r="B64" s="922" t="s">
        <v>1438</v>
      </c>
      <c r="C64" s="910" t="s">
        <v>1437</v>
      </c>
      <c r="D64" s="913"/>
      <c r="E64" s="59" t="s">
        <v>79</v>
      </c>
      <c r="F64" s="910" t="s">
        <v>1327</v>
      </c>
      <c r="G64" s="910" t="s">
        <v>1439</v>
      </c>
      <c r="H64" s="926" t="s">
        <v>13</v>
      </c>
      <c r="I64" s="926" t="s">
        <v>12</v>
      </c>
      <c r="J64" s="926" t="s">
        <v>12</v>
      </c>
      <c r="K64" s="910" t="s">
        <v>12</v>
      </c>
      <c r="L64" s="910" t="s">
        <v>12</v>
      </c>
      <c r="M64" s="910" t="s">
        <v>12</v>
      </c>
      <c r="N64" s="910"/>
    </row>
    <row r="65" spans="1:14" ht="76.5" customHeight="1" x14ac:dyDescent="0.25">
      <c r="A65" s="931" t="s">
        <v>1440</v>
      </c>
      <c r="B65" s="945" t="s">
        <v>1441</v>
      </c>
      <c r="C65" s="910" t="s">
        <v>1442</v>
      </c>
      <c r="D65" s="913" t="s">
        <v>1443</v>
      </c>
      <c r="E65" s="910" t="s">
        <v>12</v>
      </c>
      <c r="F65" s="910" t="s">
        <v>12</v>
      </c>
      <c r="G65" s="910" t="s">
        <v>12</v>
      </c>
      <c r="H65" s="914">
        <v>0</v>
      </c>
      <c r="I65" s="914">
        <v>0</v>
      </c>
      <c r="J65" s="914">
        <v>0</v>
      </c>
      <c r="K65" s="910" t="s">
        <v>1325</v>
      </c>
      <c r="L65" s="916">
        <v>0</v>
      </c>
      <c r="M65" s="916">
        <v>0</v>
      </c>
      <c r="N65" s="910" t="s">
        <v>12</v>
      </c>
    </row>
    <row r="66" spans="1:14" ht="41.25" customHeight="1" x14ac:dyDescent="0.25">
      <c r="A66" s="910"/>
      <c r="B66" s="922" t="s">
        <v>1444</v>
      </c>
      <c r="C66" s="910" t="s">
        <v>1445</v>
      </c>
      <c r="D66" s="913" t="s">
        <v>12</v>
      </c>
      <c r="E66" s="59" t="s">
        <v>79</v>
      </c>
      <c r="F66" s="910" t="s">
        <v>1327</v>
      </c>
      <c r="G66" s="910" t="s">
        <v>1446</v>
      </c>
      <c r="H66" s="926" t="s">
        <v>13</v>
      </c>
      <c r="I66" s="926" t="s">
        <v>12</v>
      </c>
      <c r="J66" s="926" t="s">
        <v>12</v>
      </c>
      <c r="K66" s="910" t="s">
        <v>12</v>
      </c>
      <c r="L66" s="910" t="s">
        <v>12</v>
      </c>
      <c r="M66" s="910" t="s">
        <v>12</v>
      </c>
      <c r="N66" s="910"/>
    </row>
    <row r="67" spans="1:14" ht="52.5" customHeight="1" x14ac:dyDescent="0.25">
      <c r="A67" s="910"/>
      <c r="B67" s="922" t="s">
        <v>1447</v>
      </c>
      <c r="C67" s="910" t="s">
        <v>1448</v>
      </c>
      <c r="D67" s="913" t="s">
        <v>12</v>
      </c>
      <c r="E67" s="59" t="s">
        <v>79</v>
      </c>
      <c r="F67" s="910" t="s">
        <v>1327</v>
      </c>
      <c r="G67" s="910" t="s">
        <v>1446</v>
      </c>
      <c r="H67" s="926" t="s">
        <v>13</v>
      </c>
      <c r="I67" s="926" t="s">
        <v>12</v>
      </c>
      <c r="J67" s="926" t="s">
        <v>12</v>
      </c>
      <c r="K67" s="910" t="s">
        <v>12</v>
      </c>
      <c r="L67" s="910" t="s">
        <v>12</v>
      </c>
      <c r="M67" s="910" t="s">
        <v>12</v>
      </c>
      <c r="N67" s="910"/>
    </row>
    <row r="68" spans="1:14" ht="50.25" customHeight="1" x14ac:dyDescent="0.25">
      <c r="A68" s="910"/>
      <c r="B68" s="922" t="s">
        <v>1449</v>
      </c>
      <c r="C68" s="910" t="s">
        <v>1445</v>
      </c>
      <c r="D68" s="913" t="s">
        <v>12</v>
      </c>
      <c r="E68" s="59" t="s">
        <v>79</v>
      </c>
      <c r="F68" s="910" t="s">
        <v>1327</v>
      </c>
      <c r="G68" s="910" t="s">
        <v>1446</v>
      </c>
      <c r="H68" s="926" t="s">
        <v>13</v>
      </c>
      <c r="I68" s="926" t="s">
        <v>12</v>
      </c>
      <c r="J68" s="926" t="s">
        <v>12</v>
      </c>
      <c r="K68" s="910" t="s">
        <v>12</v>
      </c>
      <c r="L68" s="910" t="s">
        <v>12</v>
      </c>
      <c r="M68" s="910" t="s">
        <v>12</v>
      </c>
      <c r="N68" s="910"/>
    </row>
    <row r="69" spans="1:14" s="944" customFormat="1" ht="38.25" customHeight="1" x14ac:dyDescent="0.3">
      <c r="A69" s="908" t="s">
        <v>1450</v>
      </c>
      <c r="B69" s="943"/>
      <c r="C69" s="943"/>
      <c r="D69" s="943"/>
      <c r="E69" s="943"/>
      <c r="F69" s="943"/>
      <c r="G69" s="943"/>
      <c r="H69" s="943"/>
      <c r="I69" s="943"/>
      <c r="J69" s="943"/>
      <c r="K69" s="943"/>
      <c r="L69" s="943"/>
      <c r="M69" s="943"/>
      <c r="N69" s="943"/>
    </row>
    <row r="70" spans="1:14" s="948" customFormat="1" ht="57" customHeight="1" x14ac:dyDescent="0.3">
      <c r="A70" s="931" t="s">
        <v>1451</v>
      </c>
      <c r="B70" s="911" t="s">
        <v>1452</v>
      </c>
      <c r="C70" s="912" t="s">
        <v>1323</v>
      </c>
      <c r="D70" s="946" t="s">
        <v>1324</v>
      </c>
      <c r="E70" s="910" t="s">
        <v>12</v>
      </c>
      <c r="F70" s="910" t="s">
        <v>12</v>
      </c>
      <c r="G70" s="910" t="s">
        <v>12</v>
      </c>
      <c r="H70" s="914"/>
      <c r="I70" s="914"/>
      <c r="J70" s="914"/>
      <c r="K70" s="910" t="s">
        <v>1325</v>
      </c>
      <c r="L70" s="947">
        <v>300</v>
      </c>
      <c r="M70" s="947">
        <v>0</v>
      </c>
      <c r="N70" s="910" t="s">
        <v>12</v>
      </c>
    </row>
    <row r="71" spans="1:14" s="948" customFormat="1" ht="63.75" customHeight="1" x14ac:dyDescent="0.3">
      <c r="A71" s="910"/>
      <c r="B71" s="922" t="s">
        <v>1453</v>
      </c>
      <c r="C71" s="910" t="s">
        <v>1454</v>
      </c>
      <c r="D71" s="913" t="s">
        <v>1324</v>
      </c>
      <c r="E71" s="59" t="s">
        <v>115</v>
      </c>
      <c r="F71" s="910" t="s">
        <v>1387</v>
      </c>
      <c r="G71" s="919" t="s">
        <v>1455</v>
      </c>
      <c r="H71" s="926"/>
      <c r="I71" s="926"/>
      <c r="J71" s="926"/>
      <c r="K71" s="910" t="s">
        <v>12</v>
      </c>
      <c r="L71" s="910" t="s">
        <v>12</v>
      </c>
      <c r="M71" s="910" t="s">
        <v>12</v>
      </c>
      <c r="N71" s="910"/>
    </row>
    <row r="72" spans="1:14" s="948" customFormat="1" ht="75" customHeight="1" x14ac:dyDescent="0.3">
      <c r="A72" s="910"/>
      <c r="B72" s="922" t="s">
        <v>1456</v>
      </c>
      <c r="C72" s="910" t="s">
        <v>1454</v>
      </c>
      <c r="D72" s="913" t="s">
        <v>1324</v>
      </c>
      <c r="E72" s="59" t="s">
        <v>115</v>
      </c>
      <c r="F72" s="910" t="s">
        <v>1457</v>
      </c>
      <c r="G72" s="919" t="s">
        <v>1458</v>
      </c>
      <c r="H72" s="926"/>
      <c r="I72" s="926"/>
      <c r="J72" s="926"/>
      <c r="K72" s="910" t="s">
        <v>12</v>
      </c>
      <c r="L72" s="910" t="s">
        <v>12</v>
      </c>
      <c r="M72" s="910" t="s">
        <v>12</v>
      </c>
      <c r="N72" s="910"/>
    </row>
    <row r="73" spans="1:14" s="948" customFormat="1" ht="96.75" customHeight="1" x14ac:dyDescent="0.3">
      <c r="A73" s="910"/>
      <c r="B73" s="922" t="s">
        <v>1459</v>
      </c>
      <c r="C73" s="910" t="s">
        <v>1454</v>
      </c>
      <c r="D73" s="913" t="s">
        <v>1324</v>
      </c>
      <c r="E73" s="59" t="s">
        <v>79</v>
      </c>
      <c r="F73" s="910" t="s">
        <v>1327</v>
      </c>
      <c r="G73" s="910" t="s">
        <v>1460</v>
      </c>
      <c r="H73" s="926"/>
      <c r="I73" s="926"/>
      <c r="J73" s="926"/>
      <c r="K73" s="910" t="s">
        <v>12</v>
      </c>
      <c r="L73" s="910" t="s">
        <v>12</v>
      </c>
      <c r="M73" s="910" t="s">
        <v>12</v>
      </c>
      <c r="N73" s="910"/>
    </row>
    <row r="74" spans="1:14" s="948" customFormat="1" ht="53.25" customHeight="1" x14ac:dyDescent="0.3">
      <c r="A74" s="931" t="s">
        <v>1461</v>
      </c>
      <c r="B74" s="911" t="s">
        <v>1462</v>
      </c>
      <c r="C74" s="912" t="s">
        <v>1463</v>
      </c>
      <c r="D74" s="946" t="s">
        <v>1464</v>
      </c>
      <c r="E74" s="910" t="s">
        <v>12</v>
      </c>
      <c r="F74" s="910" t="s">
        <v>12</v>
      </c>
      <c r="G74" s="910" t="s">
        <v>12</v>
      </c>
      <c r="H74" s="914"/>
      <c r="I74" s="914"/>
      <c r="J74" s="914"/>
      <c r="K74" s="910" t="s">
        <v>1325</v>
      </c>
      <c r="L74" s="916">
        <v>0</v>
      </c>
      <c r="M74" s="916">
        <v>0</v>
      </c>
      <c r="N74" s="910" t="s">
        <v>12</v>
      </c>
    </row>
    <row r="75" spans="1:14" s="948" customFormat="1" ht="66" customHeight="1" x14ac:dyDescent="0.3">
      <c r="A75" s="931"/>
      <c r="B75" s="949" t="s">
        <v>1465</v>
      </c>
      <c r="C75" s="910" t="s">
        <v>1463</v>
      </c>
      <c r="D75" s="913" t="s">
        <v>1464</v>
      </c>
      <c r="E75" s="910" t="s">
        <v>190</v>
      </c>
      <c r="F75" s="910" t="s">
        <v>1327</v>
      </c>
      <c r="G75" s="910" t="s">
        <v>1466</v>
      </c>
      <c r="H75" s="926"/>
      <c r="I75" s="926"/>
      <c r="J75" s="926"/>
      <c r="K75" s="910" t="s">
        <v>12</v>
      </c>
      <c r="L75" s="910" t="s">
        <v>12</v>
      </c>
      <c r="M75" s="910" t="s">
        <v>12</v>
      </c>
      <c r="N75" s="910"/>
    </row>
    <row r="76" spans="1:14" s="948" customFormat="1" ht="59.25" customHeight="1" x14ac:dyDescent="0.3">
      <c r="A76" s="931" t="s">
        <v>1467</v>
      </c>
      <c r="B76" s="911" t="s">
        <v>1468</v>
      </c>
      <c r="C76" s="912" t="s">
        <v>1469</v>
      </c>
      <c r="D76" s="946" t="s">
        <v>1470</v>
      </c>
      <c r="E76" s="910" t="s">
        <v>12</v>
      </c>
      <c r="F76" s="910" t="s">
        <v>12</v>
      </c>
      <c r="G76" s="910" t="s">
        <v>12</v>
      </c>
      <c r="H76" s="914"/>
      <c r="I76" s="914"/>
      <c r="J76" s="914"/>
      <c r="K76" s="910" t="s">
        <v>1325</v>
      </c>
      <c r="L76" s="916">
        <v>0</v>
      </c>
      <c r="M76" s="916">
        <v>0</v>
      </c>
      <c r="N76" s="910" t="s">
        <v>12</v>
      </c>
    </row>
    <row r="77" spans="1:14" s="948" customFormat="1" ht="80.25" customHeight="1" x14ac:dyDescent="0.3">
      <c r="A77" s="931"/>
      <c r="B77" s="949" t="s">
        <v>1471</v>
      </c>
      <c r="C77" s="910" t="s">
        <v>1469</v>
      </c>
      <c r="D77" s="913" t="s">
        <v>1470</v>
      </c>
      <c r="E77" s="910" t="s">
        <v>79</v>
      </c>
      <c r="F77" s="910" t="s">
        <v>1327</v>
      </c>
      <c r="G77" s="910" t="s">
        <v>1472</v>
      </c>
      <c r="H77" s="926"/>
      <c r="I77" s="926"/>
      <c r="J77" s="926"/>
      <c r="K77" s="910" t="s">
        <v>12</v>
      </c>
      <c r="L77" s="910" t="s">
        <v>12</v>
      </c>
      <c r="M77" s="910" t="s">
        <v>12</v>
      </c>
      <c r="N77" s="910"/>
    </row>
    <row r="78" spans="1:14" s="948" customFormat="1" ht="78.75" customHeight="1" x14ac:dyDescent="0.3">
      <c r="A78" s="931" t="s">
        <v>1473</v>
      </c>
      <c r="B78" s="911" t="s">
        <v>1474</v>
      </c>
      <c r="C78" s="912" t="s">
        <v>1475</v>
      </c>
      <c r="D78" s="946" t="s">
        <v>1476</v>
      </c>
      <c r="E78" s="910" t="s">
        <v>12</v>
      </c>
      <c r="F78" s="910" t="s">
        <v>12</v>
      </c>
      <c r="G78" s="910" t="s">
        <v>12</v>
      </c>
      <c r="H78" s="914"/>
      <c r="I78" s="914"/>
      <c r="J78" s="914"/>
      <c r="K78" s="910" t="s">
        <v>1325</v>
      </c>
      <c r="L78" s="916">
        <v>0</v>
      </c>
      <c r="M78" s="916">
        <v>0</v>
      </c>
      <c r="N78" s="910" t="s">
        <v>12</v>
      </c>
    </row>
    <row r="79" spans="1:14" s="948" customFormat="1" ht="81.75" customHeight="1" x14ac:dyDescent="0.3">
      <c r="A79" s="931"/>
      <c r="B79" s="922" t="s">
        <v>1477</v>
      </c>
      <c r="C79" s="910" t="s">
        <v>1475</v>
      </c>
      <c r="D79" s="913" t="s">
        <v>1476</v>
      </c>
      <c r="E79" s="59" t="s">
        <v>115</v>
      </c>
      <c r="F79" s="910" t="s">
        <v>1327</v>
      </c>
      <c r="G79" s="919" t="s">
        <v>1478</v>
      </c>
      <c r="H79" s="926"/>
      <c r="I79" s="926"/>
      <c r="J79" s="926"/>
      <c r="K79" s="910" t="s">
        <v>12</v>
      </c>
      <c r="L79" s="910" t="s">
        <v>12</v>
      </c>
      <c r="M79" s="910" t="s">
        <v>12</v>
      </c>
      <c r="N79" s="910"/>
    </row>
    <row r="80" spans="1:14" s="944" customFormat="1" ht="79.5" customHeight="1" x14ac:dyDescent="0.3">
      <c r="A80" s="950" t="s">
        <v>1479</v>
      </c>
      <c r="B80" s="950"/>
      <c r="C80" s="950"/>
      <c r="D80" s="950"/>
      <c r="E80" s="950"/>
      <c r="F80" s="950"/>
      <c r="G80" s="950"/>
      <c r="H80" s="950"/>
      <c r="I80" s="950"/>
      <c r="J80" s="950"/>
      <c r="K80" s="950"/>
      <c r="L80" s="950"/>
      <c r="M80" s="950"/>
      <c r="N80" s="950"/>
    </row>
    <row r="81" spans="1:14" s="944" customFormat="1" ht="18.75" customHeight="1" x14ac:dyDescent="0.3">
      <c r="A81" s="951"/>
      <c r="B81" s="952"/>
      <c r="C81" s="953"/>
      <c r="D81" s="954"/>
      <c r="E81" s="955"/>
      <c r="F81" s="953"/>
      <c r="G81" s="953"/>
      <c r="H81" s="956"/>
      <c r="I81" s="956"/>
      <c r="J81" s="956"/>
      <c r="K81" s="953"/>
      <c r="L81" s="953"/>
      <c r="M81" s="953"/>
      <c r="N81" s="953"/>
    </row>
    <row r="82" spans="1:14" s="944" customFormat="1" ht="18.75" customHeight="1" x14ac:dyDescent="0.3">
      <c r="A82" s="951"/>
      <c r="B82" s="952"/>
      <c r="C82" s="953"/>
      <c r="D82" s="954"/>
      <c r="E82" s="955"/>
      <c r="F82" s="953"/>
      <c r="G82" s="953"/>
      <c r="H82" s="956"/>
      <c r="I82" s="956"/>
      <c r="J82" s="956"/>
      <c r="K82" s="953"/>
      <c r="L82" s="953"/>
      <c r="M82" s="953"/>
      <c r="N82" s="953"/>
    </row>
    <row r="83" spans="1:14" s="944" customFormat="1" ht="18.75" customHeight="1" x14ac:dyDescent="0.3">
      <c r="A83" s="951"/>
      <c r="B83" s="952"/>
      <c r="C83" s="953"/>
      <c r="D83" s="954"/>
      <c r="E83" s="955"/>
      <c r="F83" s="953"/>
      <c r="G83" s="953"/>
      <c r="H83" s="956"/>
      <c r="I83" s="956"/>
      <c r="J83" s="956"/>
      <c r="K83" s="953"/>
      <c r="L83" s="953"/>
      <c r="M83" s="953"/>
      <c r="N83" s="953"/>
    </row>
    <row r="84" spans="1:14" s="944" customFormat="1" ht="18.75" customHeight="1" x14ac:dyDescent="0.3">
      <c r="A84" s="951"/>
      <c r="B84" s="957" t="s">
        <v>1480</v>
      </c>
      <c r="C84" s="953"/>
      <c r="D84" s="954"/>
      <c r="E84" s="955"/>
      <c r="F84" s="953"/>
      <c r="G84" s="953"/>
      <c r="H84" s="956"/>
      <c r="I84" s="956"/>
      <c r="J84" s="956"/>
      <c r="K84" s="953"/>
      <c r="L84" s="957" t="s">
        <v>1481</v>
      </c>
      <c r="M84" s="953"/>
      <c r="N84" s="953"/>
    </row>
    <row r="85" spans="1:14" x14ac:dyDescent="0.25">
      <c r="B85" s="281" t="s">
        <v>1482</v>
      </c>
    </row>
    <row r="86" spans="1:14" x14ac:dyDescent="0.25">
      <c r="B86" s="960"/>
    </row>
  </sheetData>
  <mergeCells count="24">
    <mergeCell ref="G32:G33"/>
    <mergeCell ref="A51:N51"/>
    <mergeCell ref="A69:N69"/>
    <mergeCell ref="A80:N80"/>
    <mergeCell ref="N4:N6"/>
    <mergeCell ref="F5:F6"/>
    <mergeCell ref="G5:G6"/>
    <mergeCell ref="H5:J5"/>
    <mergeCell ref="A8:N8"/>
    <mergeCell ref="A32:A33"/>
    <mergeCell ref="B32:B33"/>
    <mergeCell ref="C32:C33"/>
    <mergeCell ref="E32:E33"/>
    <mergeCell ref="F32:F33"/>
    <mergeCell ref="A2:M2"/>
    <mergeCell ref="A3:M3"/>
    <mergeCell ref="A4:A6"/>
    <mergeCell ref="B4:B6"/>
    <mergeCell ref="C4:C6"/>
    <mergeCell ref="D4:D6"/>
    <mergeCell ref="E4:E6"/>
    <mergeCell ref="F4:G4"/>
    <mergeCell ref="H4:J4"/>
    <mergeCell ref="K4:M5"/>
  </mergeCells>
  <pageMargins left="0.31496062992125984" right="0.31496062992125984" top="0.65" bottom="0.23" header="0.31496062992125984" footer="0.15"/>
  <pageSetup paperSize="9" scale="76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view="pageBreakPreview" topLeftCell="A2" zoomScale="70" zoomScaleNormal="90" zoomScaleSheetLayoutView="70" workbookViewId="0">
      <selection activeCell="D14" sqref="D14"/>
    </sheetView>
  </sheetViews>
  <sheetFormatPr defaultColWidth="8.85546875" defaultRowHeight="15" x14ac:dyDescent="0.25"/>
  <cols>
    <col min="1" max="1" width="8.85546875" style="46"/>
    <col min="2" max="2" width="44.5703125" style="94" customWidth="1"/>
    <col min="3" max="3" width="23.85546875" style="46" customWidth="1"/>
    <col min="4" max="4" width="14.42578125" style="46" customWidth="1"/>
    <col min="5" max="5" width="24.5703125" style="46" customWidth="1"/>
    <col min="6" max="6" width="24" style="46" customWidth="1"/>
    <col min="7" max="7" width="34.28515625" style="46" customWidth="1"/>
    <col min="8" max="8" width="26.140625" style="46" customWidth="1"/>
    <col min="9" max="9" width="25.85546875" style="95" customWidth="1"/>
    <col min="10" max="10" width="45.5703125" style="46" customWidth="1"/>
    <col min="11" max="16384" width="8.85546875" style="46"/>
  </cols>
  <sheetData>
    <row r="1" spans="1:10" ht="42.6" customHeight="1" x14ac:dyDescent="0.25">
      <c r="B1" s="538" t="s">
        <v>99</v>
      </c>
      <c r="C1" s="538"/>
      <c r="D1" s="538"/>
      <c r="E1" s="538"/>
      <c r="F1" s="538"/>
      <c r="G1" s="538"/>
      <c r="H1" s="538"/>
      <c r="I1" s="538"/>
      <c r="J1" s="538"/>
    </row>
    <row r="2" spans="1:10" x14ac:dyDescent="0.25">
      <c r="B2" s="47"/>
      <c r="C2" s="48"/>
      <c r="D2" s="48"/>
      <c r="E2" s="48"/>
      <c r="F2" s="48"/>
      <c r="G2" s="48"/>
      <c r="H2" s="48"/>
      <c r="I2" s="49"/>
      <c r="J2" s="48"/>
    </row>
    <row r="3" spans="1:10" ht="45.95" customHeight="1" x14ac:dyDescent="0.25">
      <c r="A3" s="539" t="s">
        <v>100</v>
      </c>
      <c r="B3" s="541" t="s">
        <v>101</v>
      </c>
      <c r="C3" s="542" t="s">
        <v>102</v>
      </c>
      <c r="D3" s="543" t="s">
        <v>103</v>
      </c>
      <c r="E3" s="545" t="s">
        <v>104</v>
      </c>
      <c r="F3" s="546"/>
      <c r="G3" s="542" t="s">
        <v>105</v>
      </c>
      <c r="H3" s="542"/>
      <c r="I3" s="542"/>
      <c r="J3" s="542" t="s">
        <v>24</v>
      </c>
    </row>
    <row r="4" spans="1:10" ht="66.599999999999994" customHeight="1" x14ac:dyDescent="0.25">
      <c r="A4" s="540"/>
      <c r="B4" s="541"/>
      <c r="C4" s="542"/>
      <c r="D4" s="544"/>
      <c r="E4" s="50" t="s">
        <v>106</v>
      </c>
      <c r="F4" s="50" t="s">
        <v>107</v>
      </c>
      <c r="G4" s="50" t="s">
        <v>108</v>
      </c>
      <c r="H4" s="50" t="s">
        <v>38</v>
      </c>
      <c r="I4" s="50" t="s">
        <v>36</v>
      </c>
      <c r="J4" s="542"/>
    </row>
    <row r="5" spans="1:10" x14ac:dyDescent="0.25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  <c r="I5" s="51">
        <v>9</v>
      </c>
      <c r="J5" s="51">
        <v>10</v>
      </c>
    </row>
    <row r="6" spans="1:10" ht="15" customHeight="1" x14ac:dyDescent="0.25">
      <c r="A6" s="52"/>
      <c r="B6" s="547" t="s">
        <v>109</v>
      </c>
      <c r="C6" s="547"/>
      <c r="D6" s="547"/>
      <c r="E6" s="547"/>
      <c r="F6" s="547"/>
      <c r="G6" s="547"/>
      <c r="H6" s="547"/>
      <c r="I6" s="547"/>
      <c r="J6" s="547"/>
    </row>
    <row r="7" spans="1:10" ht="33.6" customHeight="1" x14ac:dyDescent="0.25">
      <c r="A7" s="548" t="s">
        <v>39</v>
      </c>
      <c r="B7" s="551" t="s">
        <v>110</v>
      </c>
      <c r="C7" s="554" t="s">
        <v>111</v>
      </c>
      <c r="D7" s="554" t="s">
        <v>13</v>
      </c>
      <c r="E7" s="557" t="s">
        <v>13</v>
      </c>
      <c r="F7" s="557" t="s">
        <v>13</v>
      </c>
      <c r="G7" s="53" t="s">
        <v>112</v>
      </c>
      <c r="H7" s="54">
        <f>H8+H9</f>
        <v>9398.7692900000002</v>
      </c>
      <c r="I7" s="54">
        <f>I8+I9</f>
        <v>0</v>
      </c>
      <c r="J7" s="55" t="s">
        <v>13</v>
      </c>
    </row>
    <row r="8" spans="1:10" ht="51.95" customHeight="1" x14ac:dyDescent="0.25">
      <c r="A8" s="549"/>
      <c r="B8" s="552"/>
      <c r="C8" s="555"/>
      <c r="D8" s="555"/>
      <c r="E8" s="558"/>
      <c r="F8" s="558"/>
      <c r="G8" s="56" t="s">
        <v>113</v>
      </c>
      <c r="H8" s="57">
        <f>388.43684+1630.03245</f>
        <v>2018.46929</v>
      </c>
      <c r="I8" s="58">
        <v>0</v>
      </c>
      <c r="J8" s="56" t="s">
        <v>12</v>
      </c>
    </row>
    <row r="9" spans="1:10" ht="39" customHeight="1" x14ac:dyDescent="0.25">
      <c r="A9" s="550"/>
      <c r="B9" s="553"/>
      <c r="C9" s="556"/>
      <c r="D9" s="556"/>
      <c r="E9" s="559"/>
      <c r="F9" s="559"/>
      <c r="G9" s="59" t="s">
        <v>47</v>
      </c>
      <c r="H9" s="57">
        <v>7380.3</v>
      </c>
      <c r="I9" s="58">
        <v>0</v>
      </c>
      <c r="J9" s="56" t="s">
        <v>12</v>
      </c>
    </row>
    <row r="10" spans="1:10" ht="79.5" customHeight="1" x14ac:dyDescent="0.25">
      <c r="A10" s="60"/>
      <c r="B10" s="61" t="s">
        <v>114</v>
      </c>
      <c r="C10" s="59" t="s">
        <v>111</v>
      </c>
      <c r="D10" s="62" t="s">
        <v>115</v>
      </c>
      <c r="E10" s="63" t="s">
        <v>116</v>
      </c>
      <c r="F10" s="63" t="s">
        <v>117</v>
      </c>
      <c r="G10" s="56" t="s">
        <v>13</v>
      </c>
      <c r="H10" s="56" t="s">
        <v>13</v>
      </c>
      <c r="I10" s="56" t="s">
        <v>13</v>
      </c>
      <c r="J10" s="56" t="s">
        <v>12</v>
      </c>
    </row>
    <row r="11" spans="1:10" ht="44.1" customHeight="1" x14ac:dyDescent="0.25">
      <c r="A11" s="60" t="s">
        <v>118</v>
      </c>
      <c r="B11" s="64" t="s">
        <v>119</v>
      </c>
      <c r="C11" s="59" t="s">
        <v>111</v>
      </c>
      <c r="D11" s="62" t="s">
        <v>13</v>
      </c>
      <c r="E11" s="63" t="s">
        <v>13</v>
      </c>
      <c r="F11" s="63" t="s">
        <v>13</v>
      </c>
      <c r="G11" s="53" t="s">
        <v>112</v>
      </c>
      <c r="H11" s="65">
        <f>H12+H13</f>
        <v>2417.07071</v>
      </c>
      <c r="I11" s="65">
        <f>I12+I13</f>
        <v>435.0727172</v>
      </c>
      <c r="J11" s="66" t="s">
        <v>12</v>
      </c>
    </row>
    <row r="12" spans="1:10" ht="78.95" customHeight="1" x14ac:dyDescent="0.25">
      <c r="A12" s="548" t="s">
        <v>120</v>
      </c>
      <c r="B12" s="551" t="s">
        <v>121</v>
      </c>
      <c r="C12" s="554" t="s">
        <v>111</v>
      </c>
      <c r="D12" s="554" t="s">
        <v>115</v>
      </c>
      <c r="E12" s="557" t="s">
        <v>122</v>
      </c>
      <c r="F12" s="557" t="s">
        <v>122</v>
      </c>
      <c r="G12" s="56" t="s">
        <v>113</v>
      </c>
      <c r="H12" s="65">
        <v>2392.9</v>
      </c>
      <c r="I12" s="65">
        <v>430.72199000000001</v>
      </c>
      <c r="J12" s="56" t="s">
        <v>12</v>
      </c>
    </row>
    <row r="13" spans="1:10" ht="66" customHeight="1" x14ac:dyDescent="0.25">
      <c r="A13" s="550"/>
      <c r="B13" s="553"/>
      <c r="C13" s="556"/>
      <c r="D13" s="556"/>
      <c r="E13" s="559"/>
      <c r="F13" s="559"/>
      <c r="G13" s="56" t="s">
        <v>47</v>
      </c>
      <c r="H13" s="65">
        <v>24.17071</v>
      </c>
      <c r="I13" s="65">
        <v>4.3507271999999997</v>
      </c>
      <c r="J13" s="56" t="s">
        <v>12</v>
      </c>
    </row>
    <row r="14" spans="1:10" ht="126.6" customHeight="1" x14ac:dyDescent="0.25">
      <c r="A14" s="60"/>
      <c r="B14" s="61" t="s">
        <v>123</v>
      </c>
      <c r="C14" s="59" t="s">
        <v>111</v>
      </c>
      <c r="D14" s="62" t="s">
        <v>115</v>
      </c>
      <c r="E14" s="63" t="s">
        <v>122</v>
      </c>
      <c r="F14" s="63" t="s">
        <v>122</v>
      </c>
      <c r="G14" s="56" t="s">
        <v>13</v>
      </c>
      <c r="H14" s="56" t="s">
        <v>13</v>
      </c>
      <c r="I14" s="67" t="s">
        <v>13</v>
      </c>
      <c r="J14" s="56" t="s">
        <v>12</v>
      </c>
    </row>
    <row r="15" spans="1:10" ht="33" customHeight="1" x14ac:dyDescent="0.25">
      <c r="A15" s="548" t="s">
        <v>124</v>
      </c>
      <c r="B15" s="551" t="s">
        <v>125</v>
      </c>
      <c r="C15" s="554" t="s">
        <v>126</v>
      </c>
      <c r="D15" s="554" t="s">
        <v>13</v>
      </c>
      <c r="E15" s="557" t="s">
        <v>13</v>
      </c>
      <c r="F15" s="557" t="s">
        <v>13</v>
      </c>
      <c r="G15" s="53" t="s">
        <v>112</v>
      </c>
      <c r="H15" s="65">
        <f>H16+H17</f>
        <v>58871.026839999999</v>
      </c>
      <c r="I15" s="65">
        <f>I16+I17</f>
        <v>4477.9937799999998</v>
      </c>
      <c r="J15" s="56" t="s">
        <v>12</v>
      </c>
    </row>
    <row r="16" spans="1:10" ht="28.5" customHeight="1" x14ac:dyDescent="0.25">
      <c r="A16" s="549"/>
      <c r="B16" s="552"/>
      <c r="C16" s="555"/>
      <c r="D16" s="555"/>
      <c r="E16" s="558"/>
      <c r="F16" s="558"/>
      <c r="G16" s="53" t="s">
        <v>113</v>
      </c>
      <c r="H16" s="65">
        <f>H18+H21</f>
        <v>26751.327000000001</v>
      </c>
      <c r="I16" s="65">
        <f>I18+I21</f>
        <v>0</v>
      </c>
      <c r="J16" s="66"/>
    </row>
    <row r="17" spans="1:16" ht="21.6" customHeight="1" x14ac:dyDescent="0.25">
      <c r="A17" s="550"/>
      <c r="B17" s="553"/>
      <c r="C17" s="556"/>
      <c r="D17" s="556"/>
      <c r="E17" s="559"/>
      <c r="F17" s="559"/>
      <c r="G17" s="53" t="s">
        <v>47</v>
      </c>
      <c r="H17" s="65">
        <f>H19+H22</f>
        <v>32119.699839999997</v>
      </c>
      <c r="I17" s="65">
        <f>I19+I22</f>
        <v>4477.9937799999998</v>
      </c>
      <c r="J17" s="66"/>
    </row>
    <row r="18" spans="1:16" ht="61.5" customHeight="1" x14ac:dyDescent="0.25">
      <c r="A18" s="548" t="s">
        <v>127</v>
      </c>
      <c r="B18" s="551" t="s">
        <v>128</v>
      </c>
      <c r="C18" s="554" t="s">
        <v>126</v>
      </c>
      <c r="D18" s="554" t="s">
        <v>115</v>
      </c>
      <c r="E18" s="557" t="s">
        <v>129</v>
      </c>
      <c r="F18" s="557" t="s">
        <v>129</v>
      </c>
      <c r="G18" s="56" t="s">
        <v>113</v>
      </c>
      <c r="H18" s="68">
        <v>20279.267</v>
      </c>
      <c r="I18" s="69">
        <v>0</v>
      </c>
      <c r="J18" s="560" t="s">
        <v>12</v>
      </c>
    </row>
    <row r="19" spans="1:16" ht="75" customHeight="1" x14ac:dyDescent="0.25">
      <c r="A19" s="550"/>
      <c r="B19" s="553"/>
      <c r="C19" s="556"/>
      <c r="D19" s="556"/>
      <c r="E19" s="559"/>
      <c r="F19" s="559"/>
      <c r="G19" s="56" t="s">
        <v>47</v>
      </c>
      <c r="H19" s="68">
        <v>1067.3298400000001</v>
      </c>
      <c r="I19" s="69">
        <v>0</v>
      </c>
      <c r="J19" s="561"/>
    </row>
    <row r="20" spans="1:16" ht="104.1" customHeight="1" x14ac:dyDescent="0.25">
      <c r="A20" s="60"/>
      <c r="B20" s="61" t="s">
        <v>130</v>
      </c>
      <c r="C20" s="59" t="s">
        <v>126</v>
      </c>
      <c r="D20" s="62" t="s">
        <v>115</v>
      </c>
      <c r="E20" s="63" t="s">
        <v>129</v>
      </c>
      <c r="F20" s="63" t="s">
        <v>129</v>
      </c>
      <c r="G20" s="56" t="s">
        <v>13</v>
      </c>
      <c r="H20" s="56" t="s">
        <v>13</v>
      </c>
      <c r="I20" s="67" t="s">
        <v>13</v>
      </c>
      <c r="J20" s="67" t="s">
        <v>13</v>
      </c>
    </row>
    <row r="21" spans="1:16" ht="71.099999999999994" customHeight="1" x14ac:dyDescent="0.25">
      <c r="A21" s="548" t="s">
        <v>131</v>
      </c>
      <c r="B21" s="551" t="s">
        <v>132</v>
      </c>
      <c r="C21" s="554" t="s">
        <v>126</v>
      </c>
      <c r="D21" s="554" t="s">
        <v>115</v>
      </c>
      <c r="E21" s="557" t="s">
        <v>133</v>
      </c>
      <c r="F21" s="557" t="s">
        <v>133</v>
      </c>
      <c r="G21" s="56" t="s">
        <v>113</v>
      </c>
      <c r="H21" s="56">
        <v>6472.06</v>
      </c>
      <c r="I21" s="69">
        <v>0</v>
      </c>
      <c r="J21" s="67" t="s">
        <v>13</v>
      </c>
    </row>
    <row r="22" spans="1:16" ht="69.95" customHeight="1" x14ac:dyDescent="0.25">
      <c r="A22" s="550"/>
      <c r="B22" s="553"/>
      <c r="C22" s="556"/>
      <c r="D22" s="556"/>
      <c r="E22" s="559"/>
      <c r="F22" s="559"/>
      <c r="G22" s="56" t="s">
        <v>47</v>
      </c>
      <c r="H22" s="56">
        <f>15165.31+9415+6472.06</f>
        <v>31052.37</v>
      </c>
      <c r="I22" s="68">
        <v>4477.9937799999998</v>
      </c>
      <c r="J22" s="67" t="s">
        <v>13</v>
      </c>
    </row>
    <row r="23" spans="1:16" ht="143.44999999999999" customHeight="1" x14ac:dyDescent="0.25">
      <c r="A23" s="60"/>
      <c r="B23" s="61" t="s">
        <v>134</v>
      </c>
      <c r="C23" s="59" t="s">
        <v>126</v>
      </c>
      <c r="D23" s="62" t="s">
        <v>115</v>
      </c>
      <c r="E23" s="70" t="s">
        <v>135</v>
      </c>
      <c r="F23" s="70" t="s">
        <v>136</v>
      </c>
      <c r="G23" s="56" t="s">
        <v>13</v>
      </c>
      <c r="H23" s="56" t="s">
        <v>13</v>
      </c>
      <c r="I23" s="56" t="s">
        <v>13</v>
      </c>
      <c r="J23" s="67" t="s">
        <v>13</v>
      </c>
    </row>
    <row r="24" spans="1:16" ht="105" customHeight="1" x14ac:dyDescent="0.25">
      <c r="A24" s="60"/>
      <c r="B24" s="71" t="s">
        <v>137</v>
      </c>
      <c r="C24" s="59" t="s">
        <v>126</v>
      </c>
      <c r="D24" s="53" t="s">
        <v>79</v>
      </c>
      <c r="E24" s="72" t="s">
        <v>138</v>
      </c>
      <c r="F24" s="72" t="s">
        <v>138</v>
      </c>
      <c r="G24" s="56" t="s">
        <v>13</v>
      </c>
      <c r="H24" s="56" t="s">
        <v>13</v>
      </c>
      <c r="I24" s="56" t="s">
        <v>13</v>
      </c>
      <c r="J24" s="56" t="s">
        <v>12</v>
      </c>
    </row>
    <row r="25" spans="1:16" ht="14.45" customHeight="1" x14ac:dyDescent="0.25">
      <c r="A25" s="60"/>
      <c r="B25" s="562" t="s">
        <v>139</v>
      </c>
      <c r="C25" s="562"/>
      <c r="D25" s="562"/>
      <c r="E25" s="562"/>
      <c r="F25" s="562"/>
      <c r="G25" s="562"/>
      <c r="H25" s="562"/>
      <c r="I25" s="562"/>
      <c r="J25" s="562"/>
      <c r="K25" s="73"/>
      <c r="L25" s="73"/>
      <c r="M25" s="73"/>
      <c r="N25" s="73"/>
      <c r="O25" s="73"/>
      <c r="P25" s="73"/>
    </row>
    <row r="26" spans="1:16" ht="36" customHeight="1" x14ac:dyDescent="0.25">
      <c r="A26" s="548" t="s">
        <v>140</v>
      </c>
      <c r="B26" s="551" t="s">
        <v>141</v>
      </c>
      <c r="C26" s="554" t="s">
        <v>111</v>
      </c>
      <c r="D26" s="554" t="s">
        <v>13</v>
      </c>
      <c r="E26" s="557" t="s">
        <v>13</v>
      </c>
      <c r="F26" s="557" t="s">
        <v>13</v>
      </c>
      <c r="G26" s="53" t="s">
        <v>112</v>
      </c>
      <c r="H26" s="74">
        <f>H27+H28</f>
        <v>10579.134330000001</v>
      </c>
      <c r="I26" s="74">
        <f>I29+I31+I33</f>
        <v>165.00002000000001</v>
      </c>
      <c r="J26" s="56" t="s">
        <v>12</v>
      </c>
    </row>
    <row r="27" spans="1:16" ht="20.45" customHeight="1" x14ac:dyDescent="0.25">
      <c r="A27" s="549"/>
      <c r="B27" s="552"/>
      <c r="C27" s="555"/>
      <c r="D27" s="555"/>
      <c r="E27" s="558"/>
      <c r="F27" s="558"/>
      <c r="G27" s="64" t="s">
        <v>47</v>
      </c>
      <c r="H27" s="74">
        <f>H29+H31+H33</f>
        <v>10329.134330000001</v>
      </c>
      <c r="I27" s="74"/>
      <c r="J27" s="56"/>
    </row>
    <row r="28" spans="1:16" ht="26.1" customHeight="1" x14ac:dyDescent="0.25">
      <c r="A28" s="550"/>
      <c r="B28" s="553"/>
      <c r="C28" s="556"/>
      <c r="D28" s="556"/>
      <c r="E28" s="559"/>
      <c r="F28" s="559"/>
      <c r="G28" s="64" t="s">
        <v>48</v>
      </c>
      <c r="H28" s="74">
        <f>H35</f>
        <v>250</v>
      </c>
      <c r="I28" s="74"/>
      <c r="J28" s="56"/>
    </row>
    <row r="29" spans="1:16" ht="114.75" x14ac:dyDescent="0.25">
      <c r="A29" s="60" t="s">
        <v>142</v>
      </c>
      <c r="B29" s="53" t="s">
        <v>143</v>
      </c>
      <c r="C29" s="59" t="s">
        <v>111</v>
      </c>
      <c r="D29" s="59" t="s">
        <v>79</v>
      </c>
      <c r="E29" s="67" t="s">
        <v>144</v>
      </c>
      <c r="F29" s="75" t="s">
        <v>145</v>
      </c>
      <c r="G29" s="64" t="s">
        <v>47</v>
      </c>
      <c r="H29" s="76">
        <v>7951.1343299999999</v>
      </c>
      <c r="I29" s="76">
        <v>0</v>
      </c>
      <c r="J29" s="56" t="s">
        <v>12</v>
      </c>
    </row>
    <row r="30" spans="1:16" ht="123.6" customHeight="1" x14ac:dyDescent="0.25">
      <c r="A30" s="60"/>
      <c r="B30" s="61" t="s">
        <v>146</v>
      </c>
      <c r="C30" s="59" t="s">
        <v>111</v>
      </c>
      <c r="D30" s="59" t="s">
        <v>79</v>
      </c>
      <c r="E30" s="67" t="s">
        <v>147</v>
      </c>
      <c r="F30" s="67" t="s">
        <v>147</v>
      </c>
      <c r="G30" s="64" t="s">
        <v>47</v>
      </c>
      <c r="H30" s="53" t="s">
        <v>13</v>
      </c>
      <c r="I30" s="53" t="s">
        <v>13</v>
      </c>
      <c r="J30" s="56" t="s">
        <v>12</v>
      </c>
    </row>
    <row r="31" spans="1:16" ht="140.1" customHeight="1" x14ac:dyDescent="0.25">
      <c r="A31" s="60" t="s">
        <v>148</v>
      </c>
      <c r="B31" s="53" t="s">
        <v>149</v>
      </c>
      <c r="C31" s="59" t="s">
        <v>111</v>
      </c>
      <c r="D31" s="53" t="s">
        <v>115</v>
      </c>
      <c r="E31" s="67" t="s">
        <v>150</v>
      </c>
      <c r="F31" s="75" t="s">
        <v>151</v>
      </c>
      <c r="G31" s="64" t="s">
        <v>47</v>
      </c>
      <c r="H31" s="76">
        <v>1378</v>
      </c>
      <c r="I31" s="77">
        <v>0</v>
      </c>
      <c r="J31" s="56" t="s">
        <v>12</v>
      </c>
    </row>
    <row r="32" spans="1:16" ht="140.1" customHeight="1" x14ac:dyDescent="0.25">
      <c r="A32" s="60"/>
      <c r="B32" s="61" t="s">
        <v>152</v>
      </c>
      <c r="C32" s="59" t="s">
        <v>111</v>
      </c>
      <c r="D32" s="53" t="s">
        <v>115</v>
      </c>
      <c r="E32" s="67" t="s">
        <v>150</v>
      </c>
      <c r="F32" s="75" t="s">
        <v>151</v>
      </c>
      <c r="G32" s="64" t="s">
        <v>47</v>
      </c>
      <c r="H32" s="53" t="s">
        <v>13</v>
      </c>
      <c r="I32" s="67" t="s">
        <v>13</v>
      </c>
      <c r="J32" s="56" t="s">
        <v>12</v>
      </c>
    </row>
    <row r="33" spans="1:23" ht="90.95" customHeight="1" x14ac:dyDescent="0.25">
      <c r="A33" s="60" t="s">
        <v>153</v>
      </c>
      <c r="B33" s="53" t="s">
        <v>154</v>
      </c>
      <c r="C33" s="62" t="s">
        <v>111</v>
      </c>
      <c r="D33" s="53" t="s">
        <v>115</v>
      </c>
      <c r="E33" s="63" t="s">
        <v>155</v>
      </c>
      <c r="F33" s="63" t="s">
        <v>155</v>
      </c>
      <c r="G33" s="64" t="s">
        <v>47</v>
      </c>
      <c r="H33" s="74">
        <v>1000</v>
      </c>
      <c r="I33" s="78">
        <v>165.00002000000001</v>
      </c>
      <c r="J33" s="56" t="s">
        <v>12</v>
      </c>
    </row>
    <row r="34" spans="1:23" ht="96.95" customHeight="1" x14ac:dyDescent="0.25">
      <c r="A34" s="60"/>
      <c r="B34" s="61" t="s">
        <v>156</v>
      </c>
      <c r="C34" s="59" t="s">
        <v>111</v>
      </c>
      <c r="D34" s="53" t="s">
        <v>115</v>
      </c>
      <c r="E34" s="63" t="s">
        <v>155</v>
      </c>
      <c r="F34" s="63" t="s">
        <v>155</v>
      </c>
      <c r="G34" s="64" t="s">
        <v>47</v>
      </c>
      <c r="H34" s="64" t="s">
        <v>13</v>
      </c>
      <c r="I34" s="79" t="s">
        <v>13</v>
      </c>
      <c r="J34" s="56" t="s">
        <v>12</v>
      </c>
    </row>
    <row r="35" spans="1:23" ht="90.95" customHeight="1" x14ac:dyDescent="0.25">
      <c r="A35" s="60" t="s">
        <v>157</v>
      </c>
      <c r="B35" s="53" t="s">
        <v>158</v>
      </c>
      <c r="C35" s="62" t="s">
        <v>159</v>
      </c>
      <c r="D35" s="59" t="s">
        <v>79</v>
      </c>
      <c r="E35" s="80" t="s">
        <v>160</v>
      </c>
      <c r="F35" s="80" t="s">
        <v>161</v>
      </c>
      <c r="G35" s="64" t="s">
        <v>48</v>
      </c>
      <c r="H35" s="74">
        <v>250</v>
      </c>
      <c r="I35" s="78">
        <v>0</v>
      </c>
      <c r="J35" s="56" t="s">
        <v>12</v>
      </c>
    </row>
    <row r="36" spans="1:23" ht="99" customHeight="1" x14ac:dyDescent="0.25">
      <c r="A36" s="60"/>
      <c r="B36" s="61" t="s">
        <v>162</v>
      </c>
      <c r="C36" s="62" t="s">
        <v>159</v>
      </c>
      <c r="D36" s="59" t="s">
        <v>79</v>
      </c>
      <c r="E36" s="80" t="s">
        <v>160</v>
      </c>
      <c r="F36" s="80" t="s">
        <v>161</v>
      </c>
      <c r="G36" s="64" t="s">
        <v>47</v>
      </c>
      <c r="H36" s="64" t="s">
        <v>13</v>
      </c>
      <c r="I36" s="79" t="s">
        <v>13</v>
      </c>
      <c r="J36" s="56" t="s">
        <v>12</v>
      </c>
    </row>
    <row r="37" spans="1:23" ht="55.7" customHeight="1" x14ac:dyDescent="0.25">
      <c r="A37" s="60" t="s">
        <v>163</v>
      </c>
      <c r="B37" s="81" t="s">
        <v>164</v>
      </c>
      <c r="C37" s="59" t="s">
        <v>126</v>
      </c>
      <c r="D37" s="53" t="s">
        <v>13</v>
      </c>
      <c r="E37" s="75" t="s">
        <v>13</v>
      </c>
      <c r="F37" s="75" t="s">
        <v>13</v>
      </c>
      <c r="G37" s="64" t="s">
        <v>47</v>
      </c>
      <c r="H37" s="53">
        <v>3930.9</v>
      </c>
      <c r="I37" s="82">
        <v>655.15</v>
      </c>
      <c r="J37" s="56" t="s">
        <v>12</v>
      </c>
    </row>
    <row r="38" spans="1:23" ht="67.5" customHeight="1" x14ac:dyDescent="0.25">
      <c r="A38" s="60"/>
      <c r="B38" s="61" t="s">
        <v>165</v>
      </c>
      <c r="C38" s="59" t="s">
        <v>126</v>
      </c>
      <c r="D38" s="53" t="s">
        <v>115</v>
      </c>
      <c r="E38" s="75" t="s">
        <v>166</v>
      </c>
      <c r="F38" s="75" t="s">
        <v>166</v>
      </c>
      <c r="G38" s="53" t="s">
        <v>47</v>
      </c>
      <c r="H38" s="53" t="s">
        <v>13</v>
      </c>
      <c r="I38" s="67" t="s">
        <v>13</v>
      </c>
      <c r="J38" s="56" t="s">
        <v>12</v>
      </c>
    </row>
    <row r="39" spans="1:23" x14ac:dyDescent="0.25">
      <c r="A39" s="563" t="s">
        <v>167</v>
      </c>
      <c r="B39" s="563"/>
      <c r="C39" s="563"/>
      <c r="D39" s="563"/>
      <c r="E39" s="563"/>
      <c r="F39" s="563"/>
      <c r="G39" s="563"/>
      <c r="H39" s="563"/>
      <c r="I39" s="563"/>
      <c r="J39" s="563"/>
    </row>
    <row r="40" spans="1:23" ht="15.75" x14ac:dyDescent="0.25">
      <c r="B40" s="83"/>
      <c r="C40" s="84"/>
      <c r="D40" s="84"/>
      <c r="E40" s="84"/>
      <c r="F40" s="84"/>
      <c r="G40" s="84"/>
      <c r="H40" s="84"/>
      <c r="I40" s="85"/>
      <c r="J40" s="84"/>
    </row>
    <row r="41" spans="1:23" ht="33.6" customHeight="1" x14ac:dyDescent="0.25">
      <c r="B41" s="86"/>
      <c r="C41" s="84"/>
      <c r="D41" s="84"/>
      <c r="E41" s="84"/>
      <c r="F41" s="84"/>
      <c r="G41" s="84"/>
      <c r="H41" s="84"/>
      <c r="I41" s="85"/>
      <c r="J41" s="84"/>
    </row>
    <row r="42" spans="1:23" ht="36.950000000000003" customHeight="1" x14ac:dyDescent="0.25">
      <c r="A42" s="564" t="s">
        <v>168</v>
      </c>
      <c r="B42" s="564"/>
      <c r="C42" s="87" t="s">
        <v>169</v>
      </c>
      <c r="D42" s="565" t="s">
        <v>170</v>
      </c>
      <c r="E42" s="565"/>
      <c r="F42" s="84"/>
      <c r="G42" s="84"/>
      <c r="H42" s="84"/>
      <c r="I42" s="85"/>
      <c r="J42" s="88"/>
    </row>
    <row r="43" spans="1:23" ht="15.75" x14ac:dyDescent="0.25">
      <c r="B43" s="89"/>
      <c r="C43" s="84"/>
      <c r="D43" s="90"/>
      <c r="E43" s="90"/>
      <c r="F43" s="84"/>
      <c r="G43" s="84"/>
      <c r="H43" s="84"/>
      <c r="I43" s="85"/>
      <c r="J43" s="88"/>
    </row>
    <row r="44" spans="1:23" ht="15.75" x14ac:dyDescent="0.25">
      <c r="B44" s="89"/>
      <c r="C44" s="84"/>
      <c r="D44" s="90"/>
      <c r="E44" s="90"/>
      <c r="F44" s="84"/>
      <c r="G44" s="84"/>
      <c r="H44" s="84"/>
      <c r="I44" s="85"/>
      <c r="J44" s="88"/>
    </row>
    <row r="45" spans="1:23" ht="15.75" x14ac:dyDescent="0.25">
      <c r="B45" s="89"/>
      <c r="C45" s="84"/>
      <c r="D45" s="84"/>
      <c r="E45" s="84"/>
      <c r="F45" s="84"/>
      <c r="G45" s="84"/>
      <c r="H45" s="84"/>
      <c r="I45" s="85"/>
      <c r="J45" s="88"/>
    </row>
    <row r="46" spans="1:23" customFormat="1" x14ac:dyDescent="0.25">
      <c r="A46" s="566" t="s">
        <v>171</v>
      </c>
      <c r="B46" s="566"/>
      <c r="C46" s="566"/>
      <c r="D46" s="91"/>
      <c r="E46" s="91"/>
      <c r="H46" s="92"/>
      <c r="I46" s="92"/>
      <c r="J46" s="92"/>
      <c r="K46" s="92"/>
      <c r="U46" s="93"/>
      <c r="V46" s="93"/>
      <c r="W46" s="93"/>
    </row>
    <row r="47" spans="1:23" customFormat="1" x14ac:dyDescent="0.25">
      <c r="A47" s="566" t="s">
        <v>172</v>
      </c>
      <c r="B47" s="566"/>
      <c r="C47" s="566"/>
      <c r="D47" s="91"/>
      <c r="E47" s="91"/>
      <c r="H47" s="92"/>
      <c r="I47" s="92"/>
      <c r="J47" s="92"/>
      <c r="K47" s="92"/>
      <c r="U47" s="93"/>
      <c r="V47" s="93"/>
      <c r="W47" s="93"/>
    </row>
    <row r="48" spans="1:23" ht="15.75" x14ac:dyDescent="0.25">
      <c r="B48" s="83"/>
      <c r="C48" s="84"/>
      <c r="D48" s="84"/>
      <c r="E48" s="84"/>
      <c r="F48" s="84"/>
      <c r="G48" s="84"/>
      <c r="H48" s="84"/>
      <c r="I48" s="85"/>
      <c r="J48" s="84"/>
    </row>
    <row r="49" spans="2:10" ht="15.75" x14ac:dyDescent="0.25">
      <c r="B49" s="89"/>
      <c r="C49" s="84"/>
      <c r="D49" s="84"/>
      <c r="E49" s="84"/>
      <c r="F49" s="84"/>
      <c r="G49" s="84"/>
      <c r="H49" s="84"/>
      <c r="I49" s="85"/>
      <c r="J49" s="88"/>
    </row>
    <row r="50" spans="2:10" ht="15.75" x14ac:dyDescent="0.25">
      <c r="B50" s="86"/>
      <c r="C50" s="84"/>
      <c r="D50" s="84"/>
      <c r="E50" s="84"/>
      <c r="F50" s="84"/>
      <c r="G50" s="84"/>
      <c r="H50" s="84"/>
      <c r="I50" s="85"/>
      <c r="J50" s="84"/>
    </row>
    <row r="51" spans="2:10" s="84" customFormat="1" ht="15.75" x14ac:dyDescent="0.25">
      <c r="B51" s="86"/>
      <c r="I51" s="85"/>
      <c r="J51" s="88"/>
    </row>
  </sheetData>
  <mergeCells count="52">
    <mergeCell ref="A39:J39"/>
    <mergeCell ref="A42:B42"/>
    <mergeCell ref="D42:E42"/>
    <mergeCell ref="A46:C46"/>
    <mergeCell ref="A47:C47"/>
    <mergeCell ref="B25:J25"/>
    <mergeCell ref="A26:A28"/>
    <mergeCell ref="B26:B28"/>
    <mergeCell ref="C26:C28"/>
    <mergeCell ref="D26:D28"/>
    <mergeCell ref="E26:E28"/>
    <mergeCell ref="F26:F28"/>
    <mergeCell ref="J18:J19"/>
    <mergeCell ref="A21:A22"/>
    <mergeCell ref="B21:B22"/>
    <mergeCell ref="C21:C22"/>
    <mergeCell ref="D21:D22"/>
    <mergeCell ref="E21:E22"/>
    <mergeCell ref="F21:F22"/>
    <mergeCell ref="A18:A19"/>
    <mergeCell ref="B18:B19"/>
    <mergeCell ref="C18:C19"/>
    <mergeCell ref="D18:D19"/>
    <mergeCell ref="E18:E19"/>
    <mergeCell ref="F18:F19"/>
    <mergeCell ref="F15:F17"/>
    <mergeCell ref="A12:A13"/>
    <mergeCell ref="B12:B13"/>
    <mergeCell ref="C12:C13"/>
    <mergeCell ref="D12:D13"/>
    <mergeCell ref="E12:E13"/>
    <mergeCell ref="F12:F13"/>
    <mergeCell ref="A15:A17"/>
    <mergeCell ref="B15:B17"/>
    <mergeCell ref="C15:C17"/>
    <mergeCell ref="D15:D17"/>
    <mergeCell ref="E15:E17"/>
    <mergeCell ref="B6:J6"/>
    <mergeCell ref="A7:A9"/>
    <mergeCell ref="B7:B9"/>
    <mergeCell ref="C7:C9"/>
    <mergeCell ref="D7:D9"/>
    <mergeCell ref="E7:E9"/>
    <mergeCell ref="F7:F9"/>
    <mergeCell ref="B1:J1"/>
    <mergeCell ref="A3:A4"/>
    <mergeCell ref="B3:B4"/>
    <mergeCell ref="C3:C4"/>
    <mergeCell ref="D3:D4"/>
    <mergeCell ref="E3:F3"/>
    <mergeCell ref="G3:I3"/>
    <mergeCell ref="J3:J4"/>
  </mergeCells>
  <pageMargins left="0.23622047244094491" right="0.23622047244094491" top="0.74803149606299213" bottom="0.74803149606299213" header="0.31496062992125984" footer="0.31496062992125984"/>
  <pageSetup paperSize="9" scale="52" fitToHeight="4" orientation="landscape" r:id="rId1"/>
  <rowBreaks count="2" manualBreakCount="2">
    <brk id="19" max="9" man="1"/>
    <brk id="28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5"/>
  <sheetViews>
    <sheetView view="pageBreakPreview" topLeftCell="A82" zoomScale="23" zoomScaleNormal="23" zoomScaleSheetLayoutView="23" workbookViewId="0">
      <selection activeCell="E91" sqref="E91"/>
    </sheetView>
  </sheetViews>
  <sheetFormatPr defaultColWidth="9.140625" defaultRowHeight="35.25" x14ac:dyDescent="0.5"/>
  <cols>
    <col min="1" max="1" width="16.7109375" style="191" customWidth="1"/>
    <col min="2" max="2" width="162.140625" style="190" customWidth="1"/>
    <col min="3" max="3" width="100.7109375" style="190" customWidth="1"/>
    <col min="4" max="4" width="69.85546875" style="190" customWidth="1"/>
    <col min="5" max="5" width="131.7109375" style="190" customWidth="1"/>
    <col min="6" max="6" width="206" style="190" customWidth="1"/>
    <col min="7" max="7" width="71.7109375" style="190" customWidth="1"/>
    <col min="8" max="8" width="44.140625" style="190" customWidth="1"/>
    <col min="9" max="9" width="51.28515625" style="190" customWidth="1"/>
    <col min="10" max="10" width="193.85546875" style="190" customWidth="1"/>
    <col min="11" max="11" width="17.85546875" style="96" customWidth="1"/>
    <col min="12" max="12" width="19.42578125" style="125" bestFit="1" customWidth="1"/>
    <col min="13" max="13" width="9.140625" style="96"/>
    <col min="14" max="14" width="66.28515625" style="96" customWidth="1"/>
    <col min="15" max="16384" width="9.140625" style="96"/>
  </cols>
  <sheetData>
    <row r="1" spans="1:10" ht="35.25" customHeight="1" x14ac:dyDescent="0.35">
      <c r="A1" s="567" t="s">
        <v>173</v>
      </c>
      <c r="B1" s="567"/>
      <c r="C1" s="567"/>
      <c r="D1" s="567"/>
      <c r="E1" s="567"/>
      <c r="F1" s="567"/>
      <c r="G1" s="567"/>
      <c r="H1" s="567"/>
      <c r="I1" s="567"/>
      <c r="J1" s="567"/>
    </row>
    <row r="2" spans="1:10" ht="35.25" customHeight="1" x14ac:dyDescent="0.35">
      <c r="A2" s="567"/>
      <c r="B2" s="567"/>
      <c r="C2" s="567"/>
      <c r="D2" s="567"/>
      <c r="E2" s="567"/>
      <c r="F2" s="567"/>
      <c r="G2" s="567"/>
      <c r="H2" s="567"/>
      <c r="I2" s="567"/>
      <c r="J2" s="567"/>
    </row>
    <row r="3" spans="1:10" ht="96.75" customHeight="1" x14ac:dyDescent="0.35">
      <c r="A3" s="568" t="s">
        <v>174</v>
      </c>
      <c r="B3" s="568"/>
      <c r="C3" s="568"/>
      <c r="D3" s="568"/>
      <c r="E3" s="568"/>
      <c r="F3" s="568"/>
      <c r="G3" s="568"/>
      <c r="H3" s="568"/>
      <c r="I3" s="568"/>
      <c r="J3" s="568"/>
    </row>
    <row r="4" spans="1:10" ht="130.5" customHeight="1" x14ac:dyDescent="0.35">
      <c r="A4" s="569" t="s">
        <v>0</v>
      </c>
      <c r="B4" s="569" t="s">
        <v>175</v>
      </c>
      <c r="C4" s="569" t="s">
        <v>30</v>
      </c>
      <c r="D4" s="569" t="s">
        <v>176</v>
      </c>
      <c r="E4" s="570" t="s">
        <v>104</v>
      </c>
      <c r="F4" s="571"/>
      <c r="G4" s="570" t="s">
        <v>177</v>
      </c>
      <c r="H4" s="572"/>
      <c r="I4" s="571"/>
      <c r="J4" s="573" t="s">
        <v>24</v>
      </c>
    </row>
    <row r="5" spans="1:10" ht="118.5" customHeight="1" x14ac:dyDescent="0.35">
      <c r="A5" s="569"/>
      <c r="B5" s="569"/>
      <c r="C5" s="569"/>
      <c r="D5" s="569"/>
      <c r="E5" s="576" t="s">
        <v>106</v>
      </c>
      <c r="F5" s="576" t="s">
        <v>107</v>
      </c>
      <c r="G5" s="576" t="s">
        <v>108</v>
      </c>
      <c r="H5" s="576" t="s">
        <v>38</v>
      </c>
      <c r="I5" s="576" t="s">
        <v>36</v>
      </c>
      <c r="J5" s="574"/>
    </row>
    <row r="6" spans="1:10" ht="59.25" customHeight="1" x14ac:dyDescent="0.35">
      <c r="A6" s="569"/>
      <c r="B6" s="569"/>
      <c r="C6" s="569"/>
      <c r="D6" s="569"/>
      <c r="E6" s="577"/>
      <c r="F6" s="577"/>
      <c r="G6" s="577"/>
      <c r="H6" s="577"/>
      <c r="I6" s="577"/>
      <c r="J6" s="575"/>
    </row>
    <row r="7" spans="1:10" ht="55.5" customHeight="1" x14ac:dyDescent="0.35">
      <c r="A7" s="97">
        <v>1</v>
      </c>
      <c r="B7" s="97">
        <v>2</v>
      </c>
      <c r="C7" s="97">
        <v>3</v>
      </c>
      <c r="D7" s="97">
        <v>4</v>
      </c>
      <c r="E7" s="97">
        <v>5</v>
      </c>
      <c r="F7" s="97">
        <v>6</v>
      </c>
      <c r="G7" s="97">
        <v>7</v>
      </c>
      <c r="H7" s="97">
        <v>8</v>
      </c>
      <c r="I7" s="97">
        <v>9</v>
      </c>
      <c r="J7" s="98">
        <v>10</v>
      </c>
    </row>
    <row r="8" spans="1:10" ht="85.5" customHeight="1" x14ac:dyDescent="0.35">
      <c r="A8" s="592" t="s">
        <v>178</v>
      </c>
      <c r="B8" s="593"/>
      <c r="C8" s="593"/>
      <c r="D8" s="593"/>
      <c r="E8" s="593"/>
      <c r="F8" s="593"/>
      <c r="G8" s="593"/>
      <c r="H8" s="593"/>
      <c r="I8" s="593"/>
      <c r="J8" s="593"/>
    </row>
    <row r="9" spans="1:10" ht="153.75" customHeight="1" x14ac:dyDescent="0.35">
      <c r="A9" s="99" t="s">
        <v>179</v>
      </c>
      <c r="B9" s="100" t="s">
        <v>180</v>
      </c>
      <c r="C9" s="101" t="s">
        <v>181</v>
      </c>
      <c r="D9" s="102" t="s">
        <v>79</v>
      </c>
      <c r="E9" s="103" t="s">
        <v>182</v>
      </c>
      <c r="F9" s="104" t="s">
        <v>183</v>
      </c>
      <c r="G9" s="105" t="s">
        <v>184</v>
      </c>
      <c r="H9" s="106">
        <v>0</v>
      </c>
      <c r="I9" s="106">
        <v>0</v>
      </c>
      <c r="J9" s="107" t="s">
        <v>13</v>
      </c>
    </row>
    <row r="10" spans="1:10" ht="134.25" customHeight="1" x14ac:dyDescent="0.35">
      <c r="A10" s="99"/>
      <c r="B10" s="108" t="s">
        <v>185</v>
      </c>
      <c r="C10" s="101" t="s">
        <v>181</v>
      </c>
      <c r="D10" s="109" t="s">
        <v>79</v>
      </c>
      <c r="E10" s="110" t="s">
        <v>182</v>
      </c>
      <c r="F10" s="111" t="s">
        <v>186</v>
      </c>
      <c r="G10" s="111" t="s">
        <v>13</v>
      </c>
      <c r="H10" s="112" t="s">
        <v>13</v>
      </c>
      <c r="I10" s="113" t="s">
        <v>13</v>
      </c>
      <c r="J10" s="111" t="s">
        <v>187</v>
      </c>
    </row>
    <row r="11" spans="1:10" ht="165" customHeight="1" x14ac:dyDescent="0.35">
      <c r="A11" s="114" t="s">
        <v>188</v>
      </c>
      <c r="B11" s="115" t="s">
        <v>189</v>
      </c>
      <c r="C11" s="101" t="s">
        <v>181</v>
      </c>
      <c r="D11" s="116" t="s">
        <v>190</v>
      </c>
      <c r="E11" s="103" t="s">
        <v>191</v>
      </c>
      <c r="F11" s="103" t="s">
        <v>192</v>
      </c>
      <c r="G11" s="105" t="s">
        <v>184</v>
      </c>
      <c r="H11" s="106">
        <v>0</v>
      </c>
      <c r="I11" s="106">
        <v>0</v>
      </c>
      <c r="J11" s="107" t="s">
        <v>13</v>
      </c>
    </row>
    <row r="12" spans="1:10" ht="186" customHeight="1" x14ac:dyDescent="0.35">
      <c r="A12" s="114"/>
      <c r="B12" s="108" t="s">
        <v>193</v>
      </c>
      <c r="C12" s="101" t="s">
        <v>181</v>
      </c>
      <c r="D12" s="117" t="s">
        <v>190</v>
      </c>
      <c r="E12" s="110" t="s">
        <v>191</v>
      </c>
      <c r="F12" s="110" t="s">
        <v>194</v>
      </c>
      <c r="G12" s="111" t="s">
        <v>13</v>
      </c>
      <c r="H12" s="112" t="s">
        <v>13</v>
      </c>
      <c r="I12" s="113" t="s">
        <v>13</v>
      </c>
      <c r="J12" s="111" t="s">
        <v>187</v>
      </c>
    </row>
    <row r="13" spans="1:10" ht="179.25" customHeight="1" x14ac:dyDescent="0.35">
      <c r="A13" s="114" t="s">
        <v>195</v>
      </c>
      <c r="B13" s="115" t="s">
        <v>196</v>
      </c>
      <c r="C13" s="101" t="s">
        <v>181</v>
      </c>
      <c r="D13" s="102" t="s">
        <v>79</v>
      </c>
      <c r="E13" s="103" t="s">
        <v>197</v>
      </c>
      <c r="F13" s="102" t="s">
        <v>198</v>
      </c>
      <c r="G13" s="118" t="s">
        <v>184</v>
      </c>
      <c r="H13" s="119">
        <v>0</v>
      </c>
      <c r="I13" s="119">
        <v>0</v>
      </c>
      <c r="J13" s="116" t="s">
        <v>13</v>
      </c>
    </row>
    <row r="14" spans="1:10" ht="157.5" customHeight="1" x14ac:dyDescent="0.35">
      <c r="A14" s="114"/>
      <c r="B14" s="108" t="s">
        <v>199</v>
      </c>
      <c r="C14" s="101" t="s">
        <v>181</v>
      </c>
      <c r="D14" s="109" t="s">
        <v>79</v>
      </c>
      <c r="E14" s="110" t="s">
        <v>197</v>
      </c>
      <c r="F14" s="111" t="s">
        <v>200</v>
      </c>
      <c r="G14" s="109" t="s">
        <v>13</v>
      </c>
      <c r="H14" s="117" t="s">
        <v>13</v>
      </c>
      <c r="I14" s="120" t="s">
        <v>13</v>
      </c>
      <c r="J14" s="109" t="s">
        <v>187</v>
      </c>
    </row>
    <row r="15" spans="1:10" ht="341.25" customHeight="1" x14ac:dyDescent="0.35">
      <c r="A15" s="114" t="s">
        <v>201</v>
      </c>
      <c r="B15" s="121" t="s">
        <v>202</v>
      </c>
      <c r="C15" s="101" t="s">
        <v>181</v>
      </c>
      <c r="D15" s="102" t="s">
        <v>79</v>
      </c>
      <c r="E15" s="103" t="s">
        <v>203</v>
      </c>
      <c r="F15" s="102" t="s">
        <v>204</v>
      </c>
      <c r="G15" s="118" t="s">
        <v>184</v>
      </c>
      <c r="H15" s="119">
        <v>0</v>
      </c>
      <c r="I15" s="119">
        <v>0</v>
      </c>
      <c r="J15" s="116" t="s">
        <v>13</v>
      </c>
    </row>
    <row r="16" spans="1:10" ht="291.75" customHeight="1" x14ac:dyDescent="0.35">
      <c r="A16" s="114"/>
      <c r="B16" s="108" t="s">
        <v>205</v>
      </c>
      <c r="C16" s="101" t="s">
        <v>181</v>
      </c>
      <c r="D16" s="109" t="s">
        <v>79</v>
      </c>
      <c r="E16" s="110" t="s">
        <v>203</v>
      </c>
      <c r="F16" s="111" t="s">
        <v>206</v>
      </c>
      <c r="G16" s="109" t="s">
        <v>13</v>
      </c>
      <c r="H16" s="117" t="s">
        <v>13</v>
      </c>
      <c r="I16" s="120" t="s">
        <v>13</v>
      </c>
      <c r="J16" s="109" t="s">
        <v>187</v>
      </c>
    </row>
    <row r="17" spans="1:14" ht="132" customHeight="1" x14ac:dyDescent="0.35">
      <c r="A17" s="586" t="s">
        <v>207</v>
      </c>
      <c r="B17" s="594" t="s">
        <v>208</v>
      </c>
      <c r="C17" s="589" t="s">
        <v>209</v>
      </c>
      <c r="D17" s="581" t="s">
        <v>79</v>
      </c>
      <c r="E17" s="597" t="s">
        <v>210</v>
      </c>
      <c r="F17" s="578" t="s">
        <v>211</v>
      </c>
      <c r="G17" s="122" t="s">
        <v>212</v>
      </c>
      <c r="H17" s="123">
        <f>H18+H19+H20</f>
        <v>2441.6</v>
      </c>
      <c r="I17" s="124" t="s">
        <v>213</v>
      </c>
      <c r="J17" s="581" t="s">
        <v>13</v>
      </c>
    </row>
    <row r="18" spans="1:14" ht="125.25" customHeight="1" x14ac:dyDescent="0.35">
      <c r="A18" s="587"/>
      <c r="B18" s="595"/>
      <c r="C18" s="590"/>
      <c r="D18" s="582"/>
      <c r="E18" s="598"/>
      <c r="F18" s="579"/>
      <c r="G18" s="118" t="s">
        <v>214</v>
      </c>
      <c r="H18" s="126">
        <v>0</v>
      </c>
      <c r="I18" s="114" t="s">
        <v>213</v>
      </c>
      <c r="J18" s="582"/>
    </row>
    <row r="19" spans="1:14" ht="115.5" customHeight="1" x14ac:dyDescent="0.35">
      <c r="A19" s="587"/>
      <c r="B19" s="595"/>
      <c r="C19" s="590"/>
      <c r="D19" s="582"/>
      <c r="E19" s="598"/>
      <c r="F19" s="579"/>
      <c r="G19" s="118" t="s">
        <v>215</v>
      </c>
      <c r="H19" s="126">
        <v>0</v>
      </c>
      <c r="I19" s="114" t="s">
        <v>213</v>
      </c>
      <c r="J19" s="582"/>
    </row>
    <row r="20" spans="1:14" ht="122.25" customHeight="1" x14ac:dyDescent="0.35">
      <c r="A20" s="588"/>
      <c r="B20" s="596"/>
      <c r="C20" s="591"/>
      <c r="D20" s="583"/>
      <c r="E20" s="599"/>
      <c r="F20" s="580"/>
      <c r="G20" s="114" t="s">
        <v>216</v>
      </c>
      <c r="H20" s="127">
        <v>2441.6</v>
      </c>
      <c r="I20" s="114" t="s">
        <v>213</v>
      </c>
      <c r="J20" s="583"/>
      <c r="L20" s="128"/>
    </row>
    <row r="21" spans="1:14" ht="228" customHeight="1" x14ac:dyDescent="0.35">
      <c r="A21" s="114"/>
      <c r="B21" s="108" t="s">
        <v>217</v>
      </c>
      <c r="C21" s="101" t="s">
        <v>209</v>
      </c>
      <c r="D21" s="109" t="s">
        <v>79</v>
      </c>
      <c r="E21" s="110" t="s">
        <v>218</v>
      </c>
      <c r="F21" s="111" t="s">
        <v>219</v>
      </c>
      <c r="G21" s="109" t="s">
        <v>13</v>
      </c>
      <c r="H21" s="117" t="s">
        <v>13</v>
      </c>
      <c r="I21" s="120" t="s">
        <v>13</v>
      </c>
      <c r="J21" s="109" t="s">
        <v>187</v>
      </c>
    </row>
    <row r="22" spans="1:14" ht="95.25" customHeight="1" x14ac:dyDescent="0.35">
      <c r="A22" s="584" t="s">
        <v>220</v>
      </c>
      <c r="B22" s="585"/>
      <c r="C22" s="585"/>
      <c r="D22" s="585"/>
      <c r="E22" s="585"/>
      <c r="F22" s="585"/>
      <c r="G22" s="585"/>
      <c r="H22" s="585"/>
      <c r="I22" s="585"/>
      <c r="J22" s="585"/>
    </row>
    <row r="23" spans="1:14" ht="210.75" customHeight="1" x14ac:dyDescent="0.9">
      <c r="A23" s="114" t="s">
        <v>179</v>
      </c>
      <c r="B23" s="121" t="s">
        <v>221</v>
      </c>
      <c r="C23" s="129" t="s">
        <v>222</v>
      </c>
      <c r="D23" s="116"/>
      <c r="E23" s="102" t="s">
        <v>223</v>
      </c>
      <c r="F23" s="116"/>
      <c r="G23" s="122" t="s">
        <v>212</v>
      </c>
      <c r="H23" s="130">
        <f>H24+H32+H34+H42+H44+H50+H52+H54+H60+H67+H74</f>
        <v>226760</v>
      </c>
      <c r="I23" s="130">
        <f>I24+I32+I34+I42+I44+I50+I52+I54+I60+I67+I74</f>
        <v>29147.7</v>
      </c>
      <c r="J23" s="116"/>
      <c r="N23" s="131"/>
    </row>
    <row r="24" spans="1:14" ht="225.75" customHeight="1" x14ac:dyDescent="0.9">
      <c r="A24" s="586"/>
      <c r="B24" s="589" t="s">
        <v>224</v>
      </c>
      <c r="C24" s="129" t="s">
        <v>225</v>
      </c>
      <c r="D24" s="98"/>
      <c r="E24" s="102" t="s">
        <v>223</v>
      </c>
      <c r="F24" s="118"/>
      <c r="G24" s="124" t="s">
        <v>226</v>
      </c>
      <c r="H24" s="130">
        <f>H25+H26+H27+H28+H29+H30</f>
        <v>2137.3000000000002</v>
      </c>
      <c r="I24" s="130">
        <f>I25+I26+I27+I28+I29+I30</f>
        <v>250.6</v>
      </c>
      <c r="J24" s="132"/>
      <c r="N24" s="131"/>
    </row>
    <row r="25" spans="1:14" ht="159.75" customHeight="1" x14ac:dyDescent="0.35">
      <c r="A25" s="587"/>
      <c r="B25" s="590"/>
      <c r="C25" s="129" t="s">
        <v>227</v>
      </c>
      <c r="D25" s="116" t="s">
        <v>190</v>
      </c>
      <c r="E25" s="133">
        <v>44927</v>
      </c>
      <c r="F25" s="134" t="s">
        <v>228</v>
      </c>
      <c r="G25" s="114" t="s">
        <v>216</v>
      </c>
      <c r="H25" s="127">
        <v>1813</v>
      </c>
      <c r="I25" s="127">
        <v>243.1</v>
      </c>
      <c r="J25" s="116" t="s">
        <v>13</v>
      </c>
    </row>
    <row r="26" spans="1:14" ht="148.5" customHeight="1" x14ac:dyDescent="0.55000000000000004">
      <c r="A26" s="587"/>
      <c r="B26" s="590"/>
      <c r="C26" s="135" t="s">
        <v>229</v>
      </c>
      <c r="D26" s="116" t="s">
        <v>79</v>
      </c>
      <c r="E26" s="133">
        <v>44927</v>
      </c>
      <c r="F26" s="134" t="s">
        <v>230</v>
      </c>
      <c r="G26" s="114" t="s">
        <v>216</v>
      </c>
      <c r="H26" s="127">
        <v>25</v>
      </c>
      <c r="I26" s="126">
        <v>0</v>
      </c>
      <c r="J26" s="116" t="s">
        <v>13</v>
      </c>
      <c r="N26" s="136"/>
    </row>
    <row r="27" spans="1:14" ht="211.5" customHeight="1" x14ac:dyDescent="0.35">
      <c r="A27" s="587"/>
      <c r="B27" s="590"/>
      <c r="C27" s="135" t="s">
        <v>231</v>
      </c>
      <c r="D27" s="102" t="s">
        <v>232</v>
      </c>
      <c r="E27" s="133">
        <v>44927</v>
      </c>
      <c r="F27" s="134" t="s">
        <v>233</v>
      </c>
      <c r="G27" s="114" t="s">
        <v>216</v>
      </c>
      <c r="H27" s="127">
        <v>100</v>
      </c>
      <c r="I27" s="126">
        <v>0</v>
      </c>
      <c r="J27" s="116" t="s">
        <v>13</v>
      </c>
    </row>
    <row r="28" spans="1:14" ht="159.75" customHeight="1" x14ac:dyDescent="0.35">
      <c r="A28" s="587"/>
      <c r="B28" s="590"/>
      <c r="C28" s="129" t="s">
        <v>234</v>
      </c>
      <c r="D28" s="116" t="s">
        <v>79</v>
      </c>
      <c r="E28" s="133">
        <v>44927</v>
      </c>
      <c r="F28" s="134" t="s">
        <v>235</v>
      </c>
      <c r="G28" s="114" t="s">
        <v>216</v>
      </c>
      <c r="H28" s="127">
        <v>45</v>
      </c>
      <c r="I28" s="126">
        <v>0</v>
      </c>
      <c r="J28" s="116" t="s">
        <v>13</v>
      </c>
    </row>
    <row r="29" spans="1:14" ht="163.5" customHeight="1" x14ac:dyDescent="0.35">
      <c r="A29" s="587"/>
      <c r="B29" s="590"/>
      <c r="C29" s="135" t="s">
        <v>236</v>
      </c>
      <c r="D29" s="102" t="s">
        <v>232</v>
      </c>
      <c r="E29" s="133">
        <v>44927</v>
      </c>
      <c r="F29" s="134" t="s">
        <v>237</v>
      </c>
      <c r="G29" s="114" t="s">
        <v>216</v>
      </c>
      <c r="H29" s="127">
        <v>11.7</v>
      </c>
      <c r="I29" s="126">
        <v>7.5</v>
      </c>
      <c r="J29" s="116" t="s">
        <v>13</v>
      </c>
    </row>
    <row r="30" spans="1:14" ht="149.25" customHeight="1" x14ac:dyDescent="0.55000000000000004">
      <c r="A30" s="588"/>
      <c r="B30" s="591"/>
      <c r="C30" s="129" t="s">
        <v>238</v>
      </c>
      <c r="D30" s="102" t="s">
        <v>232</v>
      </c>
      <c r="E30" s="133">
        <v>44927</v>
      </c>
      <c r="F30" s="134" t="s">
        <v>239</v>
      </c>
      <c r="G30" s="114" t="s">
        <v>216</v>
      </c>
      <c r="H30" s="127">
        <v>142.6</v>
      </c>
      <c r="I30" s="126">
        <v>0</v>
      </c>
      <c r="J30" s="116" t="s">
        <v>13</v>
      </c>
      <c r="L30" s="137"/>
      <c r="N30" s="136"/>
    </row>
    <row r="31" spans="1:14" ht="212.25" customHeight="1" x14ac:dyDescent="0.35">
      <c r="A31" s="114"/>
      <c r="B31" s="138" t="s">
        <v>240</v>
      </c>
      <c r="C31" s="129" t="s">
        <v>222</v>
      </c>
      <c r="D31" s="117" t="s">
        <v>190</v>
      </c>
      <c r="E31" s="139" t="s">
        <v>241</v>
      </c>
      <c r="F31" s="139" t="s">
        <v>242</v>
      </c>
      <c r="G31" s="109" t="s">
        <v>13</v>
      </c>
      <c r="H31" s="117" t="s">
        <v>13</v>
      </c>
      <c r="I31" s="120" t="s">
        <v>13</v>
      </c>
      <c r="J31" s="109" t="s">
        <v>187</v>
      </c>
    </row>
    <row r="32" spans="1:14" ht="198.75" customHeight="1" x14ac:dyDescent="0.35">
      <c r="A32" s="114"/>
      <c r="B32" s="135" t="s">
        <v>243</v>
      </c>
      <c r="C32" s="129" t="s">
        <v>227</v>
      </c>
      <c r="D32" s="116" t="s">
        <v>190</v>
      </c>
      <c r="E32" s="133" t="s">
        <v>241</v>
      </c>
      <c r="F32" s="134" t="s">
        <v>244</v>
      </c>
      <c r="G32" s="98" t="s">
        <v>216</v>
      </c>
      <c r="H32" s="127">
        <v>8099.7</v>
      </c>
      <c r="I32" s="126">
        <v>0</v>
      </c>
      <c r="J32" s="116" t="s">
        <v>13</v>
      </c>
    </row>
    <row r="33" spans="1:10" ht="198" customHeight="1" x14ac:dyDescent="0.35">
      <c r="A33" s="114"/>
      <c r="B33" s="138" t="s">
        <v>245</v>
      </c>
      <c r="C33" s="129" t="s">
        <v>227</v>
      </c>
      <c r="D33" s="117" t="s">
        <v>190</v>
      </c>
      <c r="E33" s="139" t="s">
        <v>241</v>
      </c>
      <c r="F33" s="139" t="s">
        <v>246</v>
      </c>
      <c r="G33" s="109" t="s">
        <v>13</v>
      </c>
      <c r="H33" s="117" t="s">
        <v>13</v>
      </c>
      <c r="I33" s="120" t="s">
        <v>13</v>
      </c>
      <c r="J33" s="109" t="s">
        <v>187</v>
      </c>
    </row>
    <row r="34" spans="1:10" ht="208.5" customHeight="1" x14ac:dyDescent="0.35">
      <c r="A34" s="586"/>
      <c r="B34" s="589" t="s">
        <v>247</v>
      </c>
      <c r="C34" s="129" t="s">
        <v>225</v>
      </c>
      <c r="D34" s="98"/>
      <c r="E34" s="133" t="s">
        <v>223</v>
      </c>
      <c r="F34" s="133"/>
      <c r="G34" s="140" t="s">
        <v>226</v>
      </c>
      <c r="H34" s="141">
        <f>H35+H36+H37+H38+H39+H40</f>
        <v>10717.599999999999</v>
      </c>
      <c r="I34" s="141">
        <f>I35+I36+I37+I38+I39+I40</f>
        <v>3218.6</v>
      </c>
      <c r="J34" s="98"/>
    </row>
    <row r="35" spans="1:10" ht="180" customHeight="1" x14ac:dyDescent="0.35">
      <c r="A35" s="587"/>
      <c r="B35" s="590"/>
      <c r="C35" s="129" t="s">
        <v>227</v>
      </c>
      <c r="D35" s="102" t="s">
        <v>232</v>
      </c>
      <c r="E35" s="133">
        <v>44927</v>
      </c>
      <c r="F35" s="134" t="s">
        <v>248</v>
      </c>
      <c r="G35" s="114" t="s">
        <v>216</v>
      </c>
      <c r="H35" s="127">
        <v>8408.7999999999993</v>
      </c>
      <c r="I35" s="127">
        <v>2738.7</v>
      </c>
      <c r="J35" s="116" t="s">
        <v>13</v>
      </c>
    </row>
    <row r="36" spans="1:10" ht="100.5" customHeight="1" x14ac:dyDescent="0.35">
      <c r="A36" s="587"/>
      <c r="B36" s="590"/>
      <c r="C36" s="135" t="s">
        <v>229</v>
      </c>
      <c r="D36" s="102" t="s">
        <v>232</v>
      </c>
      <c r="E36" s="133">
        <v>44927</v>
      </c>
      <c r="F36" s="134" t="s">
        <v>249</v>
      </c>
      <c r="G36" s="114" t="s">
        <v>216</v>
      </c>
      <c r="H36" s="127">
        <v>716</v>
      </c>
      <c r="I36" s="127">
        <v>199</v>
      </c>
      <c r="J36" s="116" t="s">
        <v>13</v>
      </c>
    </row>
    <row r="37" spans="1:10" ht="106.5" customHeight="1" x14ac:dyDescent="0.35">
      <c r="A37" s="587"/>
      <c r="B37" s="590"/>
      <c r="C37" s="135" t="s">
        <v>231</v>
      </c>
      <c r="D37" s="102" t="s">
        <v>232</v>
      </c>
      <c r="E37" s="133">
        <v>44927</v>
      </c>
      <c r="F37" s="134" t="s">
        <v>250</v>
      </c>
      <c r="G37" s="114" t="s">
        <v>216</v>
      </c>
      <c r="H37" s="127">
        <v>339.6</v>
      </c>
      <c r="I37" s="126">
        <v>0</v>
      </c>
      <c r="J37" s="116" t="s">
        <v>13</v>
      </c>
    </row>
    <row r="38" spans="1:10" ht="97.5" customHeight="1" x14ac:dyDescent="0.35">
      <c r="A38" s="587"/>
      <c r="B38" s="590"/>
      <c r="C38" s="129" t="s">
        <v>234</v>
      </c>
      <c r="D38" s="116" t="s">
        <v>79</v>
      </c>
      <c r="E38" s="133">
        <v>44927</v>
      </c>
      <c r="F38" s="134" t="s">
        <v>251</v>
      </c>
      <c r="G38" s="114" t="s">
        <v>216</v>
      </c>
      <c r="H38" s="127">
        <v>349</v>
      </c>
      <c r="I38" s="127">
        <v>11.8</v>
      </c>
      <c r="J38" s="116" t="s">
        <v>13</v>
      </c>
    </row>
    <row r="39" spans="1:10" ht="108.75" customHeight="1" x14ac:dyDescent="0.35">
      <c r="A39" s="587"/>
      <c r="B39" s="590"/>
      <c r="C39" s="135" t="s">
        <v>236</v>
      </c>
      <c r="D39" s="102" t="s">
        <v>232</v>
      </c>
      <c r="E39" s="133">
        <v>44927</v>
      </c>
      <c r="F39" s="134" t="s">
        <v>252</v>
      </c>
      <c r="G39" s="114" t="s">
        <v>216</v>
      </c>
      <c r="H39" s="127">
        <v>260.3</v>
      </c>
      <c r="I39" s="127">
        <v>91.6</v>
      </c>
      <c r="J39" s="116" t="s">
        <v>13</v>
      </c>
    </row>
    <row r="40" spans="1:10" ht="118.5" customHeight="1" x14ac:dyDescent="0.35">
      <c r="A40" s="588"/>
      <c r="B40" s="591"/>
      <c r="C40" s="129" t="s">
        <v>238</v>
      </c>
      <c r="D40" s="102" t="s">
        <v>232</v>
      </c>
      <c r="E40" s="133">
        <v>44927</v>
      </c>
      <c r="F40" s="134" t="s">
        <v>253</v>
      </c>
      <c r="G40" s="114" t="s">
        <v>216</v>
      </c>
      <c r="H40" s="127">
        <v>643.9</v>
      </c>
      <c r="I40" s="127">
        <v>177.5</v>
      </c>
      <c r="J40" s="116" t="s">
        <v>13</v>
      </c>
    </row>
    <row r="41" spans="1:10" ht="269.25" customHeight="1" x14ac:dyDescent="0.35">
      <c r="A41" s="114"/>
      <c r="B41" s="138" t="s">
        <v>254</v>
      </c>
      <c r="C41" s="129" t="s">
        <v>222</v>
      </c>
      <c r="D41" s="109" t="s">
        <v>232</v>
      </c>
      <c r="E41" s="139" t="s">
        <v>241</v>
      </c>
      <c r="F41" s="139" t="s">
        <v>255</v>
      </c>
      <c r="G41" s="109" t="s">
        <v>13</v>
      </c>
      <c r="H41" s="117" t="s">
        <v>13</v>
      </c>
      <c r="I41" s="120" t="s">
        <v>13</v>
      </c>
      <c r="J41" s="109" t="s">
        <v>187</v>
      </c>
    </row>
    <row r="42" spans="1:10" ht="194.25" customHeight="1" x14ac:dyDescent="0.35">
      <c r="A42" s="142"/>
      <c r="B42" s="129" t="s">
        <v>256</v>
      </c>
      <c r="C42" s="129" t="s">
        <v>227</v>
      </c>
      <c r="D42" s="116" t="s">
        <v>190</v>
      </c>
      <c r="E42" s="133" t="s">
        <v>241</v>
      </c>
      <c r="F42" s="134" t="s">
        <v>257</v>
      </c>
      <c r="G42" s="114" t="s">
        <v>216</v>
      </c>
      <c r="H42" s="127">
        <v>823</v>
      </c>
      <c r="I42" s="126">
        <v>0</v>
      </c>
      <c r="J42" s="116" t="s">
        <v>13</v>
      </c>
    </row>
    <row r="43" spans="1:10" ht="282.75" customHeight="1" x14ac:dyDescent="0.35">
      <c r="A43" s="114"/>
      <c r="B43" s="138" t="s">
        <v>258</v>
      </c>
      <c r="C43" s="129" t="s">
        <v>227</v>
      </c>
      <c r="D43" s="117" t="s">
        <v>190</v>
      </c>
      <c r="E43" s="139" t="s">
        <v>241</v>
      </c>
      <c r="F43" s="139" t="s">
        <v>259</v>
      </c>
      <c r="G43" s="109" t="s">
        <v>13</v>
      </c>
      <c r="H43" s="117" t="s">
        <v>13</v>
      </c>
      <c r="I43" s="120" t="s">
        <v>13</v>
      </c>
      <c r="J43" s="109" t="s">
        <v>187</v>
      </c>
    </row>
    <row r="44" spans="1:10" ht="249.75" customHeight="1" x14ac:dyDescent="0.35">
      <c r="A44" s="586"/>
      <c r="B44" s="606" t="s">
        <v>260</v>
      </c>
      <c r="C44" s="129" t="s">
        <v>225</v>
      </c>
      <c r="D44" s="98"/>
      <c r="E44" s="133" t="s">
        <v>223</v>
      </c>
      <c r="F44" s="133"/>
      <c r="G44" s="140" t="s">
        <v>226</v>
      </c>
      <c r="H44" s="141">
        <f>H45+H46+H47+H48</f>
        <v>106948</v>
      </c>
      <c r="I44" s="141">
        <f>I45+I46+I47+I48</f>
        <v>20908.399999999998</v>
      </c>
      <c r="J44" s="98"/>
    </row>
    <row r="45" spans="1:10" ht="244.5" customHeight="1" x14ac:dyDescent="0.35">
      <c r="A45" s="587"/>
      <c r="B45" s="607"/>
      <c r="C45" s="129" t="s">
        <v>227</v>
      </c>
      <c r="D45" s="116" t="s">
        <v>190</v>
      </c>
      <c r="E45" s="133">
        <v>44927</v>
      </c>
      <c r="F45" s="134" t="s">
        <v>261</v>
      </c>
      <c r="G45" s="114" t="s">
        <v>216</v>
      </c>
      <c r="H45" s="127">
        <v>99528.4</v>
      </c>
      <c r="I45" s="127">
        <v>19559.3</v>
      </c>
      <c r="J45" s="116" t="s">
        <v>13</v>
      </c>
    </row>
    <row r="46" spans="1:10" ht="216.75" customHeight="1" x14ac:dyDescent="0.35">
      <c r="A46" s="587"/>
      <c r="B46" s="607"/>
      <c r="C46" s="135" t="s">
        <v>229</v>
      </c>
      <c r="D46" s="116" t="s">
        <v>190</v>
      </c>
      <c r="E46" s="133">
        <v>44927</v>
      </c>
      <c r="F46" s="134" t="s">
        <v>262</v>
      </c>
      <c r="G46" s="114" t="s">
        <v>216</v>
      </c>
      <c r="H46" s="127">
        <v>2627.6</v>
      </c>
      <c r="I46" s="127">
        <v>462.6</v>
      </c>
      <c r="J46" s="116" t="s">
        <v>13</v>
      </c>
    </row>
    <row r="47" spans="1:10" ht="230.25" customHeight="1" x14ac:dyDescent="0.35">
      <c r="A47" s="587"/>
      <c r="B47" s="607"/>
      <c r="C47" s="129" t="s">
        <v>263</v>
      </c>
      <c r="D47" s="102" t="s">
        <v>232</v>
      </c>
      <c r="E47" s="133">
        <v>44927</v>
      </c>
      <c r="F47" s="134" t="s">
        <v>264</v>
      </c>
      <c r="G47" s="114" t="s">
        <v>216</v>
      </c>
      <c r="H47" s="127">
        <v>3500</v>
      </c>
      <c r="I47" s="127">
        <v>588</v>
      </c>
      <c r="J47" s="116" t="s">
        <v>13</v>
      </c>
    </row>
    <row r="48" spans="1:10" ht="196.5" customHeight="1" x14ac:dyDescent="0.35">
      <c r="A48" s="588"/>
      <c r="B48" s="608"/>
      <c r="C48" s="135" t="s">
        <v>231</v>
      </c>
      <c r="D48" s="116" t="s">
        <v>190</v>
      </c>
      <c r="E48" s="133">
        <v>44927</v>
      </c>
      <c r="F48" s="134" t="s">
        <v>265</v>
      </c>
      <c r="G48" s="114" t="s">
        <v>216</v>
      </c>
      <c r="H48" s="127">
        <v>1292</v>
      </c>
      <c r="I48" s="127">
        <v>298.5</v>
      </c>
      <c r="J48" s="116" t="s">
        <v>13</v>
      </c>
    </row>
    <row r="49" spans="1:14" ht="200.1" customHeight="1" x14ac:dyDescent="0.35">
      <c r="A49" s="114"/>
      <c r="B49" s="138" t="s">
        <v>266</v>
      </c>
      <c r="C49" s="129" t="s">
        <v>222</v>
      </c>
      <c r="D49" s="117" t="s">
        <v>190</v>
      </c>
      <c r="E49" s="139" t="s">
        <v>267</v>
      </c>
      <c r="F49" s="139" t="s">
        <v>268</v>
      </c>
      <c r="G49" s="109" t="s">
        <v>13</v>
      </c>
      <c r="H49" s="117" t="s">
        <v>13</v>
      </c>
      <c r="I49" s="120" t="s">
        <v>13</v>
      </c>
      <c r="J49" s="109" t="s">
        <v>187</v>
      </c>
    </row>
    <row r="50" spans="1:14" ht="257.25" customHeight="1" x14ac:dyDescent="0.35">
      <c r="A50" s="114"/>
      <c r="B50" s="135" t="s">
        <v>269</v>
      </c>
      <c r="C50" s="129" t="s">
        <v>227</v>
      </c>
      <c r="D50" s="116" t="s">
        <v>190</v>
      </c>
      <c r="E50" s="133" t="s">
        <v>241</v>
      </c>
      <c r="F50" s="134" t="s">
        <v>270</v>
      </c>
      <c r="G50" s="98" t="s">
        <v>216</v>
      </c>
      <c r="H50" s="127">
        <v>18609.8</v>
      </c>
      <c r="I50" s="127">
        <v>3850</v>
      </c>
      <c r="J50" s="116" t="s">
        <v>13</v>
      </c>
    </row>
    <row r="51" spans="1:14" ht="185.25" customHeight="1" x14ac:dyDescent="0.35">
      <c r="A51" s="114"/>
      <c r="B51" s="138" t="s">
        <v>271</v>
      </c>
      <c r="C51" s="129" t="s">
        <v>227</v>
      </c>
      <c r="D51" s="117" t="s">
        <v>190</v>
      </c>
      <c r="E51" s="139" t="s">
        <v>241</v>
      </c>
      <c r="F51" s="139" t="s">
        <v>272</v>
      </c>
      <c r="G51" s="109" t="s">
        <v>13</v>
      </c>
      <c r="H51" s="117" t="s">
        <v>13</v>
      </c>
      <c r="I51" s="120" t="s">
        <v>13</v>
      </c>
      <c r="J51" s="109" t="s">
        <v>187</v>
      </c>
    </row>
    <row r="52" spans="1:14" ht="189.75" customHeight="1" x14ac:dyDescent="0.35">
      <c r="A52" s="114"/>
      <c r="B52" s="135" t="s">
        <v>273</v>
      </c>
      <c r="C52" s="129" t="s">
        <v>227</v>
      </c>
      <c r="D52" s="116" t="s">
        <v>190</v>
      </c>
      <c r="E52" s="133" t="s">
        <v>241</v>
      </c>
      <c r="F52" s="134" t="s">
        <v>274</v>
      </c>
      <c r="G52" s="98" t="s">
        <v>216</v>
      </c>
      <c r="H52" s="127">
        <v>2062.3000000000002</v>
      </c>
      <c r="I52" s="126">
        <v>0</v>
      </c>
      <c r="J52" s="116" t="s">
        <v>13</v>
      </c>
      <c r="N52" s="143"/>
    </row>
    <row r="53" spans="1:14" ht="247.5" customHeight="1" x14ac:dyDescent="0.35">
      <c r="A53" s="114"/>
      <c r="B53" s="138" t="s">
        <v>275</v>
      </c>
      <c r="C53" s="129" t="s">
        <v>227</v>
      </c>
      <c r="D53" s="117" t="s">
        <v>190</v>
      </c>
      <c r="E53" s="139" t="s">
        <v>241</v>
      </c>
      <c r="F53" s="139" t="s">
        <v>276</v>
      </c>
      <c r="G53" s="109" t="s">
        <v>13</v>
      </c>
      <c r="H53" s="117" t="s">
        <v>13</v>
      </c>
      <c r="I53" s="120" t="s">
        <v>13</v>
      </c>
      <c r="J53" s="109" t="s">
        <v>187</v>
      </c>
    </row>
    <row r="54" spans="1:14" ht="201" customHeight="1" x14ac:dyDescent="0.35">
      <c r="A54" s="586"/>
      <c r="B54" s="589" t="s">
        <v>277</v>
      </c>
      <c r="C54" s="129" t="s">
        <v>225</v>
      </c>
      <c r="D54" s="98"/>
      <c r="E54" s="133" t="s">
        <v>223</v>
      </c>
      <c r="F54" s="133"/>
      <c r="G54" s="140" t="s">
        <v>226</v>
      </c>
      <c r="H54" s="141">
        <f>H55+H56</f>
        <v>1519</v>
      </c>
      <c r="I54" s="141">
        <f>I55+I56</f>
        <v>211.7</v>
      </c>
      <c r="J54" s="98"/>
    </row>
    <row r="55" spans="1:14" ht="152.25" customHeight="1" x14ac:dyDescent="0.35">
      <c r="A55" s="587"/>
      <c r="B55" s="590"/>
      <c r="C55" s="135" t="s">
        <v>231</v>
      </c>
      <c r="D55" s="116" t="s">
        <v>190</v>
      </c>
      <c r="E55" s="144">
        <v>44927</v>
      </c>
      <c r="F55" s="145" t="s">
        <v>278</v>
      </c>
      <c r="G55" s="98" t="s">
        <v>216</v>
      </c>
      <c r="H55" s="146">
        <v>250</v>
      </c>
      <c r="I55" s="147">
        <v>0</v>
      </c>
      <c r="J55" s="116" t="s">
        <v>13</v>
      </c>
    </row>
    <row r="56" spans="1:14" ht="87" customHeight="1" x14ac:dyDescent="0.35">
      <c r="A56" s="587"/>
      <c r="B56" s="590"/>
      <c r="C56" s="589" t="s">
        <v>227</v>
      </c>
      <c r="D56" s="581" t="s">
        <v>190</v>
      </c>
      <c r="E56" s="600">
        <v>44927</v>
      </c>
      <c r="F56" s="602" t="s">
        <v>279</v>
      </c>
      <c r="G56" s="576" t="s">
        <v>216</v>
      </c>
      <c r="H56" s="604">
        <v>1269</v>
      </c>
      <c r="I56" s="604">
        <v>211.7</v>
      </c>
      <c r="J56" s="581" t="s">
        <v>13</v>
      </c>
    </row>
    <row r="57" spans="1:14" ht="81" customHeight="1" x14ac:dyDescent="0.35">
      <c r="A57" s="588"/>
      <c r="B57" s="591"/>
      <c r="C57" s="591"/>
      <c r="D57" s="583"/>
      <c r="E57" s="601"/>
      <c r="F57" s="603"/>
      <c r="G57" s="577"/>
      <c r="H57" s="605"/>
      <c r="I57" s="605"/>
      <c r="J57" s="583"/>
    </row>
    <row r="58" spans="1:14" ht="222.75" customHeight="1" x14ac:dyDescent="0.35">
      <c r="A58" s="99"/>
      <c r="B58" s="612" t="s">
        <v>280</v>
      </c>
      <c r="C58" s="129" t="s">
        <v>227</v>
      </c>
      <c r="D58" s="117" t="s">
        <v>190</v>
      </c>
      <c r="E58" s="139" t="s">
        <v>241</v>
      </c>
      <c r="F58" s="139" t="s">
        <v>281</v>
      </c>
      <c r="G58" s="109" t="s">
        <v>13</v>
      </c>
      <c r="H58" s="117" t="s">
        <v>13</v>
      </c>
      <c r="I58" s="120" t="s">
        <v>13</v>
      </c>
      <c r="J58" s="109" t="s">
        <v>187</v>
      </c>
    </row>
    <row r="59" spans="1:14" ht="217.5" customHeight="1" x14ac:dyDescent="0.35">
      <c r="A59" s="99"/>
      <c r="B59" s="613"/>
      <c r="C59" s="135" t="s">
        <v>231</v>
      </c>
      <c r="D59" s="109" t="s">
        <v>232</v>
      </c>
      <c r="E59" s="139" t="s">
        <v>282</v>
      </c>
      <c r="F59" s="139" t="s">
        <v>283</v>
      </c>
      <c r="G59" s="109" t="s">
        <v>13</v>
      </c>
      <c r="H59" s="117" t="s">
        <v>13</v>
      </c>
      <c r="I59" s="120" t="s">
        <v>13</v>
      </c>
      <c r="J59" s="109" t="s">
        <v>187</v>
      </c>
    </row>
    <row r="60" spans="1:14" ht="142.5" customHeight="1" x14ac:dyDescent="0.35">
      <c r="A60" s="586"/>
      <c r="B60" s="576" t="s">
        <v>284</v>
      </c>
      <c r="C60" s="576" t="s">
        <v>227</v>
      </c>
      <c r="D60" s="581" t="s">
        <v>190</v>
      </c>
      <c r="E60" s="600" t="s">
        <v>241</v>
      </c>
      <c r="F60" s="602" t="s">
        <v>285</v>
      </c>
      <c r="G60" s="576" t="s">
        <v>216</v>
      </c>
      <c r="H60" s="604">
        <v>16560.599999999999</v>
      </c>
      <c r="I60" s="604">
        <v>663.5</v>
      </c>
      <c r="J60" s="581" t="s">
        <v>13</v>
      </c>
    </row>
    <row r="61" spans="1:14" ht="142.5" customHeight="1" x14ac:dyDescent="0.35">
      <c r="A61" s="587"/>
      <c r="B61" s="610"/>
      <c r="C61" s="610"/>
      <c r="D61" s="582"/>
      <c r="E61" s="614"/>
      <c r="F61" s="609"/>
      <c r="G61" s="610"/>
      <c r="H61" s="611"/>
      <c r="I61" s="611"/>
      <c r="J61" s="582"/>
    </row>
    <row r="62" spans="1:14" ht="142.5" customHeight="1" x14ac:dyDescent="0.35">
      <c r="A62" s="587"/>
      <c r="B62" s="610"/>
      <c r="C62" s="610"/>
      <c r="D62" s="582"/>
      <c r="E62" s="614"/>
      <c r="F62" s="609"/>
      <c r="G62" s="610"/>
      <c r="H62" s="611"/>
      <c r="I62" s="611"/>
      <c r="J62" s="582"/>
    </row>
    <row r="63" spans="1:14" ht="234.75" customHeight="1" x14ac:dyDescent="0.35">
      <c r="A63" s="587"/>
      <c r="B63" s="610"/>
      <c r="C63" s="610"/>
      <c r="D63" s="582"/>
      <c r="E63" s="614"/>
      <c r="F63" s="609"/>
      <c r="G63" s="610"/>
      <c r="H63" s="611"/>
      <c r="I63" s="611"/>
      <c r="J63" s="582"/>
    </row>
    <row r="64" spans="1:14" ht="17.25" customHeight="1" x14ac:dyDescent="0.35">
      <c r="A64" s="587"/>
      <c r="B64" s="610"/>
      <c r="C64" s="610"/>
      <c r="D64" s="582"/>
      <c r="E64" s="614"/>
      <c r="F64" s="609"/>
      <c r="G64" s="610"/>
      <c r="H64" s="611"/>
      <c r="I64" s="611"/>
      <c r="J64" s="582"/>
    </row>
    <row r="65" spans="1:27" ht="25.5" customHeight="1" x14ac:dyDescent="0.35">
      <c r="A65" s="588"/>
      <c r="B65" s="577"/>
      <c r="C65" s="577"/>
      <c r="D65" s="583"/>
      <c r="E65" s="601"/>
      <c r="F65" s="603"/>
      <c r="G65" s="577"/>
      <c r="H65" s="605"/>
      <c r="I65" s="605"/>
      <c r="J65" s="583"/>
    </row>
    <row r="66" spans="1:27" ht="190.5" customHeight="1" x14ac:dyDescent="0.35">
      <c r="A66" s="114"/>
      <c r="B66" s="138" t="s">
        <v>286</v>
      </c>
      <c r="C66" s="129" t="s">
        <v>227</v>
      </c>
      <c r="D66" s="117" t="s">
        <v>190</v>
      </c>
      <c r="E66" s="139" t="s">
        <v>241</v>
      </c>
      <c r="F66" s="139" t="s">
        <v>287</v>
      </c>
      <c r="G66" s="109" t="s">
        <v>13</v>
      </c>
      <c r="H66" s="117" t="s">
        <v>13</v>
      </c>
      <c r="I66" s="120" t="s">
        <v>13</v>
      </c>
      <c r="J66" s="109" t="s">
        <v>187</v>
      </c>
    </row>
    <row r="67" spans="1:27" ht="192.75" customHeight="1" x14ac:dyDescent="0.35">
      <c r="A67" s="586"/>
      <c r="B67" s="589" t="s">
        <v>288</v>
      </c>
      <c r="C67" s="129" t="s">
        <v>225</v>
      </c>
      <c r="D67" s="98"/>
      <c r="E67" s="133" t="s">
        <v>223</v>
      </c>
      <c r="F67" s="133"/>
      <c r="G67" s="140" t="s">
        <v>226</v>
      </c>
      <c r="H67" s="130">
        <f>H68+H69+H70+H71+H72</f>
        <v>2282.6999999999998</v>
      </c>
      <c r="I67" s="130">
        <f>I68+I69+I70+I71+I72</f>
        <v>44.9</v>
      </c>
      <c r="J67" s="98"/>
    </row>
    <row r="68" spans="1:27" ht="121.5" customHeight="1" x14ac:dyDescent="0.35">
      <c r="A68" s="587"/>
      <c r="B68" s="590"/>
      <c r="C68" s="135" t="s">
        <v>231</v>
      </c>
      <c r="D68" s="102" t="s">
        <v>232</v>
      </c>
      <c r="E68" s="133">
        <v>44927</v>
      </c>
      <c r="F68" s="134" t="s">
        <v>289</v>
      </c>
      <c r="G68" s="98" t="s">
        <v>216</v>
      </c>
      <c r="H68" s="127">
        <v>358</v>
      </c>
      <c r="I68" s="127">
        <v>1.7</v>
      </c>
      <c r="J68" s="116" t="s">
        <v>13</v>
      </c>
    </row>
    <row r="69" spans="1:27" ht="114" customHeight="1" x14ac:dyDescent="0.35">
      <c r="A69" s="587"/>
      <c r="B69" s="590"/>
      <c r="C69" s="129" t="s">
        <v>234</v>
      </c>
      <c r="D69" s="102" t="s">
        <v>232</v>
      </c>
      <c r="E69" s="133">
        <v>44927</v>
      </c>
      <c r="F69" s="134" t="s">
        <v>290</v>
      </c>
      <c r="G69" s="98" t="s">
        <v>216</v>
      </c>
      <c r="H69" s="127">
        <v>455</v>
      </c>
      <c r="I69" s="126">
        <v>0</v>
      </c>
      <c r="J69" s="116" t="s">
        <v>13</v>
      </c>
    </row>
    <row r="70" spans="1:27" ht="123.75" customHeight="1" x14ac:dyDescent="0.35">
      <c r="A70" s="587"/>
      <c r="B70" s="590"/>
      <c r="C70" s="135" t="s">
        <v>229</v>
      </c>
      <c r="D70" s="102" t="s">
        <v>232</v>
      </c>
      <c r="E70" s="133">
        <v>44927</v>
      </c>
      <c r="F70" s="134" t="s">
        <v>291</v>
      </c>
      <c r="G70" s="98" t="s">
        <v>216</v>
      </c>
      <c r="H70" s="127">
        <v>5</v>
      </c>
      <c r="I70" s="127">
        <v>1</v>
      </c>
      <c r="J70" s="116" t="s">
        <v>13</v>
      </c>
    </row>
    <row r="71" spans="1:27" ht="220.5" customHeight="1" x14ac:dyDescent="0.35">
      <c r="A71" s="587"/>
      <c r="B71" s="590"/>
      <c r="C71" s="135" t="s">
        <v>292</v>
      </c>
      <c r="D71" s="102" t="s">
        <v>232</v>
      </c>
      <c r="E71" s="133">
        <v>44927</v>
      </c>
      <c r="F71" s="134" t="s">
        <v>293</v>
      </c>
      <c r="G71" s="98" t="s">
        <v>216</v>
      </c>
      <c r="H71" s="127">
        <v>607.29999999999995</v>
      </c>
      <c r="I71" s="127">
        <v>31.7</v>
      </c>
      <c r="J71" s="116" t="s">
        <v>13</v>
      </c>
    </row>
    <row r="72" spans="1:27" ht="139.5" customHeight="1" x14ac:dyDescent="0.35">
      <c r="A72" s="588"/>
      <c r="B72" s="591"/>
      <c r="C72" s="129" t="s">
        <v>238</v>
      </c>
      <c r="D72" s="102" t="s">
        <v>232</v>
      </c>
      <c r="E72" s="144">
        <v>44927</v>
      </c>
      <c r="F72" s="145" t="s">
        <v>294</v>
      </c>
      <c r="G72" s="98" t="s">
        <v>216</v>
      </c>
      <c r="H72" s="127">
        <v>857.4</v>
      </c>
      <c r="I72" s="127">
        <v>10.5</v>
      </c>
      <c r="J72" s="116" t="s">
        <v>13</v>
      </c>
    </row>
    <row r="73" spans="1:27" ht="222.75" customHeight="1" x14ac:dyDescent="0.35">
      <c r="A73" s="114"/>
      <c r="B73" s="138" t="s">
        <v>295</v>
      </c>
      <c r="C73" s="129" t="s">
        <v>296</v>
      </c>
      <c r="D73" s="109" t="s">
        <v>232</v>
      </c>
      <c r="E73" s="139" t="s">
        <v>241</v>
      </c>
      <c r="F73" s="139" t="s">
        <v>297</v>
      </c>
      <c r="G73" s="109" t="s">
        <v>13</v>
      </c>
      <c r="H73" s="117" t="s">
        <v>13</v>
      </c>
      <c r="I73" s="120" t="s">
        <v>13</v>
      </c>
      <c r="J73" s="109" t="s">
        <v>187</v>
      </c>
    </row>
    <row r="74" spans="1:27" ht="237.75" customHeight="1" x14ac:dyDescent="0.35">
      <c r="A74" s="142"/>
      <c r="B74" s="148" t="s">
        <v>298</v>
      </c>
      <c r="C74" s="129" t="s">
        <v>227</v>
      </c>
      <c r="D74" s="102" t="s">
        <v>79</v>
      </c>
      <c r="E74" s="144" t="s">
        <v>299</v>
      </c>
      <c r="F74" s="134" t="s">
        <v>300</v>
      </c>
      <c r="G74" s="98" t="s">
        <v>216</v>
      </c>
      <c r="H74" s="127">
        <v>57000</v>
      </c>
      <c r="I74" s="126">
        <v>0</v>
      </c>
      <c r="J74" s="98" t="s">
        <v>13</v>
      </c>
      <c r="K74" s="149"/>
      <c r="L74" s="150"/>
    </row>
    <row r="75" spans="1:27" ht="222.75" customHeight="1" x14ac:dyDescent="0.35">
      <c r="A75" s="142"/>
      <c r="B75" s="138" t="s">
        <v>301</v>
      </c>
      <c r="C75" s="129" t="s">
        <v>227</v>
      </c>
      <c r="D75" s="109" t="s">
        <v>79</v>
      </c>
      <c r="E75" s="151" t="s">
        <v>299</v>
      </c>
      <c r="F75" s="139" t="s">
        <v>302</v>
      </c>
      <c r="G75" s="109" t="s">
        <v>13</v>
      </c>
      <c r="H75" s="117" t="s">
        <v>13</v>
      </c>
      <c r="I75" s="120" t="s">
        <v>13</v>
      </c>
      <c r="J75" s="109" t="s">
        <v>187</v>
      </c>
      <c r="K75" s="149"/>
      <c r="L75" s="150"/>
    </row>
    <row r="76" spans="1:27" ht="87" customHeight="1" x14ac:dyDescent="0.35">
      <c r="A76" s="586" t="s">
        <v>188</v>
      </c>
      <c r="B76" s="621" t="s">
        <v>303</v>
      </c>
      <c r="C76" s="589" t="s">
        <v>222</v>
      </c>
      <c r="D76" s="581"/>
      <c r="E76" s="578" t="s">
        <v>304</v>
      </c>
      <c r="F76" s="578"/>
      <c r="G76" s="615" t="s">
        <v>226</v>
      </c>
      <c r="H76" s="616">
        <f>H85+H79</f>
        <v>6420.2</v>
      </c>
      <c r="I76" s="617">
        <f>I85</f>
        <v>1423.2</v>
      </c>
      <c r="J76" s="618"/>
    </row>
    <row r="77" spans="1:27" ht="65.25" customHeight="1" x14ac:dyDescent="0.35">
      <c r="A77" s="587"/>
      <c r="B77" s="622"/>
      <c r="C77" s="590"/>
      <c r="D77" s="582"/>
      <c r="E77" s="579"/>
      <c r="F77" s="579"/>
      <c r="G77" s="615"/>
      <c r="H77" s="616"/>
      <c r="I77" s="617"/>
      <c r="J77" s="618"/>
      <c r="AA77" s="96" t="s">
        <v>305</v>
      </c>
    </row>
    <row r="78" spans="1:27" ht="9.75" customHeight="1" x14ac:dyDescent="0.35">
      <c r="A78" s="588"/>
      <c r="B78" s="623"/>
      <c r="C78" s="591"/>
      <c r="D78" s="583"/>
      <c r="E78" s="580"/>
      <c r="F78" s="580"/>
      <c r="G78" s="615"/>
      <c r="H78" s="616"/>
      <c r="I78" s="617"/>
      <c r="J78" s="618"/>
    </row>
    <row r="79" spans="1:27" ht="150" customHeight="1" x14ac:dyDescent="0.35">
      <c r="A79" s="99"/>
      <c r="B79" s="589" t="s">
        <v>306</v>
      </c>
      <c r="C79" s="129" t="s">
        <v>225</v>
      </c>
      <c r="D79" s="98"/>
      <c r="E79" s="144" t="s">
        <v>304</v>
      </c>
      <c r="F79" s="144"/>
      <c r="G79" s="98" t="s">
        <v>226</v>
      </c>
      <c r="H79" s="152">
        <f>H80+H81+H82+H83</f>
        <v>225</v>
      </c>
      <c r="I79" s="126">
        <v>0</v>
      </c>
      <c r="J79" s="98"/>
    </row>
    <row r="80" spans="1:27" ht="130.5" customHeight="1" x14ac:dyDescent="0.35">
      <c r="A80" s="99"/>
      <c r="B80" s="590"/>
      <c r="C80" s="135" t="s">
        <v>231</v>
      </c>
      <c r="D80" s="102" t="s">
        <v>79</v>
      </c>
      <c r="E80" s="144">
        <v>44927</v>
      </c>
      <c r="F80" s="134" t="s">
        <v>307</v>
      </c>
      <c r="G80" s="118" t="s">
        <v>216</v>
      </c>
      <c r="H80" s="153">
        <v>60</v>
      </c>
      <c r="I80" s="126">
        <v>0</v>
      </c>
      <c r="J80" s="116" t="s">
        <v>13</v>
      </c>
    </row>
    <row r="81" spans="1:10" ht="97.5" customHeight="1" x14ac:dyDescent="0.35">
      <c r="A81" s="99"/>
      <c r="B81" s="590"/>
      <c r="C81" s="129" t="s">
        <v>234</v>
      </c>
      <c r="D81" s="102" t="s">
        <v>79</v>
      </c>
      <c r="E81" s="144">
        <v>44927</v>
      </c>
      <c r="F81" s="134" t="s">
        <v>308</v>
      </c>
      <c r="G81" s="118" t="s">
        <v>216</v>
      </c>
      <c r="H81" s="153">
        <v>104.5</v>
      </c>
      <c r="I81" s="126">
        <v>0</v>
      </c>
      <c r="J81" s="116" t="s">
        <v>13</v>
      </c>
    </row>
    <row r="82" spans="1:10" ht="117" customHeight="1" x14ac:dyDescent="0.35">
      <c r="A82" s="99"/>
      <c r="B82" s="590"/>
      <c r="C82" s="135" t="s">
        <v>229</v>
      </c>
      <c r="D82" s="102" t="s">
        <v>79</v>
      </c>
      <c r="E82" s="144">
        <v>44927</v>
      </c>
      <c r="F82" s="134" t="s">
        <v>309</v>
      </c>
      <c r="G82" s="118" t="s">
        <v>216</v>
      </c>
      <c r="H82" s="153">
        <v>33.6</v>
      </c>
      <c r="I82" s="126">
        <v>0</v>
      </c>
      <c r="J82" s="116" t="s">
        <v>13</v>
      </c>
    </row>
    <row r="83" spans="1:10" ht="127.5" customHeight="1" x14ac:dyDescent="0.35">
      <c r="A83" s="99"/>
      <c r="B83" s="590"/>
      <c r="C83" s="135" t="s">
        <v>292</v>
      </c>
      <c r="D83" s="102" t="s">
        <v>79</v>
      </c>
      <c r="E83" s="144">
        <v>44927</v>
      </c>
      <c r="F83" s="134" t="s">
        <v>309</v>
      </c>
      <c r="G83" s="118" t="s">
        <v>216</v>
      </c>
      <c r="H83" s="153">
        <v>26.9</v>
      </c>
      <c r="I83" s="126">
        <v>0</v>
      </c>
      <c r="J83" s="116" t="s">
        <v>13</v>
      </c>
    </row>
    <row r="84" spans="1:10" ht="192" customHeight="1" x14ac:dyDescent="0.35">
      <c r="A84" s="99"/>
      <c r="B84" s="138" t="s">
        <v>310</v>
      </c>
      <c r="C84" s="129" t="s">
        <v>296</v>
      </c>
      <c r="D84" s="109" t="s">
        <v>79</v>
      </c>
      <c r="E84" s="139" t="s">
        <v>311</v>
      </c>
      <c r="F84" s="139" t="s">
        <v>312</v>
      </c>
      <c r="G84" s="109" t="s">
        <v>13</v>
      </c>
      <c r="H84" s="117" t="s">
        <v>13</v>
      </c>
      <c r="I84" s="120" t="s">
        <v>13</v>
      </c>
      <c r="J84" s="109" t="s">
        <v>187</v>
      </c>
    </row>
    <row r="85" spans="1:10" ht="165" customHeight="1" x14ac:dyDescent="0.35">
      <c r="A85" s="114"/>
      <c r="B85" s="135" t="s">
        <v>313</v>
      </c>
      <c r="C85" s="129" t="s">
        <v>227</v>
      </c>
      <c r="D85" s="154" t="s">
        <v>115</v>
      </c>
      <c r="E85" s="144" t="s">
        <v>311</v>
      </c>
      <c r="F85" s="145" t="s">
        <v>314</v>
      </c>
      <c r="G85" s="98" t="s">
        <v>216</v>
      </c>
      <c r="H85" s="127">
        <v>6195.2</v>
      </c>
      <c r="I85" s="98">
        <v>1423.2</v>
      </c>
      <c r="J85" s="116" t="s">
        <v>13</v>
      </c>
    </row>
    <row r="86" spans="1:10" ht="200.1" customHeight="1" x14ac:dyDescent="0.35">
      <c r="A86" s="114"/>
      <c r="B86" s="155" t="s">
        <v>315</v>
      </c>
      <c r="C86" s="129" t="s">
        <v>227</v>
      </c>
      <c r="D86" s="156" t="s">
        <v>115</v>
      </c>
      <c r="E86" s="139" t="s">
        <v>311</v>
      </c>
      <c r="F86" s="151" t="s">
        <v>316</v>
      </c>
      <c r="G86" s="109" t="s">
        <v>13</v>
      </c>
      <c r="H86" s="117" t="s">
        <v>13</v>
      </c>
      <c r="I86" s="120" t="s">
        <v>13</v>
      </c>
      <c r="J86" s="109" t="s">
        <v>187</v>
      </c>
    </row>
    <row r="87" spans="1:10" ht="210.75" customHeight="1" x14ac:dyDescent="0.35">
      <c r="A87" s="114" t="s">
        <v>195</v>
      </c>
      <c r="B87" s="121" t="s">
        <v>317</v>
      </c>
      <c r="C87" s="129" t="s">
        <v>227</v>
      </c>
      <c r="D87" s="116"/>
      <c r="E87" s="157" t="s">
        <v>318</v>
      </c>
      <c r="F87" s="157"/>
      <c r="G87" s="140" t="s">
        <v>226</v>
      </c>
      <c r="H87" s="130">
        <f>H88+H92+H90</f>
        <v>9350.2000000000007</v>
      </c>
      <c r="I87" s="126">
        <v>0</v>
      </c>
      <c r="J87" s="116"/>
    </row>
    <row r="88" spans="1:10" ht="218.25" customHeight="1" x14ac:dyDescent="0.35">
      <c r="A88" s="114"/>
      <c r="B88" s="158" t="s">
        <v>319</v>
      </c>
      <c r="C88" s="129" t="s">
        <v>227</v>
      </c>
      <c r="D88" s="116" t="s">
        <v>190</v>
      </c>
      <c r="E88" s="133" t="s">
        <v>320</v>
      </c>
      <c r="F88" s="134" t="s">
        <v>321</v>
      </c>
      <c r="G88" s="118" t="s">
        <v>216</v>
      </c>
      <c r="H88" s="127">
        <v>5939.5</v>
      </c>
      <c r="I88" s="126">
        <v>0</v>
      </c>
      <c r="J88" s="116" t="s">
        <v>13</v>
      </c>
    </row>
    <row r="89" spans="1:10" ht="250.5" customHeight="1" x14ac:dyDescent="0.35">
      <c r="A89" s="114"/>
      <c r="B89" s="155" t="s">
        <v>322</v>
      </c>
      <c r="C89" s="129" t="s">
        <v>227</v>
      </c>
      <c r="D89" s="117" t="s">
        <v>190</v>
      </c>
      <c r="E89" s="139" t="s">
        <v>323</v>
      </c>
      <c r="F89" s="139" t="s">
        <v>324</v>
      </c>
      <c r="G89" s="109" t="s">
        <v>13</v>
      </c>
      <c r="H89" s="117" t="s">
        <v>13</v>
      </c>
      <c r="I89" s="120" t="s">
        <v>13</v>
      </c>
      <c r="J89" s="109" t="s">
        <v>187</v>
      </c>
    </row>
    <row r="90" spans="1:10" ht="303" customHeight="1" x14ac:dyDescent="0.35">
      <c r="A90" s="114"/>
      <c r="B90" s="158" t="s">
        <v>325</v>
      </c>
      <c r="C90" s="129" t="s">
        <v>227</v>
      </c>
      <c r="D90" s="116" t="s">
        <v>190</v>
      </c>
      <c r="E90" s="133" t="s">
        <v>320</v>
      </c>
      <c r="F90" s="159" t="s">
        <v>326</v>
      </c>
      <c r="G90" s="118" t="s">
        <v>216</v>
      </c>
      <c r="H90" s="127">
        <v>1244</v>
      </c>
      <c r="I90" s="126">
        <v>0</v>
      </c>
      <c r="J90" s="116" t="s">
        <v>13</v>
      </c>
    </row>
    <row r="91" spans="1:10" ht="264" customHeight="1" x14ac:dyDescent="0.35">
      <c r="A91" s="114"/>
      <c r="B91" s="155" t="s">
        <v>322</v>
      </c>
      <c r="C91" s="129" t="s">
        <v>227</v>
      </c>
      <c r="D91" s="117" t="s">
        <v>190</v>
      </c>
      <c r="E91" s="139" t="s">
        <v>320</v>
      </c>
      <c r="F91" s="151" t="s">
        <v>327</v>
      </c>
      <c r="G91" s="109" t="s">
        <v>13</v>
      </c>
      <c r="H91" s="117" t="s">
        <v>13</v>
      </c>
      <c r="I91" s="120" t="s">
        <v>13</v>
      </c>
      <c r="J91" s="109" t="s">
        <v>187</v>
      </c>
    </row>
    <row r="92" spans="1:10" ht="192" customHeight="1" x14ac:dyDescent="0.35">
      <c r="A92" s="114"/>
      <c r="B92" s="158" t="s">
        <v>328</v>
      </c>
      <c r="C92" s="129" t="s">
        <v>227</v>
      </c>
      <c r="D92" s="102" t="s">
        <v>79</v>
      </c>
      <c r="E92" s="133" t="s">
        <v>320</v>
      </c>
      <c r="F92" s="160" t="s">
        <v>329</v>
      </c>
      <c r="G92" s="118" t="s">
        <v>216</v>
      </c>
      <c r="H92" s="127">
        <v>2166.6999999999998</v>
      </c>
      <c r="I92" s="126">
        <v>0</v>
      </c>
      <c r="J92" s="116" t="s">
        <v>13</v>
      </c>
    </row>
    <row r="93" spans="1:10" ht="187.5" customHeight="1" x14ac:dyDescent="0.35">
      <c r="A93" s="114"/>
      <c r="B93" s="155" t="s">
        <v>322</v>
      </c>
      <c r="C93" s="129" t="s">
        <v>227</v>
      </c>
      <c r="D93" s="109" t="s">
        <v>79</v>
      </c>
      <c r="E93" s="139" t="s">
        <v>320</v>
      </c>
      <c r="F93" s="109" t="s">
        <v>330</v>
      </c>
      <c r="G93" s="109" t="s">
        <v>13</v>
      </c>
      <c r="H93" s="117" t="s">
        <v>13</v>
      </c>
      <c r="I93" s="120" t="s">
        <v>13</v>
      </c>
      <c r="J93" s="109" t="s">
        <v>187</v>
      </c>
    </row>
    <row r="94" spans="1:10" ht="186" customHeight="1" x14ac:dyDescent="0.35">
      <c r="A94" s="114" t="s">
        <v>201</v>
      </c>
      <c r="B94" s="121" t="s">
        <v>331</v>
      </c>
      <c r="C94" s="129" t="s">
        <v>227</v>
      </c>
      <c r="D94" s="102" t="s">
        <v>232</v>
      </c>
      <c r="E94" s="157" t="s">
        <v>332</v>
      </c>
      <c r="F94" s="134" t="s">
        <v>333</v>
      </c>
      <c r="G94" s="98" t="s">
        <v>216</v>
      </c>
      <c r="H94" s="127">
        <v>41545.9</v>
      </c>
      <c r="I94" s="127">
        <v>9596</v>
      </c>
      <c r="J94" s="116" t="s">
        <v>13</v>
      </c>
    </row>
    <row r="95" spans="1:10" ht="200.1" customHeight="1" x14ac:dyDescent="0.35">
      <c r="A95" s="114"/>
      <c r="B95" s="155" t="s">
        <v>334</v>
      </c>
      <c r="C95" s="129" t="s">
        <v>227</v>
      </c>
      <c r="D95" s="109" t="s">
        <v>232</v>
      </c>
      <c r="E95" s="139" t="s">
        <v>332</v>
      </c>
      <c r="F95" s="139" t="s">
        <v>335</v>
      </c>
      <c r="G95" s="109" t="s">
        <v>13</v>
      </c>
      <c r="H95" s="117" t="s">
        <v>13</v>
      </c>
      <c r="I95" s="120" t="s">
        <v>13</v>
      </c>
      <c r="J95" s="109" t="s">
        <v>187</v>
      </c>
    </row>
    <row r="96" spans="1:10" ht="127.5" customHeight="1" x14ac:dyDescent="0.35">
      <c r="A96" s="586" t="s">
        <v>207</v>
      </c>
      <c r="B96" s="619" t="s">
        <v>336</v>
      </c>
      <c r="C96" s="589" t="s">
        <v>337</v>
      </c>
      <c r="D96" s="581" t="s">
        <v>232</v>
      </c>
      <c r="E96" s="578" t="s">
        <v>338</v>
      </c>
      <c r="F96" s="602" t="s">
        <v>339</v>
      </c>
      <c r="G96" s="576" t="s">
        <v>215</v>
      </c>
      <c r="H96" s="604">
        <v>32895</v>
      </c>
      <c r="I96" s="624">
        <v>6785.1</v>
      </c>
      <c r="J96" s="581" t="s">
        <v>13</v>
      </c>
    </row>
    <row r="97" spans="1:12" ht="177" customHeight="1" x14ac:dyDescent="0.35">
      <c r="A97" s="588"/>
      <c r="B97" s="620"/>
      <c r="C97" s="591"/>
      <c r="D97" s="583"/>
      <c r="E97" s="580"/>
      <c r="F97" s="603"/>
      <c r="G97" s="577"/>
      <c r="H97" s="605"/>
      <c r="I97" s="625"/>
      <c r="J97" s="583"/>
    </row>
    <row r="98" spans="1:12" ht="254.25" customHeight="1" x14ac:dyDescent="0.35">
      <c r="A98" s="114"/>
      <c r="B98" s="155" t="s">
        <v>340</v>
      </c>
      <c r="C98" s="161" t="s">
        <v>337</v>
      </c>
      <c r="D98" s="109" t="s">
        <v>232</v>
      </c>
      <c r="E98" s="139" t="s">
        <v>341</v>
      </c>
      <c r="F98" s="139" t="s">
        <v>342</v>
      </c>
      <c r="G98" s="109" t="s">
        <v>13</v>
      </c>
      <c r="H98" s="117" t="s">
        <v>13</v>
      </c>
      <c r="I98" s="120" t="s">
        <v>13</v>
      </c>
      <c r="J98" s="109" t="s">
        <v>187</v>
      </c>
    </row>
    <row r="99" spans="1:12" ht="179.25" customHeight="1" x14ac:dyDescent="0.35">
      <c r="A99" s="586" t="s">
        <v>343</v>
      </c>
      <c r="B99" s="621" t="s">
        <v>344</v>
      </c>
      <c r="C99" s="589" t="s">
        <v>337</v>
      </c>
      <c r="D99" s="581" t="s">
        <v>232</v>
      </c>
      <c r="E99" s="578" t="s">
        <v>338</v>
      </c>
      <c r="F99" s="602" t="s">
        <v>339</v>
      </c>
      <c r="G99" s="576" t="s">
        <v>215</v>
      </c>
      <c r="H99" s="604">
        <v>135.19999999999999</v>
      </c>
      <c r="I99" s="626">
        <v>0</v>
      </c>
      <c r="J99" s="581" t="s">
        <v>13</v>
      </c>
    </row>
    <row r="100" spans="1:12" ht="114" customHeight="1" x14ac:dyDescent="0.35">
      <c r="A100" s="588"/>
      <c r="B100" s="623"/>
      <c r="C100" s="591"/>
      <c r="D100" s="583"/>
      <c r="E100" s="580"/>
      <c r="F100" s="603"/>
      <c r="G100" s="577"/>
      <c r="H100" s="605"/>
      <c r="I100" s="627"/>
      <c r="J100" s="583"/>
    </row>
    <row r="101" spans="1:12" ht="294.75" customHeight="1" x14ac:dyDescent="0.35">
      <c r="A101" s="114"/>
      <c r="B101" s="155" t="s">
        <v>345</v>
      </c>
      <c r="C101" s="161" t="s">
        <v>337</v>
      </c>
      <c r="D101" s="109" t="s">
        <v>232</v>
      </c>
      <c r="E101" s="162" t="s">
        <v>338</v>
      </c>
      <c r="F101" s="139" t="s">
        <v>346</v>
      </c>
      <c r="G101" s="109" t="s">
        <v>13</v>
      </c>
      <c r="H101" s="117" t="s">
        <v>13</v>
      </c>
      <c r="I101" s="120" t="s">
        <v>13</v>
      </c>
      <c r="J101" s="109" t="s">
        <v>187</v>
      </c>
    </row>
    <row r="102" spans="1:12" ht="171" customHeight="1" x14ac:dyDescent="0.35">
      <c r="A102" s="114" t="s">
        <v>347</v>
      </c>
      <c r="B102" s="121" t="s">
        <v>348</v>
      </c>
      <c r="C102" s="129" t="s">
        <v>227</v>
      </c>
      <c r="D102" s="116"/>
      <c r="E102" s="163" t="s">
        <v>349</v>
      </c>
      <c r="F102" s="164"/>
      <c r="G102" s="140" t="s">
        <v>350</v>
      </c>
      <c r="H102" s="141">
        <f>H103+H104+H105+H107+H108+H109+H111+H112+H113</f>
        <v>6711.7</v>
      </c>
      <c r="I102" s="165">
        <f>I103+I104+I105</f>
        <v>0</v>
      </c>
      <c r="J102" s="116"/>
    </row>
    <row r="103" spans="1:12" ht="89.25" customHeight="1" x14ac:dyDescent="0.35">
      <c r="A103" s="586"/>
      <c r="B103" s="576" t="s">
        <v>351</v>
      </c>
      <c r="C103" s="589" t="s">
        <v>227</v>
      </c>
      <c r="D103" s="581" t="s">
        <v>79</v>
      </c>
      <c r="E103" s="600" t="s">
        <v>352</v>
      </c>
      <c r="F103" s="602" t="s">
        <v>183</v>
      </c>
      <c r="G103" s="98" t="s">
        <v>215</v>
      </c>
      <c r="H103" s="127">
        <v>2000</v>
      </c>
      <c r="I103" s="126">
        <v>0</v>
      </c>
      <c r="J103" s="581" t="s">
        <v>13</v>
      </c>
      <c r="L103" s="166"/>
    </row>
    <row r="104" spans="1:12" ht="79.5" customHeight="1" x14ac:dyDescent="0.35">
      <c r="A104" s="587"/>
      <c r="B104" s="610"/>
      <c r="C104" s="590"/>
      <c r="D104" s="582"/>
      <c r="E104" s="614"/>
      <c r="F104" s="609"/>
      <c r="G104" s="98" t="s">
        <v>216</v>
      </c>
      <c r="H104" s="127">
        <v>222.2</v>
      </c>
      <c r="I104" s="126">
        <v>0</v>
      </c>
      <c r="J104" s="582"/>
      <c r="L104" s="166"/>
    </row>
    <row r="105" spans="1:12" ht="84.75" customHeight="1" x14ac:dyDescent="0.35">
      <c r="A105" s="588"/>
      <c r="B105" s="577"/>
      <c r="C105" s="591"/>
      <c r="D105" s="583"/>
      <c r="E105" s="601"/>
      <c r="F105" s="603"/>
      <c r="G105" s="98" t="s">
        <v>353</v>
      </c>
      <c r="H105" s="127">
        <v>4.7</v>
      </c>
      <c r="I105" s="126">
        <v>0</v>
      </c>
      <c r="J105" s="583"/>
    </row>
    <row r="106" spans="1:12" ht="186" customHeight="1" x14ac:dyDescent="0.35">
      <c r="A106" s="114"/>
      <c r="B106" s="155" t="s">
        <v>354</v>
      </c>
      <c r="C106" s="129" t="s">
        <v>227</v>
      </c>
      <c r="D106" s="109" t="s">
        <v>79</v>
      </c>
      <c r="E106" s="139" t="s">
        <v>352</v>
      </c>
      <c r="F106" s="109" t="s">
        <v>355</v>
      </c>
      <c r="G106" s="109" t="s">
        <v>13</v>
      </c>
      <c r="H106" s="117" t="s">
        <v>13</v>
      </c>
      <c r="I106" s="120" t="s">
        <v>13</v>
      </c>
      <c r="J106" s="109" t="s">
        <v>187</v>
      </c>
    </row>
    <row r="107" spans="1:12" ht="75" customHeight="1" x14ac:dyDescent="0.35">
      <c r="A107" s="586"/>
      <c r="B107" s="589" t="s">
        <v>356</v>
      </c>
      <c r="C107" s="589" t="s">
        <v>227</v>
      </c>
      <c r="D107" s="581" t="s">
        <v>79</v>
      </c>
      <c r="E107" s="600" t="s">
        <v>352</v>
      </c>
      <c r="F107" s="602" t="s">
        <v>183</v>
      </c>
      <c r="G107" s="98" t="s">
        <v>215</v>
      </c>
      <c r="H107" s="127">
        <v>2000</v>
      </c>
      <c r="I107" s="126">
        <v>0</v>
      </c>
      <c r="J107" s="581" t="s">
        <v>13</v>
      </c>
    </row>
    <row r="108" spans="1:12" ht="81.75" customHeight="1" x14ac:dyDescent="0.35">
      <c r="A108" s="587"/>
      <c r="B108" s="590"/>
      <c r="C108" s="590"/>
      <c r="D108" s="582"/>
      <c r="E108" s="614"/>
      <c r="F108" s="609"/>
      <c r="G108" s="98" t="s">
        <v>216</v>
      </c>
      <c r="H108" s="127">
        <v>222.2</v>
      </c>
      <c r="I108" s="126">
        <v>0</v>
      </c>
      <c r="J108" s="582"/>
    </row>
    <row r="109" spans="1:12" ht="122.25" customHeight="1" x14ac:dyDescent="0.35">
      <c r="A109" s="588"/>
      <c r="B109" s="591"/>
      <c r="C109" s="591"/>
      <c r="D109" s="583"/>
      <c r="E109" s="601"/>
      <c r="F109" s="603"/>
      <c r="G109" s="98" t="s">
        <v>353</v>
      </c>
      <c r="H109" s="127">
        <v>17.3</v>
      </c>
      <c r="I109" s="126">
        <v>0</v>
      </c>
      <c r="J109" s="583"/>
    </row>
    <row r="110" spans="1:12" ht="174.75" customHeight="1" x14ac:dyDescent="0.35">
      <c r="A110" s="114"/>
      <c r="B110" s="155" t="s">
        <v>357</v>
      </c>
      <c r="C110" s="129" t="s">
        <v>227</v>
      </c>
      <c r="D110" s="109" t="s">
        <v>79</v>
      </c>
      <c r="E110" s="139" t="s">
        <v>352</v>
      </c>
      <c r="F110" s="109" t="s">
        <v>355</v>
      </c>
      <c r="G110" s="109" t="s">
        <v>13</v>
      </c>
      <c r="H110" s="117" t="s">
        <v>13</v>
      </c>
      <c r="I110" s="120" t="s">
        <v>13</v>
      </c>
      <c r="J110" s="109" t="s">
        <v>187</v>
      </c>
    </row>
    <row r="111" spans="1:12" ht="90" customHeight="1" x14ac:dyDescent="0.35">
      <c r="A111" s="586"/>
      <c r="B111" s="589" t="s">
        <v>358</v>
      </c>
      <c r="C111" s="589" t="s">
        <v>227</v>
      </c>
      <c r="D111" s="581" t="s">
        <v>79</v>
      </c>
      <c r="E111" s="600" t="s">
        <v>352</v>
      </c>
      <c r="F111" s="602" t="s">
        <v>183</v>
      </c>
      <c r="G111" s="98" t="s">
        <v>215</v>
      </c>
      <c r="H111" s="127">
        <v>2000</v>
      </c>
      <c r="I111" s="126">
        <v>0</v>
      </c>
      <c r="J111" s="581" t="s">
        <v>13</v>
      </c>
    </row>
    <row r="112" spans="1:12" ht="82.5" customHeight="1" x14ac:dyDescent="0.35">
      <c r="A112" s="587"/>
      <c r="B112" s="590"/>
      <c r="C112" s="590"/>
      <c r="D112" s="582"/>
      <c r="E112" s="614"/>
      <c r="F112" s="609"/>
      <c r="G112" s="98" t="s">
        <v>216</v>
      </c>
      <c r="H112" s="127">
        <v>222.3</v>
      </c>
      <c r="I112" s="126">
        <v>0</v>
      </c>
      <c r="J112" s="582"/>
    </row>
    <row r="113" spans="1:10" ht="136.5" customHeight="1" x14ac:dyDescent="0.35">
      <c r="A113" s="588"/>
      <c r="B113" s="591"/>
      <c r="C113" s="591"/>
      <c r="D113" s="583"/>
      <c r="E113" s="601"/>
      <c r="F113" s="603"/>
      <c r="G113" s="98" t="s">
        <v>353</v>
      </c>
      <c r="H113" s="127">
        <v>23</v>
      </c>
      <c r="I113" s="126">
        <v>0</v>
      </c>
      <c r="J113" s="583"/>
    </row>
    <row r="114" spans="1:10" ht="199.5" customHeight="1" x14ac:dyDescent="0.35">
      <c r="A114" s="114"/>
      <c r="B114" s="138" t="s">
        <v>354</v>
      </c>
      <c r="C114" s="129" t="s">
        <v>227</v>
      </c>
      <c r="D114" s="109" t="s">
        <v>79</v>
      </c>
      <c r="E114" s="139" t="s">
        <v>352</v>
      </c>
      <c r="F114" s="109" t="s">
        <v>355</v>
      </c>
      <c r="G114" s="109" t="s">
        <v>13</v>
      </c>
      <c r="H114" s="117" t="s">
        <v>13</v>
      </c>
      <c r="I114" s="120" t="s">
        <v>13</v>
      </c>
      <c r="J114" s="109" t="s">
        <v>187</v>
      </c>
    </row>
    <row r="115" spans="1:10" ht="257.25" customHeight="1" x14ac:dyDescent="0.35">
      <c r="A115" s="114" t="s">
        <v>359</v>
      </c>
      <c r="B115" s="167" t="s">
        <v>360</v>
      </c>
      <c r="C115" s="129" t="s">
        <v>227</v>
      </c>
      <c r="D115" s="102" t="s">
        <v>232</v>
      </c>
      <c r="E115" s="133" t="s">
        <v>332</v>
      </c>
      <c r="F115" s="134" t="s">
        <v>361</v>
      </c>
      <c r="G115" s="98" t="s">
        <v>216</v>
      </c>
      <c r="H115" s="127">
        <v>14069</v>
      </c>
      <c r="I115" s="127">
        <v>2317.3000000000002</v>
      </c>
      <c r="J115" s="116" t="s">
        <v>13</v>
      </c>
    </row>
    <row r="116" spans="1:10" ht="264" customHeight="1" x14ac:dyDescent="0.35">
      <c r="A116" s="114"/>
      <c r="B116" s="155" t="s">
        <v>362</v>
      </c>
      <c r="C116" s="129" t="s">
        <v>227</v>
      </c>
      <c r="D116" s="109" t="s">
        <v>232</v>
      </c>
      <c r="E116" s="139" t="s">
        <v>332</v>
      </c>
      <c r="F116" s="139" t="s">
        <v>335</v>
      </c>
      <c r="G116" s="109" t="s">
        <v>13</v>
      </c>
      <c r="H116" s="117" t="s">
        <v>13</v>
      </c>
      <c r="I116" s="120" t="s">
        <v>13</v>
      </c>
      <c r="J116" s="109" t="s">
        <v>187</v>
      </c>
    </row>
    <row r="117" spans="1:10" ht="225" customHeight="1" x14ac:dyDescent="0.35">
      <c r="A117" s="114"/>
      <c r="B117" s="167" t="s">
        <v>363</v>
      </c>
      <c r="C117" s="168" t="s">
        <v>296</v>
      </c>
      <c r="D117" s="116"/>
      <c r="E117" s="157" t="s">
        <v>364</v>
      </c>
      <c r="F117" s="157"/>
      <c r="G117" s="98" t="s">
        <v>365</v>
      </c>
      <c r="H117" s="127">
        <f>H118+H119+H120+H122+H123+H124</f>
        <v>200</v>
      </c>
      <c r="I117" s="126">
        <v>0</v>
      </c>
      <c r="J117" s="116"/>
    </row>
    <row r="118" spans="1:10" ht="114" customHeight="1" x14ac:dyDescent="0.35">
      <c r="A118" s="586"/>
      <c r="B118" s="589" t="s">
        <v>366</v>
      </c>
      <c r="C118" s="589" t="s">
        <v>231</v>
      </c>
      <c r="D118" s="581" t="s">
        <v>232</v>
      </c>
      <c r="E118" s="600" t="s">
        <v>367</v>
      </c>
      <c r="F118" s="602" t="s">
        <v>368</v>
      </c>
      <c r="G118" s="98" t="s">
        <v>215</v>
      </c>
      <c r="H118" s="126">
        <v>0</v>
      </c>
      <c r="I118" s="126">
        <v>0</v>
      </c>
      <c r="J118" s="581" t="s">
        <v>13</v>
      </c>
    </row>
    <row r="119" spans="1:10" ht="107.25" customHeight="1" x14ac:dyDescent="0.35">
      <c r="A119" s="587"/>
      <c r="B119" s="590"/>
      <c r="C119" s="590"/>
      <c r="D119" s="582"/>
      <c r="E119" s="614"/>
      <c r="F119" s="609"/>
      <c r="G119" s="98" t="s">
        <v>216</v>
      </c>
      <c r="H119" s="127">
        <v>90</v>
      </c>
      <c r="I119" s="126">
        <v>0</v>
      </c>
      <c r="J119" s="582"/>
    </row>
    <row r="120" spans="1:10" ht="104.25" customHeight="1" x14ac:dyDescent="0.35">
      <c r="A120" s="588"/>
      <c r="B120" s="591"/>
      <c r="C120" s="591"/>
      <c r="D120" s="583"/>
      <c r="E120" s="601"/>
      <c r="F120" s="603"/>
      <c r="G120" s="98" t="s">
        <v>353</v>
      </c>
      <c r="H120" s="126">
        <v>0</v>
      </c>
      <c r="I120" s="126">
        <v>0</v>
      </c>
      <c r="J120" s="583"/>
    </row>
    <row r="121" spans="1:10" ht="247.5" customHeight="1" x14ac:dyDescent="0.35">
      <c r="A121" s="114"/>
      <c r="B121" s="155" t="s">
        <v>369</v>
      </c>
      <c r="C121" s="135" t="s">
        <v>231</v>
      </c>
      <c r="D121" s="109" t="s">
        <v>232</v>
      </c>
      <c r="E121" s="139" t="s">
        <v>367</v>
      </c>
      <c r="F121" s="139" t="s">
        <v>370</v>
      </c>
      <c r="G121" s="109" t="s">
        <v>13</v>
      </c>
      <c r="H121" s="117" t="s">
        <v>13</v>
      </c>
      <c r="I121" s="120" t="s">
        <v>13</v>
      </c>
      <c r="J121" s="109" t="s">
        <v>187</v>
      </c>
    </row>
    <row r="122" spans="1:10" ht="117.75" customHeight="1" x14ac:dyDescent="0.35">
      <c r="A122" s="586"/>
      <c r="B122" s="589" t="s">
        <v>371</v>
      </c>
      <c r="C122" s="589" t="s">
        <v>231</v>
      </c>
      <c r="D122" s="581" t="s">
        <v>232</v>
      </c>
      <c r="E122" s="600" t="s">
        <v>367</v>
      </c>
      <c r="F122" s="602" t="s">
        <v>372</v>
      </c>
      <c r="G122" s="98" t="s">
        <v>215</v>
      </c>
      <c r="H122" s="126">
        <v>0</v>
      </c>
      <c r="I122" s="126">
        <v>0</v>
      </c>
      <c r="J122" s="581" t="s">
        <v>13</v>
      </c>
    </row>
    <row r="123" spans="1:10" ht="117" customHeight="1" x14ac:dyDescent="0.35">
      <c r="A123" s="587"/>
      <c r="B123" s="590"/>
      <c r="C123" s="590"/>
      <c r="D123" s="582"/>
      <c r="E123" s="614"/>
      <c r="F123" s="609"/>
      <c r="G123" s="98" t="s">
        <v>216</v>
      </c>
      <c r="H123" s="127">
        <v>110</v>
      </c>
      <c r="I123" s="126">
        <v>0</v>
      </c>
      <c r="J123" s="582"/>
    </row>
    <row r="124" spans="1:10" ht="133.5" customHeight="1" x14ac:dyDescent="0.35">
      <c r="A124" s="588"/>
      <c r="B124" s="591"/>
      <c r="C124" s="591"/>
      <c r="D124" s="583"/>
      <c r="E124" s="601"/>
      <c r="F124" s="603"/>
      <c r="G124" s="98" t="s">
        <v>353</v>
      </c>
      <c r="H124" s="126">
        <v>0</v>
      </c>
      <c r="I124" s="126">
        <v>0</v>
      </c>
      <c r="J124" s="583"/>
    </row>
    <row r="125" spans="1:10" ht="228.75" customHeight="1" x14ac:dyDescent="0.35">
      <c r="A125" s="114"/>
      <c r="B125" s="155" t="s">
        <v>369</v>
      </c>
      <c r="C125" s="135" t="s">
        <v>231</v>
      </c>
      <c r="D125" s="109" t="s">
        <v>232</v>
      </c>
      <c r="E125" s="139" t="s">
        <v>367</v>
      </c>
      <c r="F125" s="139" t="s">
        <v>370</v>
      </c>
      <c r="G125" s="109" t="s">
        <v>13</v>
      </c>
      <c r="H125" s="117" t="s">
        <v>13</v>
      </c>
      <c r="I125" s="120" t="s">
        <v>13</v>
      </c>
      <c r="J125" s="109" t="s">
        <v>187</v>
      </c>
    </row>
    <row r="126" spans="1:10" ht="107.25" customHeight="1" x14ac:dyDescent="0.35">
      <c r="A126" s="114"/>
      <c r="B126" s="628" t="s">
        <v>373</v>
      </c>
      <c r="C126" s="629"/>
      <c r="D126" s="629"/>
      <c r="E126" s="629"/>
      <c r="F126" s="629"/>
      <c r="G126" s="629"/>
      <c r="H126" s="629"/>
      <c r="I126" s="629"/>
      <c r="J126" s="630"/>
    </row>
    <row r="127" spans="1:10" ht="167.25" customHeight="1" x14ac:dyDescent="0.35">
      <c r="A127" s="169">
        <v>1</v>
      </c>
      <c r="B127" s="170" t="s">
        <v>374</v>
      </c>
      <c r="C127" s="171" t="s">
        <v>296</v>
      </c>
      <c r="D127" s="116"/>
      <c r="E127" s="157" t="s">
        <v>375</v>
      </c>
      <c r="F127" s="157"/>
      <c r="G127" s="140" t="s">
        <v>226</v>
      </c>
      <c r="H127" s="130">
        <f>H128+H129+H130+H131+H132</f>
        <v>3080.6000000000004</v>
      </c>
      <c r="I127" s="130">
        <f>I128+I129+I130+I131+I132</f>
        <v>428.6</v>
      </c>
      <c r="J127" s="116"/>
    </row>
    <row r="128" spans="1:10" ht="120" customHeight="1" x14ac:dyDescent="0.35">
      <c r="A128" s="586"/>
      <c r="B128" s="589" t="s">
        <v>376</v>
      </c>
      <c r="C128" s="135" t="s">
        <v>229</v>
      </c>
      <c r="D128" s="116" t="s">
        <v>232</v>
      </c>
      <c r="E128" s="133">
        <v>44927</v>
      </c>
      <c r="F128" s="134" t="s">
        <v>377</v>
      </c>
      <c r="G128" s="98" t="s">
        <v>216</v>
      </c>
      <c r="H128" s="127">
        <v>183</v>
      </c>
      <c r="I128" s="98">
        <v>72.2</v>
      </c>
      <c r="J128" s="116" t="s">
        <v>13</v>
      </c>
    </row>
    <row r="129" spans="1:10" ht="174.75" customHeight="1" x14ac:dyDescent="0.35">
      <c r="A129" s="587"/>
      <c r="B129" s="590"/>
      <c r="C129" s="135" t="s">
        <v>231</v>
      </c>
      <c r="D129" s="116" t="s">
        <v>190</v>
      </c>
      <c r="E129" s="133">
        <v>44927</v>
      </c>
      <c r="F129" s="134" t="s">
        <v>378</v>
      </c>
      <c r="G129" s="98" t="s">
        <v>216</v>
      </c>
      <c r="H129" s="127">
        <v>1163.8</v>
      </c>
      <c r="I129" s="98">
        <v>203.5</v>
      </c>
      <c r="J129" s="116" t="s">
        <v>13</v>
      </c>
    </row>
    <row r="130" spans="1:10" ht="118.5" customHeight="1" x14ac:dyDescent="0.35">
      <c r="A130" s="587"/>
      <c r="B130" s="590"/>
      <c r="C130" s="129" t="s">
        <v>234</v>
      </c>
      <c r="D130" s="116" t="s">
        <v>79</v>
      </c>
      <c r="E130" s="133">
        <v>44927</v>
      </c>
      <c r="F130" s="134" t="s">
        <v>379</v>
      </c>
      <c r="G130" s="98" t="s">
        <v>216</v>
      </c>
      <c r="H130" s="127">
        <v>444</v>
      </c>
      <c r="I130" s="98">
        <v>28.4</v>
      </c>
      <c r="J130" s="116" t="s">
        <v>13</v>
      </c>
    </row>
    <row r="131" spans="1:10" ht="99.75" customHeight="1" x14ac:dyDescent="0.35">
      <c r="A131" s="587"/>
      <c r="B131" s="590"/>
      <c r="C131" s="135" t="s">
        <v>292</v>
      </c>
      <c r="D131" s="116" t="s">
        <v>232</v>
      </c>
      <c r="E131" s="133">
        <v>44927</v>
      </c>
      <c r="F131" s="134" t="s">
        <v>380</v>
      </c>
      <c r="G131" s="98" t="s">
        <v>216</v>
      </c>
      <c r="H131" s="127">
        <v>452.5</v>
      </c>
      <c r="I131" s="98">
        <v>16.600000000000001</v>
      </c>
      <c r="J131" s="116" t="s">
        <v>13</v>
      </c>
    </row>
    <row r="132" spans="1:10" ht="93" customHeight="1" x14ac:dyDescent="0.35">
      <c r="A132" s="588"/>
      <c r="B132" s="591"/>
      <c r="C132" s="129" t="s">
        <v>238</v>
      </c>
      <c r="D132" s="116" t="s">
        <v>232</v>
      </c>
      <c r="E132" s="133">
        <v>44927</v>
      </c>
      <c r="F132" s="134" t="s">
        <v>381</v>
      </c>
      <c r="G132" s="98" t="s">
        <v>216</v>
      </c>
      <c r="H132" s="127">
        <v>837.3</v>
      </c>
      <c r="I132" s="98">
        <v>107.9</v>
      </c>
      <c r="J132" s="116" t="s">
        <v>13</v>
      </c>
    </row>
    <row r="133" spans="1:10" ht="191.25" customHeight="1" x14ac:dyDescent="0.35">
      <c r="A133" s="114"/>
      <c r="B133" s="155" t="s">
        <v>382</v>
      </c>
      <c r="C133" s="129" t="s">
        <v>296</v>
      </c>
      <c r="D133" s="117" t="s">
        <v>190</v>
      </c>
      <c r="E133" s="139" t="s">
        <v>383</v>
      </c>
      <c r="F133" s="139" t="s">
        <v>384</v>
      </c>
      <c r="G133" s="109" t="s">
        <v>13</v>
      </c>
      <c r="H133" s="117" t="s">
        <v>13</v>
      </c>
      <c r="I133" s="120" t="s">
        <v>13</v>
      </c>
      <c r="J133" s="109" t="s">
        <v>187</v>
      </c>
    </row>
    <row r="134" spans="1:10" ht="120" customHeight="1" x14ac:dyDescent="0.35">
      <c r="A134" s="114" t="s">
        <v>188</v>
      </c>
      <c r="B134" s="121" t="s">
        <v>385</v>
      </c>
      <c r="C134" s="171" t="s">
        <v>296</v>
      </c>
      <c r="D134" s="116"/>
      <c r="E134" s="157" t="s">
        <v>386</v>
      </c>
      <c r="F134" s="157"/>
      <c r="G134" s="140" t="s">
        <v>226</v>
      </c>
      <c r="H134" s="130">
        <f>H135+H137+H138+H139+H140</f>
        <v>186</v>
      </c>
      <c r="I134" s="126">
        <v>0</v>
      </c>
      <c r="J134" s="116"/>
    </row>
    <row r="135" spans="1:10" ht="96" customHeight="1" x14ac:dyDescent="0.35">
      <c r="A135" s="586"/>
      <c r="B135" s="589" t="s">
        <v>387</v>
      </c>
      <c r="C135" s="589" t="s">
        <v>229</v>
      </c>
      <c r="D135" s="581" t="s">
        <v>232</v>
      </c>
      <c r="E135" s="600">
        <v>44927</v>
      </c>
      <c r="F135" s="602" t="s">
        <v>388</v>
      </c>
      <c r="G135" s="576" t="s">
        <v>216</v>
      </c>
      <c r="H135" s="604">
        <v>56</v>
      </c>
      <c r="I135" s="626">
        <v>0</v>
      </c>
      <c r="J135" s="581" t="s">
        <v>13</v>
      </c>
    </row>
    <row r="136" spans="1:10" ht="32.25" customHeight="1" x14ac:dyDescent="0.35">
      <c r="A136" s="587"/>
      <c r="B136" s="590"/>
      <c r="C136" s="591"/>
      <c r="D136" s="583"/>
      <c r="E136" s="601"/>
      <c r="F136" s="603"/>
      <c r="G136" s="577"/>
      <c r="H136" s="605"/>
      <c r="I136" s="627"/>
      <c r="J136" s="583"/>
    </row>
    <row r="137" spans="1:10" ht="103.5" customHeight="1" x14ac:dyDescent="0.35">
      <c r="A137" s="587"/>
      <c r="B137" s="590"/>
      <c r="C137" s="135" t="s">
        <v>231</v>
      </c>
      <c r="D137" s="116" t="s">
        <v>232</v>
      </c>
      <c r="E137" s="133">
        <v>44927</v>
      </c>
      <c r="F137" s="134" t="s">
        <v>389</v>
      </c>
      <c r="G137" s="98" t="s">
        <v>216</v>
      </c>
      <c r="H137" s="127">
        <v>35.700000000000003</v>
      </c>
      <c r="I137" s="126">
        <v>0</v>
      </c>
      <c r="J137" s="116" t="s">
        <v>13</v>
      </c>
    </row>
    <row r="138" spans="1:10" ht="100.5" customHeight="1" x14ac:dyDescent="0.35">
      <c r="A138" s="587"/>
      <c r="B138" s="590"/>
      <c r="C138" s="129" t="s">
        <v>234</v>
      </c>
      <c r="D138" s="116" t="s">
        <v>79</v>
      </c>
      <c r="E138" s="133">
        <v>44927</v>
      </c>
      <c r="F138" s="134" t="s">
        <v>390</v>
      </c>
      <c r="G138" s="98" t="s">
        <v>216</v>
      </c>
      <c r="H138" s="127">
        <v>50</v>
      </c>
      <c r="I138" s="126">
        <v>0</v>
      </c>
      <c r="J138" s="116" t="s">
        <v>13</v>
      </c>
    </row>
    <row r="139" spans="1:10" ht="106.5" customHeight="1" x14ac:dyDescent="0.35">
      <c r="A139" s="587"/>
      <c r="B139" s="590"/>
      <c r="C139" s="135" t="s">
        <v>292</v>
      </c>
      <c r="D139" s="116" t="s">
        <v>232</v>
      </c>
      <c r="E139" s="133">
        <v>44927</v>
      </c>
      <c r="F139" s="134" t="s">
        <v>391</v>
      </c>
      <c r="G139" s="98" t="s">
        <v>216</v>
      </c>
      <c r="H139" s="127">
        <v>24.3</v>
      </c>
      <c r="I139" s="126">
        <v>0</v>
      </c>
      <c r="J139" s="116" t="s">
        <v>13</v>
      </c>
    </row>
    <row r="140" spans="1:10" ht="93.75" customHeight="1" x14ac:dyDescent="0.35">
      <c r="A140" s="588"/>
      <c r="B140" s="591"/>
      <c r="C140" s="129" t="s">
        <v>238</v>
      </c>
      <c r="D140" s="116" t="s">
        <v>232</v>
      </c>
      <c r="E140" s="133">
        <v>44927</v>
      </c>
      <c r="F140" s="134" t="s">
        <v>392</v>
      </c>
      <c r="G140" s="98" t="s">
        <v>216</v>
      </c>
      <c r="H140" s="127">
        <v>20</v>
      </c>
      <c r="I140" s="126">
        <v>0</v>
      </c>
      <c r="J140" s="116" t="s">
        <v>13</v>
      </c>
    </row>
    <row r="141" spans="1:10" ht="219" customHeight="1" x14ac:dyDescent="0.35">
      <c r="A141" s="114"/>
      <c r="B141" s="155" t="s">
        <v>393</v>
      </c>
      <c r="C141" s="129" t="s">
        <v>296</v>
      </c>
      <c r="D141" s="109" t="s">
        <v>232</v>
      </c>
      <c r="E141" s="139" t="s">
        <v>394</v>
      </c>
      <c r="F141" s="139" t="s">
        <v>395</v>
      </c>
      <c r="G141" s="109" t="s">
        <v>13</v>
      </c>
      <c r="H141" s="117" t="s">
        <v>13</v>
      </c>
      <c r="I141" s="120" t="s">
        <v>13</v>
      </c>
      <c r="J141" s="109" t="s">
        <v>187</v>
      </c>
    </row>
    <row r="142" spans="1:10" ht="195" customHeight="1" x14ac:dyDescent="0.35">
      <c r="A142" s="114" t="s">
        <v>195</v>
      </c>
      <c r="B142" s="121" t="s">
        <v>396</v>
      </c>
      <c r="C142" s="172" t="s">
        <v>397</v>
      </c>
      <c r="D142" s="102" t="s">
        <v>79</v>
      </c>
      <c r="E142" s="133" t="s">
        <v>398</v>
      </c>
      <c r="F142" s="134" t="s">
        <v>399</v>
      </c>
      <c r="G142" s="98" t="s">
        <v>216</v>
      </c>
      <c r="H142" s="127">
        <v>493</v>
      </c>
      <c r="I142" s="126">
        <v>0</v>
      </c>
      <c r="J142" s="116" t="s">
        <v>13</v>
      </c>
    </row>
    <row r="143" spans="1:10" ht="189" customHeight="1" x14ac:dyDescent="0.35">
      <c r="A143" s="114"/>
      <c r="B143" s="138" t="s">
        <v>400</v>
      </c>
      <c r="C143" s="172" t="s">
        <v>397</v>
      </c>
      <c r="D143" s="109" t="s">
        <v>79</v>
      </c>
      <c r="E143" s="139" t="s">
        <v>398</v>
      </c>
      <c r="F143" s="109" t="s">
        <v>401</v>
      </c>
      <c r="G143" s="109" t="s">
        <v>13</v>
      </c>
      <c r="H143" s="117" t="s">
        <v>13</v>
      </c>
      <c r="I143" s="120" t="s">
        <v>13</v>
      </c>
      <c r="J143" s="109" t="s">
        <v>187</v>
      </c>
    </row>
    <row r="144" spans="1:10" ht="214.5" customHeight="1" x14ac:dyDescent="0.35">
      <c r="A144" s="173" t="s">
        <v>201</v>
      </c>
      <c r="B144" s="121" t="s">
        <v>402</v>
      </c>
      <c r="C144" s="129" t="s">
        <v>403</v>
      </c>
      <c r="D144" s="116" t="s">
        <v>190</v>
      </c>
      <c r="E144" s="133" t="s">
        <v>404</v>
      </c>
      <c r="F144" s="134" t="s">
        <v>405</v>
      </c>
      <c r="G144" s="98" t="s">
        <v>216</v>
      </c>
      <c r="H144" s="127">
        <v>1000</v>
      </c>
      <c r="I144" s="126">
        <v>0</v>
      </c>
      <c r="J144" s="116" t="s">
        <v>13</v>
      </c>
    </row>
    <row r="145" spans="1:14" ht="189" customHeight="1" x14ac:dyDescent="0.35">
      <c r="A145" s="174"/>
      <c r="B145" s="175" t="s">
        <v>354</v>
      </c>
      <c r="C145" s="176" t="s">
        <v>403</v>
      </c>
      <c r="D145" s="117" t="s">
        <v>190</v>
      </c>
      <c r="E145" s="139" t="s">
        <v>404</v>
      </c>
      <c r="F145" s="139" t="s">
        <v>406</v>
      </c>
      <c r="G145" s="109" t="s">
        <v>13</v>
      </c>
      <c r="H145" s="117" t="s">
        <v>13</v>
      </c>
      <c r="I145" s="120" t="s">
        <v>13</v>
      </c>
      <c r="J145" s="109" t="s">
        <v>187</v>
      </c>
    </row>
    <row r="146" spans="1:14" ht="162.75" customHeight="1" x14ac:dyDescent="0.7">
      <c r="A146" s="173" t="s">
        <v>207</v>
      </c>
      <c r="B146" s="177" t="s">
        <v>407</v>
      </c>
      <c r="C146" s="171" t="s">
        <v>296</v>
      </c>
      <c r="D146" s="116"/>
      <c r="E146" s="157" t="s">
        <v>408</v>
      </c>
      <c r="F146" s="157"/>
      <c r="G146" s="140" t="s">
        <v>409</v>
      </c>
      <c r="H146" s="141">
        <f>H147+H148+H149</f>
        <v>1118.3</v>
      </c>
      <c r="I146" s="165">
        <f>I149</f>
        <v>0</v>
      </c>
      <c r="J146" s="116"/>
      <c r="N146" s="178"/>
    </row>
    <row r="147" spans="1:14" ht="111" customHeight="1" x14ac:dyDescent="0.35">
      <c r="A147" s="586"/>
      <c r="B147" s="638" t="s">
        <v>410</v>
      </c>
      <c r="C147" s="589" t="s">
        <v>229</v>
      </c>
      <c r="D147" s="581" t="s">
        <v>79</v>
      </c>
      <c r="E147" s="600" t="s">
        <v>404</v>
      </c>
      <c r="F147" s="602" t="s">
        <v>411</v>
      </c>
      <c r="G147" s="98" t="s">
        <v>215</v>
      </c>
      <c r="H147" s="127">
        <v>1000</v>
      </c>
      <c r="I147" s="126">
        <v>0</v>
      </c>
      <c r="J147" s="578" t="s">
        <v>13</v>
      </c>
    </row>
    <row r="148" spans="1:14" ht="94.5" customHeight="1" x14ac:dyDescent="0.35">
      <c r="A148" s="587"/>
      <c r="B148" s="639"/>
      <c r="C148" s="590"/>
      <c r="D148" s="582"/>
      <c r="E148" s="614"/>
      <c r="F148" s="609"/>
      <c r="G148" s="98" t="s">
        <v>216</v>
      </c>
      <c r="H148" s="127">
        <v>111.1</v>
      </c>
      <c r="I148" s="126">
        <v>0</v>
      </c>
      <c r="J148" s="579"/>
    </row>
    <row r="149" spans="1:14" ht="107.25" customHeight="1" x14ac:dyDescent="0.35">
      <c r="A149" s="588"/>
      <c r="B149" s="640"/>
      <c r="C149" s="591"/>
      <c r="D149" s="583"/>
      <c r="E149" s="601"/>
      <c r="F149" s="603"/>
      <c r="G149" s="98" t="s">
        <v>412</v>
      </c>
      <c r="H149" s="127">
        <v>7.2</v>
      </c>
      <c r="I149" s="126">
        <v>0</v>
      </c>
      <c r="J149" s="580"/>
    </row>
    <row r="150" spans="1:14" ht="162.75" customHeight="1" x14ac:dyDescent="0.35">
      <c r="A150" s="114"/>
      <c r="B150" s="155" t="s">
        <v>354</v>
      </c>
      <c r="C150" s="129" t="s">
        <v>229</v>
      </c>
      <c r="D150" s="109" t="s">
        <v>79</v>
      </c>
      <c r="E150" s="139" t="s">
        <v>404</v>
      </c>
      <c r="F150" s="109" t="s">
        <v>413</v>
      </c>
      <c r="G150" s="109" t="s">
        <v>13</v>
      </c>
      <c r="H150" s="117" t="s">
        <v>13</v>
      </c>
      <c r="I150" s="120" t="s">
        <v>13</v>
      </c>
      <c r="J150" s="109" t="s">
        <v>187</v>
      </c>
    </row>
    <row r="151" spans="1:14" ht="162.75" customHeight="1" x14ac:dyDescent="0.35">
      <c r="A151" s="179"/>
      <c r="B151" s="179"/>
      <c r="C151" s="179"/>
      <c r="D151" s="179"/>
      <c r="E151" s="179"/>
      <c r="F151" s="179"/>
      <c r="G151" s="140" t="s">
        <v>414</v>
      </c>
      <c r="H151" s="130">
        <v>346406.7</v>
      </c>
      <c r="I151" s="130">
        <v>49698</v>
      </c>
      <c r="J151" s="179"/>
    </row>
    <row r="152" spans="1:14" ht="79.5" customHeight="1" x14ac:dyDescent="0.35">
      <c r="A152" s="631"/>
      <c r="B152" s="632"/>
      <c r="C152" s="632"/>
      <c r="D152" s="632"/>
      <c r="E152" s="632"/>
      <c r="F152" s="632"/>
      <c r="G152" s="632"/>
      <c r="H152" s="632"/>
      <c r="I152" s="632"/>
      <c r="J152" s="633"/>
    </row>
    <row r="153" spans="1:14" ht="96" customHeight="1" x14ac:dyDescent="0.35">
      <c r="A153" s="634" t="s">
        <v>415</v>
      </c>
      <c r="B153" s="634"/>
      <c r="C153" s="634"/>
      <c r="D153" s="634"/>
      <c r="E153" s="634"/>
      <c r="F153" s="634"/>
      <c r="G153" s="634"/>
      <c r="H153" s="634"/>
      <c r="I153" s="634"/>
      <c r="J153" s="634"/>
      <c r="K153" s="180"/>
    </row>
    <row r="154" spans="1:14" s="183" customFormat="1" ht="35.25" customHeight="1" x14ac:dyDescent="0.25">
      <c r="A154" s="635"/>
      <c r="B154" s="635"/>
      <c r="C154" s="635"/>
      <c r="D154" s="635"/>
      <c r="E154" s="181"/>
      <c r="F154" s="181"/>
      <c r="G154" s="181"/>
      <c r="H154" s="181"/>
      <c r="I154" s="181"/>
      <c r="J154" s="181"/>
      <c r="K154" s="182"/>
    </row>
    <row r="155" spans="1:14" ht="35.25" customHeight="1" x14ac:dyDescent="0.5">
      <c r="A155" s="636" t="s">
        <v>416</v>
      </c>
      <c r="B155" s="636"/>
      <c r="C155" s="636"/>
      <c r="D155" s="636"/>
      <c r="E155" s="636"/>
      <c r="F155" s="184"/>
      <c r="G155" s="184"/>
      <c r="H155" s="184"/>
      <c r="I155" s="184"/>
      <c r="J155" s="184"/>
      <c r="K155" s="180"/>
    </row>
    <row r="156" spans="1:14" ht="35.25" customHeight="1" x14ac:dyDescent="0.5">
      <c r="A156" s="636"/>
      <c r="B156" s="636"/>
      <c r="C156" s="636"/>
      <c r="D156" s="636"/>
      <c r="E156" s="636"/>
      <c r="F156" s="184"/>
      <c r="G156" s="184"/>
      <c r="H156" s="184"/>
      <c r="I156" s="184"/>
      <c r="J156" s="184"/>
      <c r="K156" s="180"/>
    </row>
    <row r="157" spans="1:14" ht="30" customHeight="1" x14ac:dyDescent="0.5">
      <c r="A157" s="636"/>
      <c r="B157" s="636"/>
      <c r="C157" s="636"/>
      <c r="D157" s="636"/>
      <c r="E157" s="636"/>
      <c r="F157" s="184"/>
      <c r="G157" s="184"/>
      <c r="H157" s="184"/>
      <c r="I157" s="184"/>
      <c r="J157" s="184"/>
      <c r="K157" s="180"/>
    </row>
    <row r="158" spans="1:14" ht="35.25" customHeight="1" x14ac:dyDescent="0.5">
      <c r="A158" s="185"/>
      <c r="B158" s="184"/>
      <c r="C158" s="186"/>
      <c r="D158" s="186"/>
      <c r="E158" s="184"/>
      <c r="F158" s="184"/>
      <c r="G158" s="184"/>
      <c r="H158" s="184"/>
      <c r="I158" s="184"/>
      <c r="J158" s="184"/>
      <c r="K158" s="180"/>
    </row>
    <row r="159" spans="1:14" ht="89.25" customHeight="1" x14ac:dyDescent="0.5">
      <c r="A159" s="637"/>
      <c r="B159" s="637"/>
      <c r="C159" s="637"/>
      <c r="D159" s="637"/>
      <c r="E159" s="637"/>
      <c r="F159" s="184"/>
      <c r="G159" s="184"/>
      <c r="H159" s="184"/>
      <c r="I159" s="184"/>
      <c r="J159" s="184"/>
      <c r="K159" s="180"/>
    </row>
    <row r="160" spans="1:14" ht="36.75" customHeight="1" x14ac:dyDescent="0.5">
      <c r="A160" s="637"/>
      <c r="B160" s="637"/>
      <c r="C160" s="637"/>
      <c r="D160" s="637"/>
      <c r="E160" s="637"/>
      <c r="F160" s="637"/>
      <c r="G160" s="184"/>
      <c r="H160" s="184"/>
      <c r="I160" s="184"/>
      <c r="J160" s="184"/>
      <c r="K160" s="125"/>
      <c r="L160" s="96"/>
    </row>
    <row r="161" spans="1:11" ht="97.5" customHeight="1" x14ac:dyDescent="0.5">
      <c r="A161" s="637" t="s">
        <v>417</v>
      </c>
      <c r="B161" s="637"/>
      <c r="C161" s="637"/>
      <c r="D161" s="637"/>
      <c r="E161" s="637"/>
      <c r="F161" s="637"/>
      <c r="G161" s="184"/>
      <c r="H161" s="184"/>
      <c r="I161" s="184"/>
      <c r="J161" s="184"/>
      <c r="K161" s="180"/>
    </row>
    <row r="162" spans="1:11" ht="90.75" customHeight="1" x14ac:dyDescent="0.5">
      <c r="A162" s="637"/>
      <c r="B162" s="637"/>
      <c r="C162" s="637"/>
      <c r="D162" s="637"/>
      <c r="E162" s="637"/>
      <c r="F162" s="637"/>
      <c r="G162" s="184"/>
      <c r="H162" s="184"/>
      <c r="I162" s="184"/>
      <c r="J162" s="184"/>
      <c r="K162" s="180"/>
    </row>
    <row r="163" spans="1:11" ht="90.75" customHeight="1" x14ac:dyDescent="0.5">
      <c r="A163" s="187"/>
      <c r="B163" s="187"/>
      <c r="C163" s="187"/>
      <c r="D163" s="187"/>
      <c r="E163" s="188"/>
      <c r="F163" s="188"/>
      <c r="G163" s="184"/>
      <c r="H163" s="184"/>
      <c r="I163" s="184"/>
      <c r="J163" s="184"/>
      <c r="K163" s="180"/>
    </row>
    <row r="164" spans="1:11" ht="136.5" customHeight="1" x14ac:dyDescent="0.5">
      <c r="A164" s="187"/>
      <c r="B164" s="187"/>
      <c r="C164" s="187"/>
      <c r="D164" s="189"/>
    </row>
    <row r="165" spans="1:11" ht="110.25" customHeight="1" x14ac:dyDescent="0.5">
      <c r="A165" s="637"/>
      <c r="B165" s="637"/>
      <c r="C165" s="637"/>
      <c r="D165" s="637"/>
      <c r="E165" s="637"/>
      <c r="F165" s="637"/>
    </row>
    <row r="166" spans="1:11" ht="64.5" customHeight="1" x14ac:dyDescent="0.5">
      <c r="A166" s="637"/>
      <c r="B166" s="637"/>
      <c r="C166" s="637"/>
      <c r="D166" s="637"/>
      <c r="E166" s="637"/>
      <c r="F166" s="637"/>
    </row>
    <row r="167" spans="1:11" x14ac:dyDescent="0.5">
      <c r="A167" s="185"/>
      <c r="B167" s="184"/>
      <c r="C167" s="186"/>
      <c r="D167" s="186"/>
      <c r="E167" s="184"/>
      <c r="F167" s="184"/>
    </row>
    <row r="168" spans="1:11" ht="74.25" customHeight="1" x14ac:dyDescent="0.5">
      <c r="A168" s="637"/>
      <c r="B168" s="637"/>
      <c r="C168" s="637"/>
      <c r="D168" s="637"/>
      <c r="E168" s="637"/>
      <c r="F168" s="637"/>
    </row>
    <row r="169" spans="1:11" x14ac:dyDescent="0.5">
      <c r="A169" s="185"/>
      <c r="B169" s="184"/>
      <c r="C169" s="186"/>
      <c r="D169" s="186"/>
      <c r="E169" s="184"/>
      <c r="F169" s="184"/>
    </row>
    <row r="170" spans="1:11" ht="87.75" customHeight="1" x14ac:dyDescent="0.5">
      <c r="A170" s="637"/>
      <c r="B170" s="637"/>
      <c r="C170" s="637"/>
      <c r="D170" s="637"/>
      <c r="E170" s="637"/>
      <c r="F170" s="637"/>
    </row>
    <row r="171" spans="1:11" x14ac:dyDescent="0.5">
      <c r="A171" s="185"/>
      <c r="B171" s="184"/>
      <c r="C171" s="186"/>
      <c r="D171" s="186"/>
      <c r="E171" s="184"/>
      <c r="F171" s="184"/>
    </row>
    <row r="172" spans="1:11" ht="71.25" customHeight="1" x14ac:dyDescent="0.5">
      <c r="A172" s="637"/>
      <c r="B172" s="637"/>
      <c r="C172" s="637"/>
      <c r="D172" s="637"/>
      <c r="E172" s="637"/>
      <c r="F172" s="637"/>
    </row>
    <row r="173" spans="1:11" x14ac:dyDescent="0.5">
      <c r="A173" s="185"/>
      <c r="B173" s="184"/>
      <c r="C173" s="186"/>
      <c r="D173" s="186"/>
      <c r="E173" s="184"/>
      <c r="F173" s="184"/>
    </row>
    <row r="174" spans="1:11" ht="81" customHeight="1" x14ac:dyDescent="0.5">
      <c r="A174" s="637"/>
      <c r="B174" s="637"/>
      <c r="C174" s="637"/>
      <c r="D174" s="637"/>
      <c r="E174" s="637"/>
      <c r="F174" s="637"/>
    </row>
    <row r="175" spans="1:11" x14ac:dyDescent="0.5">
      <c r="A175" s="185"/>
      <c r="B175" s="184"/>
      <c r="C175" s="186"/>
      <c r="D175" s="186"/>
      <c r="E175" s="184"/>
      <c r="F175" s="184"/>
    </row>
  </sheetData>
  <mergeCells count="152">
    <mergeCell ref="A170:F170"/>
    <mergeCell ref="A172:F172"/>
    <mergeCell ref="A174:F174"/>
    <mergeCell ref="A160:F160"/>
    <mergeCell ref="A161:F161"/>
    <mergeCell ref="A162:F162"/>
    <mergeCell ref="A165:F165"/>
    <mergeCell ref="A166:F166"/>
    <mergeCell ref="A168:F168"/>
    <mergeCell ref="J147:J149"/>
    <mergeCell ref="A152:J152"/>
    <mergeCell ref="A153:J153"/>
    <mergeCell ref="A154:D154"/>
    <mergeCell ref="A155:E157"/>
    <mergeCell ref="A159:E159"/>
    <mergeCell ref="G135:G136"/>
    <mergeCell ref="H135:H136"/>
    <mergeCell ref="I135:I136"/>
    <mergeCell ref="J135:J136"/>
    <mergeCell ref="A147:A149"/>
    <mergeCell ref="B147:B149"/>
    <mergeCell ref="C147:C149"/>
    <mergeCell ref="D147:D149"/>
    <mergeCell ref="E147:E149"/>
    <mergeCell ref="F147:F149"/>
    <mergeCell ref="J122:J124"/>
    <mergeCell ref="B126:J126"/>
    <mergeCell ref="A128:A132"/>
    <mergeCell ref="B128:B132"/>
    <mergeCell ref="A135:A140"/>
    <mergeCell ref="B135:B140"/>
    <mergeCell ref="C135:C136"/>
    <mergeCell ref="D135:D136"/>
    <mergeCell ref="E135:E136"/>
    <mergeCell ref="F135:F136"/>
    <mergeCell ref="A122:A124"/>
    <mergeCell ref="B122:B124"/>
    <mergeCell ref="C122:C124"/>
    <mergeCell ref="D122:D124"/>
    <mergeCell ref="E122:E124"/>
    <mergeCell ref="F122:F124"/>
    <mergeCell ref="J111:J113"/>
    <mergeCell ref="A118:A120"/>
    <mergeCell ref="B118:B120"/>
    <mergeCell ref="C118:C120"/>
    <mergeCell ref="D118:D120"/>
    <mergeCell ref="E118:E120"/>
    <mergeCell ref="F118:F120"/>
    <mergeCell ref="J118:J120"/>
    <mergeCell ref="A111:A113"/>
    <mergeCell ref="B111:B113"/>
    <mergeCell ref="C111:C113"/>
    <mergeCell ref="D111:D113"/>
    <mergeCell ref="E111:E113"/>
    <mergeCell ref="F111:F113"/>
    <mergeCell ref="J99:J100"/>
    <mergeCell ref="A103:A105"/>
    <mergeCell ref="B103:B105"/>
    <mergeCell ref="C103:C105"/>
    <mergeCell ref="D103:D105"/>
    <mergeCell ref="E103:E105"/>
    <mergeCell ref="F103:F105"/>
    <mergeCell ref="J103:J105"/>
    <mergeCell ref="A107:A109"/>
    <mergeCell ref="B107:B109"/>
    <mergeCell ref="C107:C109"/>
    <mergeCell ref="D107:D109"/>
    <mergeCell ref="E107:E109"/>
    <mergeCell ref="F107:F109"/>
    <mergeCell ref="J107:J109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G76:G78"/>
    <mergeCell ref="H76:H78"/>
    <mergeCell ref="I76:I78"/>
    <mergeCell ref="J76:J78"/>
    <mergeCell ref="B79:B83"/>
    <mergeCell ref="A96:A97"/>
    <mergeCell ref="B96:B97"/>
    <mergeCell ref="C96:C97"/>
    <mergeCell ref="D96:D97"/>
    <mergeCell ref="E96:E97"/>
    <mergeCell ref="A76:A78"/>
    <mergeCell ref="B76:B78"/>
    <mergeCell ref="C76:C78"/>
    <mergeCell ref="D76:D78"/>
    <mergeCell ref="E76:E78"/>
    <mergeCell ref="F76:F78"/>
    <mergeCell ref="F96:F97"/>
    <mergeCell ref="G96:G97"/>
    <mergeCell ref="H96:H97"/>
    <mergeCell ref="I96:I97"/>
    <mergeCell ref="J96:J97"/>
    <mergeCell ref="F60:F65"/>
    <mergeCell ref="G60:G65"/>
    <mergeCell ref="H60:H65"/>
    <mergeCell ref="I60:I65"/>
    <mergeCell ref="J60:J65"/>
    <mergeCell ref="A67:A72"/>
    <mergeCell ref="B67:B72"/>
    <mergeCell ref="B58:B59"/>
    <mergeCell ref="A60:A65"/>
    <mergeCell ref="B60:B65"/>
    <mergeCell ref="C60:C65"/>
    <mergeCell ref="D60:D65"/>
    <mergeCell ref="E60:E65"/>
    <mergeCell ref="E56:E57"/>
    <mergeCell ref="F56:F57"/>
    <mergeCell ref="G56:G57"/>
    <mergeCell ref="H56:H57"/>
    <mergeCell ref="I56:I57"/>
    <mergeCell ref="J56:J57"/>
    <mergeCell ref="A44:A48"/>
    <mergeCell ref="B44:B48"/>
    <mergeCell ref="A54:A57"/>
    <mergeCell ref="B54:B57"/>
    <mergeCell ref="C56:C57"/>
    <mergeCell ref="D56:D57"/>
    <mergeCell ref="F17:F20"/>
    <mergeCell ref="J17:J20"/>
    <mergeCell ref="A22:J22"/>
    <mergeCell ref="A24:A30"/>
    <mergeCell ref="B24:B30"/>
    <mergeCell ref="A34:A40"/>
    <mergeCell ref="B34:B40"/>
    <mergeCell ref="F5:F6"/>
    <mergeCell ref="G5:G6"/>
    <mergeCell ref="H5:H6"/>
    <mergeCell ref="I5:I6"/>
    <mergeCell ref="A8:J8"/>
    <mergeCell ref="A17:A20"/>
    <mergeCell ref="B17:B20"/>
    <mergeCell ref="C17:C20"/>
    <mergeCell ref="D17:D20"/>
    <mergeCell ref="E17:E20"/>
    <mergeCell ref="A1:J2"/>
    <mergeCell ref="A3:J3"/>
    <mergeCell ref="A4:A6"/>
    <mergeCell ref="B4:B6"/>
    <mergeCell ref="C4:C6"/>
    <mergeCell ref="D4:D6"/>
    <mergeCell ref="E4:F4"/>
    <mergeCell ref="G4:I4"/>
    <mergeCell ref="J4:J6"/>
    <mergeCell ref="E5:E6"/>
  </mergeCells>
  <pageMargins left="0.62992125984251968" right="0.23622047244094491" top="0.74803149606299213" bottom="0.74803149606299213" header="0.31496062992125984" footer="0.31496062992125984"/>
  <pageSetup paperSize="9" scale="11" fitToHeight="0" orientation="landscape" r:id="rId1"/>
  <rowBreaks count="2" manualBreakCount="2">
    <brk id="92" max="16383" man="1"/>
    <brk id="1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opLeftCell="A13" zoomScale="90" zoomScaleNormal="90" workbookViewId="0">
      <pane ySplit="2" topLeftCell="A15" activePane="bottomLeft" state="frozen"/>
      <selection activeCell="A13" sqref="A13"/>
      <selection pane="bottomLeft" activeCell="D20" sqref="D20"/>
    </sheetView>
  </sheetViews>
  <sheetFormatPr defaultRowHeight="18.75" x14ac:dyDescent="0.3"/>
  <cols>
    <col min="1" max="1" width="6.5703125" style="192" customWidth="1"/>
    <col min="2" max="2" width="53.42578125" style="193" customWidth="1"/>
    <col min="3" max="3" width="46.5703125" style="193" customWidth="1"/>
    <col min="4" max="4" width="31.85546875" style="193" customWidth="1"/>
    <col min="5" max="5" width="26.42578125" style="193" customWidth="1"/>
    <col min="6" max="6" width="33.28515625" style="193" customWidth="1"/>
    <col min="7" max="8" width="14.7109375" style="193" customWidth="1"/>
    <col min="9" max="9" width="14.28515625" style="194" customWidth="1"/>
    <col min="10" max="10" width="25.28515625" style="193" customWidth="1"/>
    <col min="11" max="16384" width="9.140625" style="193"/>
  </cols>
  <sheetData>
    <row r="1" spans="1:10" x14ac:dyDescent="0.3">
      <c r="J1" s="195" t="s">
        <v>418</v>
      </c>
    </row>
    <row r="2" spans="1:10" x14ac:dyDescent="0.3">
      <c r="B2" s="194"/>
      <c r="J2" s="195" t="s">
        <v>419</v>
      </c>
    </row>
    <row r="3" spans="1:10" x14ac:dyDescent="0.3">
      <c r="B3" s="194"/>
      <c r="J3" s="195" t="s">
        <v>420</v>
      </c>
    </row>
    <row r="4" spans="1:10" x14ac:dyDescent="0.3">
      <c r="B4" s="194"/>
      <c r="J4" s="195" t="s">
        <v>421</v>
      </c>
    </row>
    <row r="5" spans="1:10" x14ac:dyDescent="0.3">
      <c r="B5" s="194"/>
      <c r="J5" s="195" t="s">
        <v>422</v>
      </c>
    </row>
    <row r="6" spans="1:10" x14ac:dyDescent="0.3">
      <c r="J6" s="195" t="s">
        <v>423</v>
      </c>
    </row>
    <row r="8" spans="1:10" x14ac:dyDescent="0.3">
      <c r="B8" s="641" t="s">
        <v>424</v>
      </c>
      <c r="C8" s="641"/>
      <c r="D8" s="641"/>
      <c r="E8" s="641"/>
      <c r="F8" s="641"/>
      <c r="G8" s="641"/>
      <c r="H8" s="641"/>
      <c r="I8" s="641"/>
      <c r="J8" s="641"/>
    </row>
    <row r="9" spans="1:10" x14ac:dyDescent="0.3">
      <c r="B9" s="641" t="s">
        <v>425</v>
      </c>
      <c r="C9" s="641"/>
      <c r="D9" s="641"/>
      <c r="E9" s="641"/>
      <c r="F9" s="641"/>
      <c r="G9" s="641"/>
      <c r="H9" s="641"/>
      <c r="I9" s="641"/>
      <c r="J9" s="641"/>
    </row>
    <row r="10" spans="1:10" x14ac:dyDescent="0.3">
      <c r="B10" s="641" t="s">
        <v>426</v>
      </c>
      <c r="C10" s="641"/>
      <c r="D10" s="641"/>
      <c r="E10" s="641"/>
      <c r="F10" s="641"/>
      <c r="G10" s="641"/>
      <c r="H10" s="641"/>
      <c r="I10" s="641"/>
      <c r="J10" s="641"/>
    </row>
    <row r="11" spans="1:10" x14ac:dyDescent="0.3">
      <c r="B11" s="641" t="s">
        <v>427</v>
      </c>
      <c r="C11" s="641"/>
      <c r="D11" s="641"/>
      <c r="E11" s="641"/>
      <c r="F11" s="641"/>
      <c r="G11" s="641"/>
      <c r="H11" s="641"/>
      <c r="I11" s="641"/>
      <c r="J11" s="641"/>
    </row>
    <row r="12" spans="1:10" ht="19.5" thickBot="1" x14ac:dyDescent="0.35">
      <c r="B12" s="642" t="s">
        <v>428</v>
      </c>
      <c r="C12" s="642"/>
      <c r="D12" s="642"/>
      <c r="E12" s="642"/>
      <c r="F12" s="642"/>
      <c r="G12" s="642"/>
      <c r="H12" s="642"/>
      <c r="I12" s="642"/>
      <c r="J12" s="642"/>
    </row>
    <row r="13" spans="1:10" ht="87.75" customHeight="1" thickBot="1" x14ac:dyDescent="0.35">
      <c r="A13" s="647" t="s">
        <v>429</v>
      </c>
      <c r="B13" s="656" t="s">
        <v>101</v>
      </c>
      <c r="C13" s="647" t="s">
        <v>30</v>
      </c>
      <c r="D13" s="647" t="s">
        <v>103</v>
      </c>
      <c r="E13" s="644" t="s">
        <v>104</v>
      </c>
      <c r="F13" s="646"/>
      <c r="G13" s="644" t="s">
        <v>177</v>
      </c>
      <c r="H13" s="645"/>
      <c r="I13" s="646"/>
      <c r="J13" s="647" t="s">
        <v>24</v>
      </c>
    </row>
    <row r="14" spans="1:10" ht="97.5" customHeight="1" thickBot="1" x14ac:dyDescent="0.35">
      <c r="A14" s="655"/>
      <c r="B14" s="657"/>
      <c r="C14" s="648"/>
      <c r="D14" s="648"/>
      <c r="E14" s="196" t="s">
        <v>106</v>
      </c>
      <c r="F14" s="196" t="s">
        <v>107</v>
      </c>
      <c r="G14" s="196" t="s">
        <v>430</v>
      </c>
      <c r="H14" s="196" t="s">
        <v>431</v>
      </c>
      <c r="I14" s="196" t="s">
        <v>432</v>
      </c>
      <c r="J14" s="648"/>
    </row>
    <row r="15" spans="1:10" ht="19.5" thickBot="1" x14ac:dyDescent="0.35">
      <c r="A15" s="197">
        <v>1</v>
      </c>
      <c r="B15" s="196">
        <v>2</v>
      </c>
      <c r="C15" s="196">
        <v>3</v>
      </c>
      <c r="D15" s="196">
        <v>4</v>
      </c>
      <c r="E15" s="196">
        <v>5</v>
      </c>
      <c r="F15" s="196">
        <v>6</v>
      </c>
      <c r="G15" s="196">
        <v>7</v>
      </c>
      <c r="H15" s="197">
        <v>8</v>
      </c>
      <c r="I15" s="194">
        <v>9</v>
      </c>
      <c r="J15" s="198">
        <v>10</v>
      </c>
    </row>
    <row r="16" spans="1:10" ht="19.5" thickBot="1" x14ac:dyDescent="0.35">
      <c r="A16" s="199"/>
      <c r="B16" s="649" t="s">
        <v>433</v>
      </c>
      <c r="C16" s="649"/>
      <c r="D16" s="649"/>
      <c r="E16" s="649"/>
      <c r="F16" s="649"/>
      <c r="G16" s="649"/>
      <c r="H16" s="649"/>
      <c r="I16" s="649"/>
      <c r="J16" s="650"/>
    </row>
    <row r="17" spans="1:10" ht="63.75" customHeight="1" thickBot="1" x14ac:dyDescent="0.35">
      <c r="A17" s="200" t="s">
        <v>39</v>
      </c>
      <c r="B17" s="201" t="s">
        <v>434</v>
      </c>
      <c r="C17" s="202" t="s">
        <v>435</v>
      </c>
      <c r="D17" s="196" t="s">
        <v>13</v>
      </c>
      <c r="E17" s="196" t="s">
        <v>13</v>
      </c>
      <c r="F17" s="196" t="s">
        <v>13</v>
      </c>
      <c r="G17" s="203"/>
      <c r="H17" s="204">
        <v>151.30000000000001</v>
      </c>
      <c r="I17" s="205">
        <v>0</v>
      </c>
      <c r="J17" s="196" t="s">
        <v>13</v>
      </c>
    </row>
    <row r="18" spans="1:10" ht="60" customHeight="1" thickBot="1" x14ac:dyDescent="0.35">
      <c r="A18" s="206" t="s">
        <v>436</v>
      </c>
      <c r="B18" s="201" t="s">
        <v>437</v>
      </c>
      <c r="C18" s="202" t="s">
        <v>435</v>
      </c>
      <c r="D18" s="202" t="s">
        <v>115</v>
      </c>
      <c r="E18" s="207" t="s">
        <v>438</v>
      </c>
      <c r="F18" s="207" t="s">
        <v>439</v>
      </c>
      <c r="G18" s="203"/>
      <c r="H18" s="204">
        <v>151.30000000000001</v>
      </c>
      <c r="I18" s="205">
        <v>0</v>
      </c>
      <c r="J18" s="202"/>
    </row>
    <row r="19" spans="1:10" ht="75.75" thickBot="1" x14ac:dyDescent="0.35">
      <c r="A19" s="200"/>
      <c r="B19" s="208" t="s">
        <v>440</v>
      </c>
      <c r="C19" s="202" t="s">
        <v>435</v>
      </c>
      <c r="D19" s="202" t="s">
        <v>115</v>
      </c>
      <c r="E19" s="207" t="s">
        <v>438</v>
      </c>
      <c r="F19" s="207" t="s">
        <v>439</v>
      </c>
      <c r="G19" s="196" t="s">
        <v>13</v>
      </c>
      <c r="H19" s="196" t="s">
        <v>13</v>
      </c>
      <c r="I19" s="196" t="s">
        <v>13</v>
      </c>
      <c r="J19" s="202"/>
    </row>
    <row r="20" spans="1:10" ht="75.75" thickBot="1" x14ac:dyDescent="0.35">
      <c r="A20" s="199" t="s">
        <v>14</v>
      </c>
      <c r="B20" s="201" t="s">
        <v>441</v>
      </c>
      <c r="C20" s="202" t="s">
        <v>442</v>
      </c>
      <c r="D20" s="202" t="s">
        <v>443</v>
      </c>
      <c r="E20" s="196" t="s">
        <v>13</v>
      </c>
      <c r="F20" s="196" t="s">
        <v>13</v>
      </c>
      <c r="G20" s="203" t="s">
        <v>444</v>
      </c>
      <c r="H20" s="204">
        <v>387.4</v>
      </c>
      <c r="I20" s="205">
        <v>0</v>
      </c>
      <c r="J20" s="196" t="s">
        <v>13</v>
      </c>
    </row>
    <row r="21" spans="1:10" ht="158.25" customHeight="1" thickBot="1" x14ac:dyDescent="0.35">
      <c r="A21" s="200" t="s">
        <v>445</v>
      </c>
      <c r="B21" s="201" t="s">
        <v>446</v>
      </c>
      <c r="C21" s="202" t="s">
        <v>442</v>
      </c>
      <c r="D21" s="202" t="s">
        <v>443</v>
      </c>
      <c r="E21" s="207" t="s">
        <v>447</v>
      </c>
      <c r="F21" s="207" t="s">
        <v>448</v>
      </c>
      <c r="G21" s="203" t="s">
        <v>449</v>
      </c>
      <c r="H21" s="204">
        <v>387.4</v>
      </c>
      <c r="I21" s="205">
        <v>0</v>
      </c>
      <c r="J21" s="202" t="s">
        <v>450</v>
      </c>
    </row>
    <row r="22" spans="1:10" ht="160.5" customHeight="1" thickBot="1" x14ac:dyDescent="0.35">
      <c r="A22" s="199"/>
      <c r="B22" s="208" t="s">
        <v>451</v>
      </c>
      <c r="C22" s="202" t="s">
        <v>442</v>
      </c>
      <c r="D22" s="202" t="s">
        <v>443</v>
      </c>
      <c r="E22" s="207" t="s">
        <v>447</v>
      </c>
      <c r="F22" s="207" t="s">
        <v>448</v>
      </c>
      <c r="G22" s="196" t="s">
        <v>13</v>
      </c>
      <c r="H22" s="196" t="s">
        <v>13</v>
      </c>
      <c r="I22" s="196" t="s">
        <v>13</v>
      </c>
      <c r="J22" s="202"/>
    </row>
    <row r="23" spans="1:10" ht="57" thickBot="1" x14ac:dyDescent="0.35">
      <c r="A23" s="199" t="s">
        <v>65</v>
      </c>
      <c r="B23" s="201" t="s">
        <v>452</v>
      </c>
      <c r="C23" s="202" t="s">
        <v>453</v>
      </c>
      <c r="D23" s="202" t="s">
        <v>454</v>
      </c>
      <c r="E23" s="196" t="s">
        <v>13</v>
      </c>
      <c r="F23" s="196" t="s">
        <v>13</v>
      </c>
      <c r="G23" s="203" t="s">
        <v>455</v>
      </c>
      <c r="H23" s="204">
        <v>430.1</v>
      </c>
      <c r="I23" s="205">
        <v>0</v>
      </c>
      <c r="J23" s="196" t="s">
        <v>13</v>
      </c>
    </row>
    <row r="24" spans="1:10" ht="135.75" customHeight="1" thickBot="1" x14ac:dyDescent="0.35">
      <c r="A24" s="200" t="s">
        <v>456</v>
      </c>
      <c r="B24" s="201" t="s">
        <v>457</v>
      </c>
      <c r="C24" s="202" t="s">
        <v>453</v>
      </c>
      <c r="D24" s="202" t="s">
        <v>454</v>
      </c>
      <c r="E24" s="207" t="s">
        <v>458</v>
      </c>
      <c r="F24" s="207" t="s">
        <v>459</v>
      </c>
      <c r="G24" s="203" t="s">
        <v>460</v>
      </c>
      <c r="H24" s="204">
        <v>430.1</v>
      </c>
      <c r="I24" s="205">
        <v>0</v>
      </c>
      <c r="J24" s="202"/>
    </row>
    <row r="25" spans="1:10" ht="132" thickBot="1" x14ac:dyDescent="0.35">
      <c r="A25" s="199"/>
      <c r="B25" s="208" t="s">
        <v>461</v>
      </c>
      <c r="C25" s="202" t="s">
        <v>453</v>
      </c>
      <c r="D25" s="202" t="s">
        <v>454</v>
      </c>
      <c r="E25" s="207" t="s">
        <v>458</v>
      </c>
      <c r="F25" s="207" t="s">
        <v>459</v>
      </c>
      <c r="G25" s="196" t="s">
        <v>13</v>
      </c>
      <c r="H25" s="196" t="s">
        <v>13</v>
      </c>
      <c r="I25" s="196" t="s">
        <v>13</v>
      </c>
      <c r="J25" s="202"/>
    </row>
    <row r="26" spans="1:10" ht="19.5" thickBot="1" x14ac:dyDescent="0.35">
      <c r="A26" s="200"/>
      <c r="B26" s="649" t="s">
        <v>462</v>
      </c>
      <c r="C26" s="649"/>
      <c r="D26" s="649"/>
      <c r="E26" s="649"/>
      <c r="F26" s="649"/>
      <c r="G26" s="649"/>
      <c r="H26" s="649"/>
      <c r="I26" s="649"/>
      <c r="J26" s="650"/>
    </row>
    <row r="27" spans="1:10" ht="75.75" thickBot="1" x14ac:dyDescent="0.35">
      <c r="A27" s="199">
        <v>4</v>
      </c>
      <c r="B27" s="201" t="s">
        <v>463</v>
      </c>
      <c r="C27" s="202" t="s">
        <v>435</v>
      </c>
      <c r="D27" s="202" t="s">
        <v>454</v>
      </c>
      <c r="E27" s="196" t="s">
        <v>13</v>
      </c>
      <c r="F27" s="196" t="s">
        <v>13</v>
      </c>
      <c r="G27" s="203" t="s">
        <v>464</v>
      </c>
      <c r="H27" s="204">
        <v>249.2</v>
      </c>
      <c r="I27" s="205">
        <v>0</v>
      </c>
      <c r="J27" s="647"/>
    </row>
    <row r="28" spans="1:10" ht="114.75" customHeight="1" thickBot="1" x14ac:dyDescent="0.35">
      <c r="A28" s="200" t="s">
        <v>465</v>
      </c>
      <c r="B28" s="201" t="s">
        <v>466</v>
      </c>
      <c r="C28" s="202" t="s">
        <v>435</v>
      </c>
      <c r="D28" s="202" t="s">
        <v>454</v>
      </c>
      <c r="E28" s="207" t="s">
        <v>467</v>
      </c>
      <c r="F28" s="207" t="s">
        <v>468</v>
      </c>
      <c r="G28" s="203" t="s">
        <v>469</v>
      </c>
      <c r="H28" s="204">
        <v>249.2</v>
      </c>
      <c r="I28" s="205">
        <v>0</v>
      </c>
      <c r="J28" s="651"/>
    </row>
    <row r="29" spans="1:10" ht="123.75" customHeight="1" thickBot="1" x14ac:dyDescent="0.35">
      <c r="A29" s="209"/>
      <c r="B29" s="201" t="s">
        <v>470</v>
      </c>
      <c r="C29" s="202" t="s">
        <v>435</v>
      </c>
      <c r="D29" s="202" t="s">
        <v>454</v>
      </c>
      <c r="E29" s="207" t="s">
        <v>467</v>
      </c>
      <c r="F29" s="207" t="s">
        <v>471</v>
      </c>
      <c r="G29" s="196" t="s">
        <v>13</v>
      </c>
      <c r="H29" s="196" t="s">
        <v>13</v>
      </c>
      <c r="I29" s="196" t="s">
        <v>13</v>
      </c>
      <c r="J29" s="648"/>
    </row>
    <row r="30" spans="1:10" ht="19.5" customHeight="1" thickBot="1" x14ac:dyDescent="0.35">
      <c r="A30" s="652" t="s">
        <v>472</v>
      </c>
      <c r="B30" s="653"/>
      <c r="C30" s="653"/>
      <c r="D30" s="653"/>
      <c r="E30" s="653"/>
      <c r="F30" s="653"/>
      <c r="G30" s="653"/>
      <c r="H30" s="653"/>
      <c r="I30" s="653"/>
      <c r="J30" s="654"/>
    </row>
    <row r="31" spans="1:10" ht="47.25" customHeight="1" x14ac:dyDescent="0.3">
      <c r="B31" s="643" t="s">
        <v>473</v>
      </c>
      <c r="C31" s="643"/>
      <c r="D31" s="643"/>
      <c r="E31" s="643"/>
      <c r="F31" s="643"/>
      <c r="G31" s="643"/>
      <c r="H31" s="643"/>
      <c r="I31" s="643"/>
      <c r="J31" s="643"/>
    </row>
    <row r="34" spans="2:2" x14ac:dyDescent="0.3">
      <c r="B34" s="193" t="s">
        <v>474</v>
      </c>
    </row>
  </sheetData>
  <mergeCells count="17">
    <mergeCell ref="B31:J31"/>
    <mergeCell ref="G13:I13"/>
    <mergeCell ref="J13:J14"/>
    <mergeCell ref="B16:J16"/>
    <mergeCell ref="B26:J26"/>
    <mergeCell ref="J27:J29"/>
    <mergeCell ref="A30:J30"/>
    <mergeCell ref="A13:A14"/>
    <mergeCell ref="B13:B14"/>
    <mergeCell ref="C13:C14"/>
    <mergeCell ref="D13:D14"/>
    <mergeCell ref="E13:F13"/>
    <mergeCell ref="B8:J8"/>
    <mergeCell ref="B9:J9"/>
    <mergeCell ref="B10:J10"/>
    <mergeCell ref="B11:J11"/>
    <mergeCell ref="B12:J12"/>
  </mergeCells>
  <pageMargins left="0.23622047244094491" right="0.23622047244094491" top="0.74803149606299213" bottom="0.74803149606299213" header="0.31496062992125984" footer="0.31496062992125984"/>
  <pageSetup paperSize="9" scale="53" fitToHeight="2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7"/>
  <sheetViews>
    <sheetView view="pageBreakPreview" topLeftCell="A4" zoomScaleNormal="120" zoomScaleSheetLayoutView="100" workbookViewId="0">
      <pane xSplit="3" ySplit="6" topLeftCell="D232" activePane="bottomRight" state="frozen"/>
      <selection activeCell="A4" sqref="A4"/>
      <selection pane="topRight" activeCell="D4" sqref="D4"/>
      <selection pane="bottomLeft" activeCell="A9" sqref="A9"/>
      <selection pane="bottomRight" activeCell="F240" sqref="F240"/>
    </sheetView>
  </sheetViews>
  <sheetFormatPr defaultColWidth="9.140625" defaultRowHeight="12.75" x14ac:dyDescent="0.25"/>
  <cols>
    <col min="1" max="1" width="5.28515625" style="210" customWidth="1"/>
    <col min="2" max="2" width="45.7109375" style="211" customWidth="1"/>
    <col min="3" max="3" width="21.7109375" style="212" customWidth="1"/>
    <col min="4" max="4" width="17" style="212" customWidth="1"/>
    <col min="5" max="5" width="29.140625" style="212" customWidth="1"/>
    <col min="6" max="6" width="41.7109375" style="212" customWidth="1"/>
    <col min="7" max="7" width="23" style="212" customWidth="1"/>
    <col min="8" max="8" width="15.140625" style="213" customWidth="1"/>
    <col min="9" max="9" width="16.28515625" style="214" customWidth="1"/>
    <col min="10" max="10" width="39.5703125" style="213" customWidth="1"/>
    <col min="11" max="21" width="9.140625" style="213"/>
    <col min="22" max="16384" width="9.140625" style="215"/>
  </cols>
  <sheetData>
    <row r="1" spans="1:21" ht="15" customHeight="1" x14ac:dyDescent="0.25">
      <c r="J1" s="213" t="s">
        <v>475</v>
      </c>
    </row>
    <row r="2" spans="1:21" ht="17.25" customHeight="1" x14ac:dyDescent="0.25">
      <c r="A2" s="664" t="s">
        <v>476</v>
      </c>
      <c r="B2" s="664"/>
      <c r="C2" s="664"/>
      <c r="D2" s="664"/>
      <c r="E2" s="664"/>
      <c r="F2" s="664"/>
      <c r="G2" s="664"/>
      <c r="H2" s="664"/>
      <c r="I2" s="664"/>
      <c r="J2" s="664"/>
    </row>
    <row r="3" spans="1:21" ht="21" customHeight="1" x14ac:dyDescent="0.25">
      <c r="A3" s="664" t="s">
        <v>477</v>
      </c>
      <c r="B3" s="664"/>
      <c r="C3" s="664"/>
      <c r="D3" s="664"/>
      <c r="E3" s="664"/>
      <c r="F3" s="664"/>
      <c r="G3" s="664"/>
      <c r="H3" s="664"/>
      <c r="I3" s="664"/>
      <c r="J3" s="664"/>
    </row>
    <row r="4" spans="1:21" ht="21" customHeight="1" x14ac:dyDescent="0.25">
      <c r="A4" s="216"/>
      <c r="B4" s="216"/>
      <c r="C4" s="216"/>
      <c r="D4" s="665"/>
      <c r="E4" s="665"/>
      <c r="F4" s="665"/>
      <c r="G4" s="665"/>
      <c r="H4" s="665"/>
      <c r="I4" s="665"/>
      <c r="J4" s="216"/>
    </row>
    <row r="5" spans="1:21" x14ac:dyDescent="0.25">
      <c r="B5" s="217"/>
      <c r="C5" s="218"/>
      <c r="D5" s="218"/>
      <c r="E5" s="218"/>
      <c r="F5" s="218"/>
      <c r="G5" s="218"/>
      <c r="H5" s="219"/>
    </row>
    <row r="6" spans="1:21" ht="59.25" customHeight="1" x14ac:dyDescent="0.25">
      <c r="A6" s="666" t="s">
        <v>100</v>
      </c>
      <c r="B6" s="667" t="s">
        <v>478</v>
      </c>
      <c r="C6" s="667" t="s">
        <v>30</v>
      </c>
      <c r="D6" s="667" t="s">
        <v>103</v>
      </c>
      <c r="E6" s="667" t="s">
        <v>104</v>
      </c>
      <c r="F6" s="667"/>
      <c r="G6" s="667" t="s">
        <v>105</v>
      </c>
      <c r="H6" s="667"/>
      <c r="I6" s="667"/>
      <c r="J6" s="669" t="s">
        <v>24</v>
      </c>
    </row>
    <row r="7" spans="1:21" ht="45.75" customHeight="1" x14ac:dyDescent="0.25">
      <c r="A7" s="666"/>
      <c r="B7" s="668"/>
      <c r="C7" s="667"/>
      <c r="D7" s="667"/>
      <c r="E7" s="220" t="s">
        <v>106</v>
      </c>
      <c r="F7" s="220" t="s">
        <v>107</v>
      </c>
      <c r="G7" s="81" t="s">
        <v>479</v>
      </c>
      <c r="H7" s="221" t="s">
        <v>480</v>
      </c>
      <c r="I7" s="222" t="s">
        <v>481</v>
      </c>
      <c r="J7" s="669"/>
    </row>
    <row r="8" spans="1:21" s="227" customFormat="1" ht="20.25" customHeight="1" x14ac:dyDescent="0.25">
      <c r="A8" s="223" t="s">
        <v>179</v>
      </c>
      <c r="B8" s="221">
        <v>2</v>
      </c>
      <c r="C8" s="221">
        <v>3</v>
      </c>
      <c r="D8" s="221">
        <v>4</v>
      </c>
      <c r="E8" s="221">
        <v>5</v>
      </c>
      <c r="F8" s="221">
        <v>6</v>
      </c>
      <c r="G8" s="221">
        <v>7</v>
      </c>
      <c r="H8" s="221">
        <v>8</v>
      </c>
      <c r="I8" s="224">
        <v>9</v>
      </c>
      <c r="J8" s="225">
        <v>10</v>
      </c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</row>
    <row r="9" spans="1:21" s="229" customFormat="1" x14ac:dyDescent="0.25">
      <c r="A9" s="228">
        <v>1</v>
      </c>
      <c r="B9" s="658" t="s">
        <v>482</v>
      </c>
      <c r="C9" s="658"/>
      <c r="D9" s="658"/>
      <c r="E9" s="658"/>
      <c r="F9" s="658"/>
      <c r="G9" s="658"/>
      <c r="H9" s="658"/>
      <c r="I9" s="658"/>
      <c r="J9" s="658"/>
    </row>
    <row r="10" spans="1:21" s="229" customFormat="1" ht="27" customHeight="1" x14ac:dyDescent="0.25">
      <c r="A10" s="659" t="s">
        <v>118</v>
      </c>
      <c r="B10" s="660" t="s">
        <v>483</v>
      </c>
      <c r="C10" s="661" t="s">
        <v>484</v>
      </c>
      <c r="D10" s="662" t="s">
        <v>13</v>
      </c>
      <c r="E10" s="662" t="s">
        <v>13</v>
      </c>
      <c r="F10" s="662" t="s">
        <v>13</v>
      </c>
      <c r="G10" s="230" t="s">
        <v>44</v>
      </c>
      <c r="H10" s="231">
        <f>SUM(H11:H14)</f>
        <v>232.4</v>
      </c>
      <c r="I10" s="231">
        <f>SUM(I11:I14)</f>
        <v>232.4</v>
      </c>
      <c r="J10" s="663" t="s">
        <v>13</v>
      </c>
    </row>
    <row r="11" spans="1:21" s="229" customFormat="1" ht="29.25" customHeight="1" x14ac:dyDescent="0.25">
      <c r="A11" s="659"/>
      <c r="B11" s="660"/>
      <c r="C11" s="661"/>
      <c r="D11" s="662"/>
      <c r="E11" s="662"/>
      <c r="F11" s="662"/>
      <c r="G11" s="232" t="s">
        <v>45</v>
      </c>
      <c r="H11" s="233">
        <v>0</v>
      </c>
      <c r="I11" s="233">
        <v>0</v>
      </c>
      <c r="J11" s="663"/>
    </row>
    <row r="12" spans="1:21" s="229" customFormat="1" ht="44.25" customHeight="1" x14ac:dyDescent="0.25">
      <c r="A12" s="659"/>
      <c r="B12" s="660"/>
      <c r="C12" s="661"/>
      <c r="D12" s="662"/>
      <c r="E12" s="662"/>
      <c r="F12" s="662"/>
      <c r="G12" s="232" t="s">
        <v>46</v>
      </c>
      <c r="H12" s="233">
        <v>0</v>
      </c>
      <c r="I12" s="233">
        <v>0</v>
      </c>
      <c r="J12" s="663"/>
    </row>
    <row r="13" spans="1:21" s="229" customFormat="1" ht="18.75" customHeight="1" x14ac:dyDescent="0.25">
      <c r="A13" s="659"/>
      <c r="B13" s="660"/>
      <c r="C13" s="661"/>
      <c r="D13" s="662"/>
      <c r="E13" s="662"/>
      <c r="F13" s="662"/>
      <c r="G13" s="232" t="s">
        <v>47</v>
      </c>
      <c r="H13" s="233">
        <v>232.4</v>
      </c>
      <c r="I13" s="233">
        <v>232.4</v>
      </c>
      <c r="J13" s="663"/>
    </row>
    <row r="14" spans="1:21" s="229" customFormat="1" ht="18.75" customHeight="1" x14ac:dyDescent="0.25">
      <c r="A14" s="659"/>
      <c r="B14" s="660"/>
      <c r="C14" s="661"/>
      <c r="D14" s="662"/>
      <c r="E14" s="662"/>
      <c r="F14" s="662"/>
      <c r="G14" s="232" t="s">
        <v>48</v>
      </c>
      <c r="H14" s="233">
        <v>0</v>
      </c>
      <c r="I14" s="233">
        <v>0</v>
      </c>
      <c r="J14" s="663"/>
    </row>
    <row r="15" spans="1:21" s="240" customFormat="1" ht="76.5" x14ac:dyDescent="0.25">
      <c r="A15" s="234"/>
      <c r="B15" s="235" t="s">
        <v>485</v>
      </c>
      <c r="C15" s="236" t="s">
        <v>484</v>
      </c>
      <c r="D15" s="236" t="s">
        <v>115</v>
      </c>
      <c r="E15" s="237" t="s">
        <v>486</v>
      </c>
      <c r="F15" s="237" t="s">
        <v>487</v>
      </c>
      <c r="G15" s="238" t="s">
        <v>13</v>
      </c>
      <c r="H15" s="238" t="s">
        <v>13</v>
      </c>
      <c r="I15" s="238" t="s">
        <v>13</v>
      </c>
      <c r="J15" s="239"/>
    </row>
    <row r="16" spans="1:21" s="229" customFormat="1" ht="27" customHeight="1" x14ac:dyDescent="0.25">
      <c r="A16" s="659" t="s">
        <v>120</v>
      </c>
      <c r="B16" s="660" t="s">
        <v>488</v>
      </c>
      <c r="C16" s="661" t="s">
        <v>484</v>
      </c>
      <c r="D16" s="662" t="s">
        <v>13</v>
      </c>
      <c r="E16" s="662" t="s">
        <v>13</v>
      </c>
      <c r="F16" s="662" t="s">
        <v>13</v>
      </c>
      <c r="G16" s="230" t="s">
        <v>44</v>
      </c>
      <c r="H16" s="231">
        <f>SUM(H17:H20)</f>
        <v>0</v>
      </c>
      <c r="I16" s="231">
        <f>SUM(I17:I20)</f>
        <v>0</v>
      </c>
      <c r="J16" s="663" t="s">
        <v>13</v>
      </c>
    </row>
    <row r="17" spans="1:10" s="229" customFormat="1" ht="26.25" customHeight="1" x14ac:dyDescent="0.25">
      <c r="A17" s="659"/>
      <c r="B17" s="660"/>
      <c r="C17" s="661"/>
      <c r="D17" s="662"/>
      <c r="E17" s="662"/>
      <c r="F17" s="662"/>
      <c r="G17" s="232" t="s">
        <v>45</v>
      </c>
      <c r="H17" s="233">
        <v>0</v>
      </c>
      <c r="I17" s="233">
        <v>0</v>
      </c>
      <c r="J17" s="663"/>
    </row>
    <row r="18" spans="1:10" s="229" customFormat="1" ht="44.25" customHeight="1" x14ac:dyDescent="0.25">
      <c r="A18" s="659"/>
      <c r="B18" s="660"/>
      <c r="C18" s="661"/>
      <c r="D18" s="662"/>
      <c r="E18" s="662"/>
      <c r="F18" s="662"/>
      <c r="G18" s="232" t="s">
        <v>46</v>
      </c>
      <c r="H18" s="233">
        <v>0</v>
      </c>
      <c r="I18" s="233">
        <v>0</v>
      </c>
      <c r="J18" s="663"/>
    </row>
    <row r="19" spans="1:10" s="229" customFormat="1" ht="18.75" customHeight="1" x14ac:dyDescent="0.25">
      <c r="A19" s="659"/>
      <c r="B19" s="660"/>
      <c r="C19" s="661"/>
      <c r="D19" s="662"/>
      <c r="E19" s="662"/>
      <c r="F19" s="662"/>
      <c r="G19" s="232" t="s">
        <v>47</v>
      </c>
      <c r="H19" s="233">
        <v>0</v>
      </c>
      <c r="I19" s="233">
        <v>0</v>
      </c>
      <c r="J19" s="663"/>
    </row>
    <row r="20" spans="1:10" s="229" customFormat="1" ht="16.5" customHeight="1" x14ac:dyDescent="0.25">
      <c r="A20" s="659"/>
      <c r="B20" s="660"/>
      <c r="C20" s="661"/>
      <c r="D20" s="662"/>
      <c r="E20" s="662"/>
      <c r="F20" s="662"/>
      <c r="G20" s="232" t="s">
        <v>48</v>
      </c>
      <c r="H20" s="233">
        <v>0</v>
      </c>
      <c r="I20" s="233">
        <v>0</v>
      </c>
      <c r="J20" s="663"/>
    </row>
    <row r="21" spans="1:10" s="240" customFormat="1" ht="118.5" customHeight="1" x14ac:dyDescent="0.25">
      <c r="A21" s="234"/>
      <c r="B21" s="235" t="s">
        <v>489</v>
      </c>
      <c r="C21" s="236" t="s">
        <v>484</v>
      </c>
      <c r="D21" s="236" t="s">
        <v>115</v>
      </c>
      <c r="E21" s="237" t="s">
        <v>490</v>
      </c>
      <c r="F21" s="237" t="s">
        <v>491</v>
      </c>
      <c r="G21" s="238" t="s">
        <v>13</v>
      </c>
      <c r="H21" s="238" t="s">
        <v>13</v>
      </c>
      <c r="I21" s="238" t="s">
        <v>13</v>
      </c>
      <c r="J21" s="239"/>
    </row>
    <row r="22" spans="1:10" s="229" customFormat="1" ht="27" customHeight="1" x14ac:dyDescent="0.25">
      <c r="A22" s="659" t="s">
        <v>124</v>
      </c>
      <c r="B22" s="660" t="s">
        <v>492</v>
      </c>
      <c r="C22" s="661" t="s">
        <v>484</v>
      </c>
      <c r="D22" s="662" t="s">
        <v>13</v>
      </c>
      <c r="E22" s="662" t="s">
        <v>13</v>
      </c>
      <c r="F22" s="662" t="s">
        <v>13</v>
      </c>
      <c r="G22" s="230" t="s">
        <v>44</v>
      </c>
      <c r="H22" s="231">
        <f>SUM(H23:H26)</f>
        <v>0</v>
      </c>
      <c r="I22" s="231">
        <f>SUM(I23:I26)</f>
        <v>0</v>
      </c>
      <c r="J22" s="663" t="s">
        <v>13</v>
      </c>
    </row>
    <row r="23" spans="1:10" s="229" customFormat="1" ht="24" customHeight="1" x14ac:dyDescent="0.25">
      <c r="A23" s="659"/>
      <c r="B23" s="660"/>
      <c r="C23" s="661"/>
      <c r="D23" s="662"/>
      <c r="E23" s="662"/>
      <c r="F23" s="662"/>
      <c r="G23" s="232" t="s">
        <v>45</v>
      </c>
      <c r="H23" s="233">
        <v>0</v>
      </c>
      <c r="I23" s="233">
        <v>0</v>
      </c>
      <c r="J23" s="663"/>
    </row>
    <row r="24" spans="1:10" s="229" customFormat="1" ht="44.25" customHeight="1" x14ac:dyDescent="0.25">
      <c r="A24" s="659"/>
      <c r="B24" s="660"/>
      <c r="C24" s="661"/>
      <c r="D24" s="662"/>
      <c r="E24" s="662"/>
      <c r="F24" s="662"/>
      <c r="G24" s="232" t="s">
        <v>46</v>
      </c>
      <c r="H24" s="233">
        <v>0</v>
      </c>
      <c r="I24" s="233">
        <v>0</v>
      </c>
      <c r="J24" s="663"/>
    </row>
    <row r="25" spans="1:10" s="229" customFormat="1" ht="18.75" customHeight="1" x14ac:dyDescent="0.25">
      <c r="A25" s="659"/>
      <c r="B25" s="660"/>
      <c r="C25" s="661"/>
      <c r="D25" s="662"/>
      <c r="E25" s="662"/>
      <c r="F25" s="662"/>
      <c r="G25" s="232" t="s">
        <v>47</v>
      </c>
      <c r="H25" s="233">
        <v>0</v>
      </c>
      <c r="I25" s="233">
        <v>0</v>
      </c>
      <c r="J25" s="663"/>
    </row>
    <row r="26" spans="1:10" s="229" customFormat="1" ht="23.25" customHeight="1" x14ac:dyDescent="0.25">
      <c r="A26" s="659"/>
      <c r="B26" s="660"/>
      <c r="C26" s="661"/>
      <c r="D26" s="662"/>
      <c r="E26" s="662"/>
      <c r="F26" s="662"/>
      <c r="G26" s="232" t="s">
        <v>48</v>
      </c>
      <c r="H26" s="233">
        <v>0</v>
      </c>
      <c r="I26" s="233">
        <v>0</v>
      </c>
      <c r="J26" s="663"/>
    </row>
    <row r="27" spans="1:10" s="240" customFormat="1" ht="135" x14ac:dyDescent="0.25">
      <c r="A27" s="234"/>
      <c r="B27" s="235" t="s">
        <v>493</v>
      </c>
      <c r="C27" s="236" t="s">
        <v>484</v>
      </c>
      <c r="D27" s="236" t="s">
        <v>79</v>
      </c>
      <c r="E27" s="237" t="s">
        <v>494</v>
      </c>
      <c r="F27" s="237" t="s">
        <v>495</v>
      </c>
      <c r="G27" s="238" t="s">
        <v>13</v>
      </c>
      <c r="H27" s="238" t="s">
        <v>13</v>
      </c>
      <c r="I27" s="238" t="s">
        <v>13</v>
      </c>
      <c r="J27" s="239"/>
    </row>
    <row r="28" spans="1:10" s="229" customFormat="1" ht="27" customHeight="1" x14ac:dyDescent="0.25">
      <c r="A28" s="659" t="s">
        <v>127</v>
      </c>
      <c r="B28" s="660" t="s">
        <v>496</v>
      </c>
      <c r="C28" s="661" t="s">
        <v>484</v>
      </c>
      <c r="D28" s="662" t="s">
        <v>13</v>
      </c>
      <c r="E28" s="662" t="s">
        <v>13</v>
      </c>
      <c r="F28" s="662" t="s">
        <v>13</v>
      </c>
      <c r="G28" s="230" t="s">
        <v>44</v>
      </c>
      <c r="H28" s="231">
        <f>SUM(H29:H32)</f>
        <v>694.1</v>
      </c>
      <c r="I28" s="231">
        <f>SUM(I29:I32)</f>
        <v>502.3</v>
      </c>
      <c r="J28" s="663" t="s">
        <v>13</v>
      </c>
    </row>
    <row r="29" spans="1:10" s="229" customFormat="1" ht="24" customHeight="1" x14ac:dyDescent="0.25">
      <c r="A29" s="659"/>
      <c r="B29" s="660"/>
      <c r="C29" s="661"/>
      <c r="D29" s="662"/>
      <c r="E29" s="662"/>
      <c r="F29" s="662"/>
      <c r="G29" s="232" t="s">
        <v>45</v>
      </c>
      <c r="H29" s="233">
        <v>0</v>
      </c>
      <c r="I29" s="233">
        <v>0</v>
      </c>
      <c r="J29" s="663"/>
    </row>
    <row r="30" spans="1:10" s="229" customFormat="1" ht="44.25" customHeight="1" x14ac:dyDescent="0.25">
      <c r="A30" s="659"/>
      <c r="B30" s="660"/>
      <c r="C30" s="661"/>
      <c r="D30" s="662"/>
      <c r="E30" s="662"/>
      <c r="F30" s="662"/>
      <c r="G30" s="232" t="s">
        <v>46</v>
      </c>
      <c r="H30" s="233">
        <v>0</v>
      </c>
      <c r="I30" s="233">
        <v>0</v>
      </c>
      <c r="J30" s="663"/>
    </row>
    <row r="31" spans="1:10" s="229" customFormat="1" ht="18.75" customHeight="1" x14ac:dyDescent="0.25">
      <c r="A31" s="659"/>
      <c r="B31" s="660"/>
      <c r="C31" s="661"/>
      <c r="D31" s="662"/>
      <c r="E31" s="662"/>
      <c r="F31" s="662"/>
      <c r="G31" s="232" t="s">
        <v>47</v>
      </c>
      <c r="H31" s="233">
        <v>694.1</v>
      </c>
      <c r="I31" s="233">
        <v>502.3</v>
      </c>
      <c r="J31" s="663"/>
    </row>
    <row r="32" spans="1:10" s="229" customFormat="1" ht="15.75" customHeight="1" x14ac:dyDescent="0.25">
      <c r="A32" s="659"/>
      <c r="B32" s="660"/>
      <c r="C32" s="661"/>
      <c r="D32" s="662"/>
      <c r="E32" s="662"/>
      <c r="F32" s="662"/>
      <c r="G32" s="232" t="s">
        <v>48</v>
      </c>
      <c r="H32" s="233">
        <v>0</v>
      </c>
      <c r="I32" s="233">
        <v>0</v>
      </c>
      <c r="J32" s="663"/>
    </row>
    <row r="33" spans="1:10" s="240" customFormat="1" ht="102" x14ac:dyDescent="0.25">
      <c r="A33" s="241"/>
      <c r="B33" s="235" t="s">
        <v>497</v>
      </c>
      <c r="C33" s="236" t="s">
        <v>484</v>
      </c>
      <c r="D33" s="236" t="s">
        <v>79</v>
      </c>
      <c r="E33" s="237" t="s">
        <v>498</v>
      </c>
      <c r="F33" s="237" t="s">
        <v>499</v>
      </c>
      <c r="G33" s="238" t="s">
        <v>13</v>
      </c>
      <c r="H33" s="238" t="s">
        <v>13</v>
      </c>
      <c r="I33" s="238" t="s">
        <v>13</v>
      </c>
      <c r="J33" s="239"/>
    </row>
    <row r="34" spans="1:10" s="229" customFormat="1" ht="27" customHeight="1" x14ac:dyDescent="0.25">
      <c r="A34" s="659" t="s">
        <v>131</v>
      </c>
      <c r="B34" s="660" t="s">
        <v>500</v>
      </c>
      <c r="C34" s="661" t="s">
        <v>484</v>
      </c>
      <c r="D34" s="662" t="s">
        <v>13</v>
      </c>
      <c r="E34" s="662" t="s">
        <v>13</v>
      </c>
      <c r="F34" s="662" t="s">
        <v>13</v>
      </c>
      <c r="G34" s="230" t="s">
        <v>44</v>
      </c>
      <c r="H34" s="231">
        <f>SUM(H35:H38)</f>
        <v>417.6</v>
      </c>
      <c r="I34" s="231">
        <f>SUM(I35:I38)</f>
        <v>0</v>
      </c>
      <c r="J34" s="663" t="s">
        <v>13</v>
      </c>
    </row>
    <row r="35" spans="1:10" s="229" customFormat="1" ht="24" customHeight="1" x14ac:dyDescent="0.25">
      <c r="A35" s="659"/>
      <c r="B35" s="660"/>
      <c r="C35" s="661"/>
      <c r="D35" s="662"/>
      <c r="E35" s="662"/>
      <c r="F35" s="662"/>
      <c r="G35" s="232" t="s">
        <v>45</v>
      </c>
      <c r="H35" s="233">
        <v>357</v>
      </c>
      <c r="I35" s="233">
        <v>0</v>
      </c>
      <c r="J35" s="663"/>
    </row>
    <row r="36" spans="1:10" s="229" customFormat="1" ht="44.25" customHeight="1" x14ac:dyDescent="0.25">
      <c r="A36" s="659"/>
      <c r="B36" s="660"/>
      <c r="C36" s="661"/>
      <c r="D36" s="662"/>
      <c r="E36" s="662"/>
      <c r="F36" s="662"/>
      <c r="G36" s="232" t="s">
        <v>46</v>
      </c>
      <c r="H36" s="233">
        <v>18.8</v>
      </c>
      <c r="I36" s="233">
        <v>0</v>
      </c>
      <c r="J36" s="663"/>
    </row>
    <row r="37" spans="1:10" s="229" customFormat="1" ht="18.75" customHeight="1" x14ac:dyDescent="0.25">
      <c r="A37" s="659"/>
      <c r="B37" s="660"/>
      <c r="C37" s="661"/>
      <c r="D37" s="662"/>
      <c r="E37" s="662"/>
      <c r="F37" s="662"/>
      <c r="G37" s="232" t="s">
        <v>47</v>
      </c>
      <c r="H37" s="233">
        <v>41.8</v>
      </c>
      <c r="I37" s="233">
        <v>0</v>
      </c>
      <c r="J37" s="663"/>
    </row>
    <row r="38" spans="1:10" s="229" customFormat="1" ht="19.5" customHeight="1" x14ac:dyDescent="0.25">
      <c r="A38" s="659"/>
      <c r="B38" s="660"/>
      <c r="C38" s="661"/>
      <c r="D38" s="662"/>
      <c r="E38" s="662"/>
      <c r="F38" s="662"/>
      <c r="G38" s="232" t="s">
        <v>48</v>
      </c>
      <c r="H38" s="233">
        <v>0</v>
      </c>
      <c r="I38" s="233">
        <v>0</v>
      </c>
      <c r="J38" s="663"/>
    </row>
    <row r="39" spans="1:10" s="240" customFormat="1" ht="60" x14ac:dyDescent="0.25">
      <c r="A39" s="241"/>
      <c r="B39" s="235" t="s">
        <v>501</v>
      </c>
      <c r="C39" s="236" t="s">
        <v>484</v>
      </c>
      <c r="D39" s="236" t="s">
        <v>79</v>
      </c>
      <c r="E39" s="237" t="s">
        <v>502</v>
      </c>
      <c r="F39" s="237" t="s">
        <v>503</v>
      </c>
      <c r="G39" s="238" t="s">
        <v>13</v>
      </c>
      <c r="H39" s="238" t="s">
        <v>13</v>
      </c>
      <c r="I39" s="238" t="s">
        <v>13</v>
      </c>
      <c r="J39" s="242"/>
    </row>
    <row r="40" spans="1:10" s="229" customFormat="1" ht="27" customHeight="1" x14ac:dyDescent="0.25">
      <c r="A40" s="659" t="s">
        <v>140</v>
      </c>
      <c r="B40" s="660" t="s">
        <v>504</v>
      </c>
      <c r="C40" s="661" t="s">
        <v>484</v>
      </c>
      <c r="D40" s="662" t="s">
        <v>13</v>
      </c>
      <c r="E40" s="662" t="s">
        <v>13</v>
      </c>
      <c r="F40" s="662" t="s">
        <v>13</v>
      </c>
      <c r="G40" s="230" t="s">
        <v>44</v>
      </c>
      <c r="H40" s="231">
        <f>SUM(H41:H44)</f>
        <v>104.5</v>
      </c>
      <c r="I40" s="231">
        <f>SUM(I41:I44)</f>
        <v>90.7</v>
      </c>
      <c r="J40" s="663" t="s">
        <v>13</v>
      </c>
    </row>
    <row r="41" spans="1:10" s="229" customFormat="1" ht="24" customHeight="1" x14ac:dyDescent="0.25">
      <c r="A41" s="659"/>
      <c r="B41" s="660"/>
      <c r="C41" s="661"/>
      <c r="D41" s="662"/>
      <c r="E41" s="662"/>
      <c r="F41" s="662"/>
      <c r="G41" s="232" t="s">
        <v>45</v>
      </c>
      <c r="H41" s="233">
        <v>0</v>
      </c>
      <c r="I41" s="233">
        <v>0</v>
      </c>
      <c r="J41" s="663"/>
    </row>
    <row r="42" spans="1:10" s="229" customFormat="1" ht="44.25" customHeight="1" x14ac:dyDescent="0.25">
      <c r="A42" s="659"/>
      <c r="B42" s="660"/>
      <c r="C42" s="661"/>
      <c r="D42" s="662"/>
      <c r="E42" s="662"/>
      <c r="F42" s="662"/>
      <c r="G42" s="232" t="s">
        <v>46</v>
      </c>
      <c r="H42" s="233">
        <v>0</v>
      </c>
      <c r="I42" s="233">
        <v>0</v>
      </c>
      <c r="J42" s="663"/>
    </row>
    <row r="43" spans="1:10" s="229" customFormat="1" ht="18.75" customHeight="1" x14ac:dyDescent="0.25">
      <c r="A43" s="659"/>
      <c r="B43" s="660"/>
      <c r="C43" s="661"/>
      <c r="D43" s="662"/>
      <c r="E43" s="662"/>
      <c r="F43" s="662"/>
      <c r="G43" s="232" t="s">
        <v>47</v>
      </c>
      <c r="H43" s="233">
        <v>104.5</v>
      </c>
      <c r="I43" s="233">
        <v>90.7</v>
      </c>
      <c r="J43" s="663"/>
    </row>
    <row r="44" spans="1:10" s="229" customFormat="1" ht="18" customHeight="1" x14ac:dyDescent="0.25">
      <c r="A44" s="659"/>
      <c r="B44" s="660"/>
      <c r="C44" s="661"/>
      <c r="D44" s="662"/>
      <c r="E44" s="662"/>
      <c r="F44" s="662"/>
      <c r="G44" s="232" t="s">
        <v>48</v>
      </c>
      <c r="H44" s="233">
        <v>0</v>
      </c>
      <c r="I44" s="233">
        <v>0</v>
      </c>
      <c r="J44" s="663"/>
    </row>
    <row r="45" spans="1:10" s="240" customFormat="1" ht="191.25" x14ac:dyDescent="0.25">
      <c r="A45" s="241"/>
      <c r="B45" s="235" t="s">
        <v>505</v>
      </c>
      <c r="C45" s="236" t="s">
        <v>484</v>
      </c>
      <c r="D45" s="236" t="s">
        <v>115</v>
      </c>
      <c r="E45" s="237" t="s">
        <v>506</v>
      </c>
      <c r="F45" s="237" t="s">
        <v>507</v>
      </c>
      <c r="G45" s="238" t="s">
        <v>13</v>
      </c>
      <c r="H45" s="238" t="s">
        <v>13</v>
      </c>
      <c r="I45" s="238" t="s">
        <v>13</v>
      </c>
      <c r="J45" s="242"/>
    </row>
    <row r="46" spans="1:10" s="229" customFormat="1" ht="27" customHeight="1" x14ac:dyDescent="0.25">
      <c r="A46" s="659" t="s">
        <v>142</v>
      </c>
      <c r="B46" s="660" t="s">
        <v>508</v>
      </c>
      <c r="C46" s="661" t="s">
        <v>484</v>
      </c>
      <c r="D46" s="662" t="s">
        <v>13</v>
      </c>
      <c r="E46" s="662" t="s">
        <v>13</v>
      </c>
      <c r="F46" s="662" t="s">
        <v>13</v>
      </c>
      <c r="G46" s="230" t="s">
        <v>44</v>
      </c>
      <c r="H46" s="231">
        <f>SUM(H47:H50)</f>
        <v>291.8</v>
      </c>
      <c r="I46" s="231">
        <f>SUM(I47:I50)</f>
        <v>61.4</v>
      </c>
      <c r="J46" s="663" t="s">
        <v>13</v>
      </c>
    </row>
    <row r="47" spans="1:10" s="229" customFormat="1" ht="24" customHeight="1" x14ac:dyDescent="0.25">
      <c r="A47" s="659"/>
      <c r="B47" s="660"/>
      <c r="C47" s="661"/>
      <c r="D47" s="662"/>
      <c r="E47" s="662"/>
      <c r="F47" s="662"/>
      <c r="G47" s="232" t="s">
        <v>45</v>
      </c>
      <c r="H47" s="233">
        <v>0</v>
      </c>
      <c r="I47" s="233">
        <v>0</v>
      </c>
      <c r="J47" s="663"/>
    </row>
    <row r="48" spans="1:10" s="229" customFormat="1" ht="44.25" customHeight="1" x14ac:dyDescent="0.25">
      <c r="A48" s="659"/>
      <c r="B48" s="660"/>
      <c r="C48" s="661"/>
      <c r="D48" s="662"/>
      <c r="E48" s="662"/>
      <c r="F48" s="662"/>
      <c r="G48" s="232" t="s">
        <v>46</v>
      </c>
      <c r="H48" s="233">
        <v>0</v>
      </c>
      <c r="I48" s="233">
        <v>0</v>
      </c>
      <c r="J48" s="663"/>
    </row>
    <row r="49" spans="1:10" s="229" customFormat="1" ht="18.75" customHeight="1" x14ac:dyDescent="0.25">
      <c r="A49" s="659"/>
      <c r="B49" s="660"/>
      <c r="C49" s="661"/>
      <c r="D49" s="662"/>
      <c r="E49" s="662"/>
      <c r="F49" s="662"/>
      <c r="G49" s="232" t="s">
        <v>47</v>
      </c>
      <c r="H49" s="233">
        <v>291.8</v>
      </c>
      <c r="I49" s="233">
        <v>61.4</v>
      </c>
      <c r="J49" s="663"/>
    </row>
    <row r="50" spans="1:10" s="229" customFormat="1" ht="16.5" customHeight="1" x14ac:dyDescent="0.25">
      <c r="A50" s="659"/>
      <c r="B50" s="660"/>
      <c r="C50" s="661"/>
      <c r="D50" s="662"/>
      <c r="E50" s="662"/>
      <c r="F50" s="662"/>
      <c r="G50" s="232" t="s">
        <v>48</v>
      </c>
      <c r="H50" s="233">
        <v>0</v>
      </c>
      <c r="I50" s="233">
        <v>0</v>
      </c>
      <c r="J50" s="663"/>
    </row>
    <row r="51" spans="1:10" s="240" customFormat="1" ht="76.5" x14ac:dyDescent="0.25">
      <c r="A51" s="241"/>
      <c r="B51" s="235" t="s">
        <v>509</v>
      </c>
      <c r="C51" s="236" t="s">
        <v>484</v>
      </c>
      <c r="D51" s="236" t="s">
        <v>115</v>
      </c>
      <c r="E51" s="237" t="s">
        <v>510</v>
      </c>
      <c r="F51" s="237" t="s">
        <v>511</v>
      </c>
      <c r="G51" s="238" t="s">
        <v>13</v>
      </c>
      <c r="H51" s="238" t="s">
        <v>13</v>
      </c>
      <c r="I51" s="238" t="s">
        <v>13</v>
      </c>
      <c r="J51" s="242"/>
    </row>
    <row r="52" spans="1:10" s="229" customFormat="1" ht="27" customHeight="1" x14ac:dyDescent="0.25">
      <c r="A52" s="659" t="s">
        <v>148</v>
      </c>
      <c r="B52" s="660" t="s">
        <v>512</v>
      </c>
      <c r="C52" s="661" t="s">
        <v>484</v>
      </c>
      <c r="D52" s="662" t="s">
        <v>13</v>
      </c>
      <c r="E52" s="662" t="s">
        <v>13</v>
      </c>
      <c r="F52" s="662" t="s">
        <v>13</v>
      </c>
      <c r="G52" s="230" t="s">
        <v>44</v>
      </c>
      <c r="H52" s="231">
        <f>SUM(H53:H56)</f>
        <v>4933.3999999999996</v>
      </c>
      <c r="I52" s="231">
        <f>SUM(I53:I56)</f>
        <v>242.9</v>
      </c>
      <c r="J52" s="663" t="s">
        <v>13</v>
      </c>
    </row>
    <row r="53" spans="1:10" s="229" customFormat="1" ht="24" customHeight="1" x14ac:dyDescent="0.25">
      <c r="A53" s="659"/>
      <c r="B53" s="660"/>
      <c r="C53" s="661"/>
      <c r="D53" s="662"/>
      <c r="E53" s="662"/>
      <c r="F53" s="662"/>
      <c r="G53" s="232" t="s">
        <v>45</v>
      </c>
      <c r="H53" s="233">
        <v>0</v>
      </c>
      <c r="I53" s="233">
        <v>0</v>
      </c>
      <c r="J53" s="663"/>
    </row>
    <row r="54" spans="1:10" s="229" customFormat="1" ht="44.25" customHeight="1" x14ac:dyDescent="0.25">
      <c r="A54" s="659"/>
      <c r="B54" s="660"/>
      <c r="C54" s="661"/>
      <c r="D54" s="662"/>
      <c r="E54" s="662"/>
      <c r="F54" s="662"/>
      <c r="G54" s="232" t="s">
        <v>46</v>
      </c>
      <c r="H54" s="233">
        <v>0</v>
      </c>
      <c r="I54" s="233">
        <v>0</v>
      </c>
      <c r="J54" s="663"/>
    </row>
    <row r="55" spans="1:10" s="229" customFormat="1" ht="18.75" customHeight="1" x14ac:dyDescent="0.25">
      <c r="A55" s="659"/>
      <c r="B55" s="660"/>
      <c r="C55" s="661"/>
      <c r="D55" s="662"/>
      <c r="E55" s="662"/>
      <c r="F55" s="662"/>
      <c r="G55" s="232" t="s">
        <v>47</v>
      </c>
      <c r="H55" s="233">
        <f>SUM(H60,H65)</f>
        <v>4933.3999999999996</v>
      </c>
      <c r="I55" s="233">
        <f>SUM(I60,I65)</f>
        <v>242.9</v>
      </c>
      <c r="J55" s="663"/>
    </row>
    <row r="56" spans="1:10" s="229" customFormat="1" ht="16.5" customHeight="1" x14ac:dyDescent="0.25">
      <c r="A56" s="659"/>
      <c r="B56" s="660"/>
      <c r="C56" s="661"/>
      <c r="D56" s="662"/>
      <c r="E56" s="662"/>
      <c r="F56" s="662"/>
      <c r="G56" s="232" t="s">
        <v>48</v>
      </c>
      <c r="H56" s="233">
        <f>SUM(H61,H66)</f>
        <v>0</v>
      </c>
      <c r="I56" s="233">
        <f>SUM(I61,I66)</f>
        <v>0</v>
      </c>
      <c r="J56" s="663"/>
    </row>
    <row r="57" spans="1:10" s="229" customFormat="1" ht="27" customHeight="1" x14ac:dyDescent="0.25">
      <c r="A57" s="659" t="s">
        <v>513</v>
      </c>
      <c r="B57" s="670" t="s">
        <v>514</v>
      </c>
      <c r="C57" s="661" t="s">
        <v>484</v>
      </c>
      <c r="D57" s="667" t="s">
        <v>79</v>
      </c>
      <c r="E57" s="672" t="s">
        <v>515</v>
      </c>
      <c r="F57" s="672" t="s">
        <v>516</v>
      </c>
      <c r="G57" s="230" t="s">
        <v>44</v>
      </c>
      <c r="H57" s="231">
        <f>SUM(H58:H61)</f>
        <v>4050</v>
      </c>
      <c r="I57" s="231">
        <f>SUM(I58:I61)</f>
        <v>0</v>
      </c>
      <c r="J57" s="663"/>
    </row>
    <row r="58" spans="1:10" s="229" customFormat="1" ht="24" customHeight="1" x14ac:dyDescent="0.25">
      <c r="A58" s="659"/>
      <c r="B58" s="670"/>
      <c r="C58" s="661"/>
      <c r="D58" s="667"/>
      <c r="E58" s="667"/>
      <c r="F58" s="667"/>
      <c r="G58" s="232" t="s">
        <v>45</v>
      </c>
      <c r="H58" s="233">
        <v>0</v>
      </c>
      <c r="I58" s="233">
        <v>0</v>
      </c>
      <c r="J58" s="663"/>
    </row>
    <row r="59" spans="1:10" s="229" customFormat="1" ht="44.25" customHeight="1" x14ac:dyDescent="0.25">
      <c r="A59" s="659"/>
      <c r="B59" s="670"/>
      <c r="C59" s="661"/>
      <c r="D59" s="667"/>
      <c r="E59" s="667"/>
      <c r="F59" s="667"/>
      <c r="G59" s="232" t="s">
        <v>46</v>
      </c>
      <c r="H59" s="233">
        <v>0</v>
      </c>
      <c r="I59" s="233">
        <v>0</v>
      </c>
      <c r="J59" s="663"/>
    </row>
    <row r="60" spans="1:10" s="229" customFormat="1" ht="18.75" customHeight="1" x14ac:dyDescent="0.25">
      <c r="A60" s="659"/>
      <c r="B60" s="671"/>
      <c r="C60" s="661"/>
      <c r="D60" s="667"/>
      <c r="E60" s="667"/>
      <c r="F60" s="667"/>
      <c r="G60" s="232" t="s">
        <v>47</v>
      </c>
      <c r="H60" s="233">
        <v>4050</v>
      </c>
      <c r="I60" s="233">
        <v>0</v>
      </c>
      <c r="J60" s="663"/>
    </row>
    <row r="61" spans="1:10" s="229" customFormat="1" ht="16.5" customHeight="1" x14ac:dyDescent="0.25">
      <c r="A61" s="659"/>
      <c r="B61" s="671"/>
      <c r="C61" s="661"/>
      <c r="D61" s="667"/>
      <c r="E61" s="667"/>
      <c r="F61" s="667"/>
      <c r="G61" s="232" t="s">
        <v>48</v>
      </c>
      <c r="H61" s="233">
        <v>0</v>
      </c>
      <c r="I61" s="233">
        <v>0</v>
      </c>
      <c r="J61" s="663"/>
    </row>
    <row r="62" spans="1:10" s="229" customFormat="1" ht="27" customHeight="1" x14ac:dyDescent="0.25">
      <c r="A62" s="659" t="s">
        <v>517</v>
      </c>
      <c r="B62" s="670" t="s">
        <v>518</v>
      </c>
      <c r="C62" s="661" t="s">
        <v>484</v>
      </c>
      <c r="D62" s="667" t="s">
        <v>115</v>
      </c>
      <c r="E62" s="667" t="s">
        <v>519</v>
      </c>
      <c r="F62" s="672" t="s">
        <v>520</v>
      </c>
      <c r="G62" s="230" t="s">
        <v>44</v>
      </c>
      <c r="H62" s="231">
        <f>SUM(H63:H66)</f>
        <v>883.4</v>
      </c>
      <c r="I62" s="231">
        <f>SUM(I63:I66)</f>
        <v>242.9</v>
      </c>
      <c r="J62" s="663"/>
    </row>
    <row r="63" spans="1:10" s="229" customFormat="1" ht="24" customHeight="1" x14ac:dyDescent="0.25">
      <c r="A63" s="659"/>
      <c r="B63" s="670"/>
      <c r="C63" s="661"/>
      <c r="D63" s="667"/>
      <c r="E63" s="667"/>
      <c r="F63" s="667"/>
      <c r="G63" s="232" t="s">
        <v>45</v>
      </c>
      <c r="H63" s="233">
        <v>0</v>
      </c>
      <c r="I63" s="233">
        <v>0</v>
      </c>
      <c r="J63" s="663"/>
    </row>
    <row r="64" spans="1:10" s="229" customFormat="1" ht="44.25" customHeight="1" x14ac:dyDescent="0.25">
      <c r="A64" s="659"/>
      <c r="B64" s="670"/>
      <c r="C64" s="661"/>
      <c r="D64" s="667"/>
      <c r="E64" s="667"/>
      <c r="F64" s="667"/>
      <c r="G64" s="232" t="s">
        <v>46</v>
      </c>
      <c r="H64" s="233">
        <v>0</v>
      </c>
      <c r="I64" s="233">
        <v>0</v>
      </c>
      <c r="J64" s="663"/>
    </row>
    <row r="65" spans="1:10" s="229" customFormat="1" ht="18.75" customHeight="1" x14ac:dyDescent="0.25">
      <c r="A65" s="659"/>
      <c r="B65" s="671"/>
      <c r="C65" s="661"/>
      <c r="D65" s="667"/>
      <c r="E65" s="667"/>
      <c r="F65" s="667"/>
      <c r="G65" s="232" t="s">
        <v>47</v>
      </c>
      <c r="H65" s="233">
        <v>883.4</v>
      </c>
      <c r="I65" s="233">
        <v>242.9</v>
      </c>
      <c r="J65" s="663"/>
    </row>
    <row r="66" spans="1:10" s="229" customFormat="1" ht="16.5" customHeight="1" x14ac:dyDescent="0.25">
      <c r="A66" s="659"/>
      <c r="B66" s="671"/>
      <c r="C66" s="661"/>
      <c r="D66" s="667"/>
      <c r="E66" s="667"/>
      <c r="F66" s="667"/>
      <c r="G66" s="232" t="s">
        <v>48</v>
      </c>
      <c r="H66" s="233">
        <v>0</v>
      </c>
      <c r="I66" s="233">
        <v>0</v>
      </c>
      <c r="J66" s="663"/>
    </row>
    <row r="67" spans="1:10" s="240" customFormat="1" ht="114.75" x14ac:dyDescent="0.25">
      <c r="A67" s="241"/>
      <c r="B67" s="235" t="s">
        <v>521</v>
      </c>
      <c r="C67" s="236" t="s">
        <v>484</v>
      </c>
      <c r="D67" s="236" t="s">
        <v>79</v>
      </c>
      <c r="E67" s="237" t="s">
        <v>522</v>
      </c>
      <c r="F67" s="237" t="s">
        <v>523</v>
      </c>
      <c r="G67" s="238" t="s">
        <v>13</v>
      </c>
      <c r="H67" s="238" t="s">
        <v>13</v>
      </c>
      <c r="I67" s="238" t="s">
        <v>13</v>
      </c>
      <c r="J67" s="242"/>
    </row>
    <row r="68" spans="1:10" s="229" customFormat="1" ht="27" customHeight="1" x14ac:dyDescent="0.25">
      <c r="A68" s="659" t="s">
        <v>153</v>
      </c>
      <c r="B68" s="660" t="s">
        <v>524</v>
      </c>
      <c r="C68" s="661" t="s">
        <v>484</v>
      </c>
      <c r="D68" s="662" t="s">
        <v>13</v>
      </c>
      <c r="E68" s="662" t="s">
        <v>13</v>
      </c>
      <c r="F68" s="662" t="s">
        <v>13</v>
      </c>
      <c r="G68" s="230" t="s">
        <v>44</v>
      </c>
      <c r="H68" s="231">
        <f>SUM(H69:H72)</f>
        <v>0</v>
      </c>
      <c r="I68" s="231">
        <f>SUM(I69:I72)</f>
        <v>0</v>
      </c>
      <c r="J68" s="663" t="s">
        <v>13</v>
      </c>
    </row>
    <row r="69" spans="1:10" s="229" customFormat="1" ht="24" customHeight="1" x14ac:dyDescent="0.25">
      <c r="A69" s="659"/>
      <c r="B69" s="660"/>
      <c r="C69" s="661"/>
      <c r="D69" s="662"/>
      <c r="E69" s="662"/>
      <c r="F69" s="662"/>
      <c r="G69" s="232" t="s">
        <v>45</v>
      </c>
      <c r="H69" s="233">
        <v>0</v>
      </c>
      <c r="I69" s="233">
        <v>0</v>
      </c>
      <c r="J69" s="663"/>
    </row>
    <row r="70" spans="1:10" s="229" customFormat="1" ht="44.25" customHeight="1" x14ac:dyDescent="0.25">
      <c r="A70" s="659"/>
      <c r="B70" s="660"/>
      <c r="C70" s="661"/>
      <c r="D70" s="662"/>
      <c r="E70" s="662"/>
      <c r="F70" s="662"/>
      <c r="G70" s="232" t="s">
        <v>46</v>
      </c>
      <c r="H70" s="233">
        <v>0</v>
      </c>
      <c r="I70" s="233">
        <v>0</v>
      </c>
      <c r="J70" s="663"/>
    </row>
    <row r="71" spans="1:10" s="229" customFormat="1" ht="18.75" customHeight="1" x14ac:dyDescent="0.25">
      <c r="A71" s="659"/>
      <c r="B71" s="660"/>
      <c r="C71" s="661"/>
      <c r="D71" s="662"/>
      <c r="E71" s="662"/>
      <c r="F71" s="662"/>
      <c r="G71" s="232" t="s">
        <v>47</v>
      </c>
      <c r="H71" s="233">
        <v>0</v>
      </c>
      <c r="I71" s="233">
        <v>0</v>
      </c>
      <c r="J71" s="663"/>
    </row>
    <row r="72" spans="1:10" s="229" customFormat="1" ht="16.5" customHeight="1" x14ac:dyDescent="0.25">
      <c r="A72" s="659"/>
      <c r="B72" s="660"/>
      <c r="C72" s="661"/>
      <c r="D72" s="662"/>
      <c r="E72" s="662"/>
      <c r="F72" s="662"/>
      <c r="G72" s="232" t="s">
        <v>48</v>
      </c>
      <c r="H72" s="233">
        <v>0</v>
      </c>
      <c r="I72" s="233">
        <v>0</v>
      </c>
      <c r="J72" s="663"/>
    </row>
    <row r="73" spans="1:10" s="240" customFormat="1" ht="63.75" x14ac:dyDescent="0.25">
      <c r="A73" s="241"/>
      <c r="B73" s="235" t="s">
        <v>525</v>
      </c>
      <c r="C73" s="236" t="s">
        <v>484</v>
      </c>
      <c r="D73" s="236" t="s">
        <v>115</v>
      </c>
      <c r="E73" s="237" t="s">
        <v>526</v>
      </c>
      <c r="F73" s="237" t="s">
        <v>527</v>
      </c>
      <c r="G73" s="238" t="s">
        <v>13</v>
      </c>
      <c r="H73" s="238" t="s">
        <v>13</v>
      </c>
      <c r="I73" s="238" t="s">
        <v>13</v>
      </c>
      <c r="J73" s="242"/>
    </row>
    <row r="74" spans="1:10" s="229" customFormat="1" ht="27" customHeight="1" x14ac:dyDescent="0.25">
      <c r="A74" s="659" t="s">
        <v>157</v>
      </c>
      <c r="B74" s="660" t="s">
        <v>528</v>
      </c>
      <c r="C74" s="661" t="s">
        <v>484</v>
      </c>
      <c r="D74" s="662" t="s">
        <v>13</v>
      </c>
      <c r="E74" s="662" t="s">
        <v>13</v>
      </c>
      <c r="F74" s="662" t="s">
        <v>13</v>
      </c>
      <c r="G74" s="230" t="s">
        <v>44</v>
      </c>
      <c r="H74" s="231">
        <f>SUM(H75:H78)</f>
        <v>16872.5</v>
      </c>
      <c r="I74" s="231">
        <f>SUM(I75:I78)</f>
        <v>3115.5</v>
      </c>
      <c r="J74" s="663" t="s">
        <v>13</v>
      </c>
    </row>
    <row r="75" spans="1:10" s="229" customFormat="1" ht="24" customHeight="1" x14ac:dyDescent="0.25">
      <c r="A75" s="659"/>
      <c r="B75" s="660"/>
      <c r="C75" s="661"/>
      <c r="D75" s="662"/>
      <c r="E75" s="662"/>
      <c r="F75" s="662"/>
      <c r="G75" s="232" t="s">
        <v>45</v>
      </c>
      <c r="H75" s="233">
        <v>0</v>
      </c>
      <c r="I75" s="233">
        <v>0</v>
      </c>
      <c r="J75" s="663"/>
    </row>
    <row r="76" spans="1:10" s="229" customFormat="1" ht="44.25" customHeight="1" x14ac:dyDescent="0.25">
      <c r="A76" s="659"/>
      <c r="B76" s="660"/>
      <c r="C76" s="661"/>
      <c r="D76" s="662"/>
      <c r="E76" s="662"/>
      <c r="F76" s="662"/>
      <c r="G76" s="232" t="s">
        <v>46</v>
      </c>
      <c r="H76" s="233">
        <v>11203.9</v>
      </c>
      <c r="I76" s="233">
        <v>709.19999999999982</v>
      </c>
      <c r="J76" s="663"/>
    </row>
    <row r="77" spans="1:10" s="229" customFormat="1" ht="18.75" customHeight="1" x14ac:dyDescent="0.25">
      <c r="A77" s="659"/>
      <c r="B77" s="660"/>
      <c r="C77" s="661"/>
      <c r="D77" s="662"/>
      <c r="E77" s="662"/>
      <c r="F77" s="662"/>
      <c r="G77" s="232" t="s">
        <v>47</v>
      </c>
      <c r="H77" s="233">
        <v>5668.6</v>
      </c>
      <c r="I77" s="233">
        <v>2406.3000000000002</v>
      </c>
      <c r="J77" s="663"/>
    </row>
    <row r="78" spans="1:10" s="229" customFormat="1" ht="16.5" customHeight="1" x14ac:dyDescent="0.25">
      <c r="A78" s="659"/>
      <c r="B78" s="660"/>
      <c r="C78" s="661"/>
      <c r="D78" s="662"/>
      <c r="E78" s="662"/>
      <c r="F78" s="662"/>
      <c r="G78" s="232" t="s">
        <v>48</v>
      </c>
      <c r="H78" s="233">
        <v>0</v>
      </c>
      <c r="I78" s="233">
        <v>0</v>
      </c>
      <c r="J78" s="663"/>
    </row>
    <row r="79" spans="1:10" s="240" customFormat="1" ht="102" x14ac:dyDescent="0.25">
      <c r="A79" s="241"/>
      <c r="B79" s="235" t="s">
        <v>529</v>
      </c>
      <c r="C79" s="236" t="s">
        <v>484</v>
      </c>
      <c r="D79" s="236" t="s">
        <v>115</v>
      </c>
      <c r="E79" s="237" t="s">
        <v>530</v>
      </c>
      <c r="F79" s="237" t="s">
        <v>531</v>
      </c>
      <c r="G79" s="238" t="s">
        <v>13</v>
      </c>
      <c r="H79" s="238" t="s">
        <v>13</v>
      </c>
      <c r="I79" s="238" t="s">
        <v>13</v>
      </c>
      <c r="J79" s="242"/>
    </row>
    <row r="80" spans="1:10" s="240" customFormat="1" ht="82.5" customHeight="1" x14ac:dyDescent="0.25">
      <c r="A80" s="241"/>
      <c r="B80" s="235" t="s">
        <v>532</v>
      </c>
      <c r="C80" s="236" t="s">
        <v>484</v>
      </c>
      <c r="D80" s="236" t="s">
        <v>79</v>
      </c>
      <c r="E80" s="237" t="s">
        <v>533</v>
      </c>
      <c r="F80" s="237" t="s">
        <v>534</v>
      </c>
      <c r="G80" s="238" t="s">
        <v>13</v>
      </c>
      <c r="H80" s="238" t="s">
        <v>13</v>
      </c>
      <c r="I80" s="238" t="s">
        <v>13</v>
      </c>
      <c r="J80" s="242"/>
    </row>
    <row r="81" spans="1:10" s="240" customFormat="1" ht="45" x14ac:dyDescent="0.25">
      <c r="A81" s="241"/>
      <c r="B81" s="235" t="s">
        <v>535</v>
      </c>
      <c r="C81" s="236" t="s">
        <v>484</v>
      </c>
      <c r="D81" s="236" t="s">
        <v>79</v>
      </c>
      <c r="E81" s="237" t="s">
        <v>536</v>
      </c>
      <c r="F81" s="237" t="s">
        <v>534</v>
      </c>
      <c r="G81" s="238" t="s">
        <v>13</v>
      </c>
      <c r="H81" s="238" t="s">
        <v>13</v>
      </c>
      <c r="I81" s="238" t="s">
        <v>13</v>
      </c>
      <c r="J81" s="242"/>
    </row>
    <row r="82" spans="1:10" s="229" customFormat="1" ht="39" customHeight="1" x14ac:dyDescent="0.25">
      <c r="A82" s="659" t="s">
        <v>163</v>
      </c>
      <c r="B82" s="660" t="s">
        <v>537</v>
      </c>
      <c r="C82" s="661" t="s">
        <v>484</v>
      </c>
      <c r="D82" s="662" t="s">
        <v>13</v>
      </c>
      <c r="E82" s="662" t="s">
        <v>13</v>
      </c>
      <c r="F82" s="662" t="s">
        <v>13</v>
      </c>
      <c r="G82" s="230" t="s">
        <v>44</v>
      </c>
      <c r="H82" s="231">
        <f>SUM(H83:H86)</f>
        <v>2996.5</v>
      </c>
      <c r="I82" s="231">
        <f>SUM(I83:I86)</f>
        <v>200</v>
      </c>
      <c r="J82" s="663" t="s">
        <v>13</v>
      </c>
    </row>
    <row r="83" spans="1:10" s="229" customFormat="1" ht="24" customHeight="1" x14ac:dyDescent="0.25">
      <c r="A83" s="659"/>
      <c r="B83" s="660"/>
      <c r="C83" s="661"/>
      <c r="D83" s="662"/>
      <c r="E83" s="662"/>
      <c r="F83" s="662"/>
      <c r="G83" s="232" t="s">
        <v>45</v>
      </c>
      <c r="H83" s="231">
        <v>0</v>
      </c>
      <c r="I83" s="233">
        <v>0</v>
      </c>
      <c r="J83" s="663"/>
    </row>
    <row r="84" spans="1:10" s="229" customFormat="1" ht="44.25" customHeight="1" x14ac:dyDescent="0.25">
      <c r="A84" s="659"/>
      <c r="B84" s="660"/>
      <c r="C84" s="661"/>
      <c r="D84" s="662"/>
      <c r="E84" s="662"/>
      <c r="F84" s="662"/>
      <c r="G84" s="232" t="s">
        <v>46</v>
      </c>
      <c r="H84" s="231">
        <v>2580</v>
      </c>
      <c r="I84" s="231">
        <v>180</v>
      </c>
      <c r="J84" s="663"/>
    </row>
    <row r="85" spans="1:10" s="229" customFormat="1" ht="18.75" customHeight="1" x14ac:dyDescent="0.25">
      <c r="A85" s="659"/>
      <c r="B85" s="673"/>
      <c r="C85" s="661"/>
      <c r="D85" s="662"/>
      <c r="E85" s="662"/>
      <c r="F85" s="662"/>
      <c r="G85" s="232" t="s">
        <v>47</v>
      </c>
      <c r="H85" s="233">
        <v>286.7</v>
      </c>
      <c r="I85" s="233">
        <v>20</v>
      </c>
      <c r="J85" s="663"/>
    </row>
    <row r="86" spans="1:10" s="229" customFormat="1" ht="16.5" customHeight="1" x14ac:dyDescent="0.25">
      <c r="A86" s="659"/>
      <c r="B86" s="673"/>
      <c r="C86" s="661"/>
      <c r="D86" s="662"/>
      <c r="E86" s="662"/>
      <c r="F86" s="662"/>
      <c r="G86" s="232" t="s">
        <v>48</v>
      </c>
      <c r="H86" s="233">
        <v>129.80000000000001</v>
      </c>
      <c r="I86" s="233">
        <v>0</v>
      </c>
      <c r="J86" s="663"/>
    </row>
    <row r="87" spans="1:10" s="240" customFormat="1" ht="63.75" x14ac:dyDescent="0.25">
      <c r="A87" s="241"/>
      <c r="B87" s="235" t="s">
        <v>538</v>
      </c>
      <c r="C87" s="236" t="s">
        <v>484</v>
      </c>
      <c r="D87" s="236" t="s">
        <v>79</v>
      </c>
      <c r="E87" s="237" t="s">
        <v>539</v>
      </c>
      <c r="F87" s="237" t="s">
        <v>540</v>
      </c>
      <c r="G87" s="238" t="s">
        <v>13</v>
      </c>
      <c r="H87" s="238" t="s">
        <v>13</v>
      </c>
      <c r="I87" s="238" t="s">
        <v>13</v>
      </c>
      <c r="J87" s="242" t="s">
        <v>541</v>
      </c>
    </row>
    <row r="88" spans="1:10" s="229" customFormat="1" ht="27" customHeight="1" x14ac:dyDescent="0.25">
      <c r="A88" s="659" t="s">
        <v>542</v>
      </c>
      <c r="B88" s="660" t="s">
        <v>543</v>
      </c>
      <c r="C88" s="661" t="s">
        <v>484</v>
      </c>
      <c r="D88" s="662" t="s">
        <v>13</v>
      </c>
      <c r="E88" s="662" t="s">
        <v>13</v>
      </c>
      <c r="F88" s="662" t="s">
        <v>13</v>
      </c>
      <c r="G88" s="230" t="s">
        <v>44</v>
      </c>
      <c r="H88" s="231">
        <f>SUM(H89:H92)</f>
        <v>0</v>
      </c>
      <c r="I88" s="231">
        <f>SUM(I89:I92)</f>
        <v>0</v>
      </c>
      <c r="J88" s="663" t="s">
        <v>13</v>
      </c>
    </row>
    <row r="89" spans="1:10" s="229" customFormat="1" ht="24" customHeight="1" x14ac:dyDescent="0.25">
      <c r="A89" s="659"/>
      <c r="B89" s="660"/>
      <c r="C89" s="661"/>
      <c r="D89" s="662"/>
      <c r="E89" s="662"/>
      <c r="F89" s="662"/>
      <c r="G89" s="232" t="s">
        <v>45</v>
      </c>
      <c r="H89" s="231">
        <v>0</v>
      </c>
      <c r="I89" s="233">
        <v>0</v>
      </c>
      <c r="J89" s="663"/>
    </row>
    <row r="90" spans="1:10" s="229" customFormat="1" ht="44.25" customHeight="1" x14ac:dyDescent="0.25">
      <c r="A90" s="659"/>
      <c r="B90" s="660"/>
      <c r="C90" s="661"/>
      <c r="D90" s="662"/>
      <c r="E90" s="662"/>
      <c r="F90" s="662"/>
      <c r="G90" s="232" t="s">
        <v>46</v>
      </c>
      <c r="H90" s="231">
        <v>0</v>
      </c>
      <c r="I90" s="233">
        <v>0</v>
      </c>
      <c r="J90" s="663"/>
    </row>
    <row r="91" spans="1:10" s="229" customFormat="1" ht="18.75" customHeight="1" x14ac:dyDescent="0.25">
      <c r="A91" s="659"/>
      <c r="B91" s="673"/>
      <c r="C91" s="661"/>
      <c r="D91" s="662"/>
      <c r="E91" s="662"/>
      <c r="F91" s="662"/>
      <c r="G91" s="232" t="s">
        <v>47</v>
      </c>
      <c r="H91" s="233">
        <v>0</v>
      </c>
      <c r="I91" s="233">
        <v>0</v>
      </c>
      <c r="J91" s="663"/>
    </row>
    <row r="92" spans="1:10" s="229" customFormat="1" ht="16.5" customHeight="1" x14ac:dyDescent="0.25">
      <c r="A92" s="659"/>
      <c r="B92" s="673"/>
      <c r="C92" s="661"/>
      <c r="D92" s="662"/>
      <c r="E92" s="662"/>
      <c r="F92" s="662"/>
      <c r="G92" s="232" t="s">
        <v>48</v>
      </c>
      <c r="H92" s="233">
        <v>0</v>
      </c>
      <c r="I92" s="233">
        <v>0</v>
      </c>
      <c r="J92" s="663"/>
    </row>
    <row r="93" spans="1:10" s="240" customFormat="1" ht="114.75" x14ac:dyDescent="0.25">
      <c r="A93" s="241"/>
      <c r="B93" s="235" t="s">
        <v>544</v>
      </c>
      <c r="C93" s="236" t="s">
        <v>484</v>
      </c>
      <c r="D93" s="236" t="s">
        <v>545</v>
      </c>
      <c r="E93" s="237" t="s">
        <v>546</v>
      </c>
      <c r="F93" s="237" t="s">
        <v>547</v>
      </c>
      <c r="G93" s="238" t="s">
        <v>13</v>
      </c>
      <c r="H93" s="238" t="s">
        <v>13</v>
      </c>
      <c r="I93" s="238" t="s">
        <v>13</v>
      </c>
      <c r="J93" s="242"/>
    </row>
    <row r="94" spans="1:10" s="245" customFormat="1" ht="27.75" customHeight="1" x14ac:dyDescent="0.25">
      <c r="A94" s="678"/>
      <c r="B94" s="679" t="s">
        <v>548</v>
      </c>
      <c r="C94" s="658" t="s">
        <v>13</v>
      </c>
      <c r="D94" s="658" t="s">
        <v>13</v>
      </c>
      <c r="E94" s="658" t="s">
        <v>13</v>
      </c>
      <c r="F94" s="658" t="s">
        <v>13</v>
      </c>
      <c r="G94" s="243" t="s">
        <v>44</v>
      </c>
      <c r="H94" s="244">
        <f>SUM(H95:H98)</f>
        <v>26542.799999999999</v>
      </c>
      <c r="I94" s="244">
        <f>SUM(I95:I98)</f>
        <v>4445.2</v>
      </c>
      <c r="J94" s="674" t="s">
        <v>13</v>
      </c>
    </row>
    <row r="95" spans="1:10" s="245" customFormat="1" ht="24" customHeight="1" x14ac:dyDescent="0.25">
      <c r="A95" s="678"/>
      <c r="B95" s="679"/>
      <c r="C95" s="658"/>
      <c r="D95" s="658"/>
      <c r="E95" s="658"/>
      <c r="F95" s="658"/>
      <c r="G95" s="243" t="s">
        <v>45</v>
      </c>
      <c r="H95" s="244">
        <f t="shared" ref="H95:I96" si="0">SUM(H11,H17,H23,H29,H35,H41,H47,H53,H69,H75,H83,H89)</f>
        <v>357</v>
      </c>
      <c r="I95" s="244">
        <f t="shared" si="0"/>
        <v>0</v>
      </c>
      <c r="J95" s="674"/>
    </row>
    <row r="96" spans="1:10" s="245" customFormat="1" ht="43.5" customHeight="1" x14ac:dyDescent="0.25">
      <c r="A96" s="678"/>
      <c r="B96" s="679"/>
      <c r="C96" s="658"/>
      <c r="D96" s="658"/>
      <c r="E96" s="658"/>
      <c r="F96" s="658"/>
      <c r="G96" s="243" t="s">
        <v>46</v>
      </c>
      <c r="H96" s="244">
        <f t="shared" si="0"/>
        <v>13802.699999999999</v>
      </c>
      <c r="I96" s="244">
        <f t="shared" si="0"/>
        <v>889.19999999999982</v>
      </c>
      <c r="J96" s="674"/>
    </row>
    <row r="97" spans="1:21" s="245" customFormat="1" ht="20.25" customHeight="1" x14ac:dyDescent="0.25">
      <c r="A97" s="678"/>
      <c r="B97" s="679"/>
      <c r="C97" s="658"/>
      <c r="D97" s="658"/>
      <c r="E97" s="658"/>
      <c r="F97" s="658"/>
      <c r="G97" s="243" t="s">
        <v>47</v>
      </c>
      <c r="H97" s="244">
        <f>SUM(H13,H19,H25,H31,H37,H43,H49,H55,H71,H77,H85,H91)</f>
        <v>12253.300000000001</v>
      </c>
      <c r="I97" s="244">
        <f>SUM(I13,I19,I25,I31,I37,I43,I49,I55,I71,I77,I85,I91)</f>
        <v>3556</v>
      </c>
      <c r="J97" s="674"/>
    </row>
    <row r="98" spans="1:21" s="245" customFormat="1" ht="27.75" customHeight="1" x14ac:dyDescent="0.25">
      <c r="A98" s="678"/>
      <c r="B98" s="679"/>
      <c r="C98" s="658"/>
      <c r="D98" s="658"/>
      <c r="E98" s="658"/>
      <c r="F98" s="658"/>
      <c r="G98" s="243" t="s">
        <v>48</v>
      </c>
      <c r="H98" s="244">
        <f>SUM(H14,H20,H26,H32,H38,H44,H50,H56,H72,H78,H86,H92)</f>
        <v>129.80000000000001</v>
      </c>
      <c r="I98" s="244">
        <f>SUM(I14,I20,I26,I32,I38,I44,I50,I56,I72,I78,I86,I92)</f>
        <v>0</v>
      </c>
      <c r="J98" s="674"/>
    </row>
    <row r="99" spans="1:21" s="245" customFormat="1" ht="27" customHeight="1" x14ac:dyDescent="0.25">
      <c r="A99" s="246" t="s">
        <v>188</v>
      </c>
      <c r="B99" s="674" t="s">
        <v>549</v>
      </c>
      <c r="C99" s="674"/>
      <c r="D99" s="674"/>
      <c r="E99" s="674"/>
      <c r="F99" s="674"/>
      <c r="G99" s="674"/>
      <c r="H99" s="674"/>
      <c r="I99" s="674"/>
      <c r="J99" s="674"/>
    </row>
    <row r="100" spans="1:21" s="245" customFormat="1" ht="27" customHeight="1" x14ac:dyDescent="0.25">
      <c r="A100" s="675" t="s">
        <v>550</v>
      </c>
      <c r="B100" s="676" t="s">
        <v>551</v>
      </c>
      <c r="C100" s="661" t="s">
        <v>484</v>
      </c>
      <c r="D100" s="662" t="s">
        <v>13</v>
      </c>
      <c r="E100" s="662" t="s">
        <v>13</v>
      </c>
      <c r="F100" s="662" t="s">
        <v>13</v>
      </c>
      <c r="G100" s="230" t="s">
        <v>44</v>
      </c>
      <c r="H100" s="231">
        <f>SUM(H101:H104)</f>
        <v>5159.7</v>
      </c>
      <c r="I100" s="231">
        <f>SUM(I101:I104)</f>
        <v>532.5</v>
      </c>
      <c r="J100" s="663" t="s">
        <v>13</v>
      </c>
    </row>
    <row r="101" spans="1:21" s="245" customFormat="1" ht="24" customHeight="1" x14ac:dyDescent="0.25">
      <c r="A101" s="675"/>
      <c r="B101" s="676"/>
      <c r="C101" s="661"/>
      <c r="D101" s="662"/>
      <c r="E101" s="662"/>
      <c r="F101" s="662"/>
      <c r="G101" s="232" t="s">
        <v>45</v>
      </c>
      <c r="H101" s="233">
        <f t="shared" ref="H101:I104" si="1">SUM(H106,H111)</f>
        <v>0</v>
      </c>
      <c r="I101" s="233">
        <f t="shared" si="1"/>
        <v>0</v>
      </c>
      <c r="J101" s="663"/>
    </row>
    <row r="102" spans="1:21" s="245" customFormat="1" ht="39.75" customHeight="1" x14ac:dyDescent="0.25">
      <c r="A102" s="675"/>
      <c r="B102" s="676"/>
      <c r="C102" s="661"/>
      <c r="D102" s="662"/>
      <c r="E102" s="662"/>
      <c r="F102" s="662"/>
      <c r="G102" s="232" t="s">
        <v>46</v>
      </c>
      <c r="H102" s="233">
        <f t="shared" si="1"/>
        <v>2202.5</v>
      </c>
      <c r="I102" s="233">
        <f t="shared" si="1"/>
        <v>319.5</v>
      </c>
      <c r="J102" s="663"/>
    </row>
    <row r="103" spans="1:21" s="245" customFormat="1" ht="18.75" customHeight="1" x14ac:dyDescent="0.25">
      <c r="A103" s="675"/>
      <c r="B103" s="677"/>
      <c r="C103" s="661"/>
      <c r="D103" s="662"/>
      <c r="E103" s="662"/>
      <c r="F103" s="662"/>
      <c r="G103" s="232" t="s">
        <v>47</v>
      </c>
      <c r="H103" s="233">
        <f t="shared" si="1"/>
        <v>1492.7</v>
      </c>
      <c r="I103" s="233">
        <f t="shared" si="1"/>
        <v>213</v>
      </c>
      <c r="J103" s="663"/>
    </row>
    <row r="104" spans="1:21" s="245" customFormat="1" ht="16.5" customHeight="1" x14ac:dyDescent="0.25">
      <c r="A104" s="675"/>
      <c r="B104" s="677"/>
      <c r="C104" s="661"/>
      <c r="D104" s="662"/>
      <c r="E104" s="662"/>
      <c r="F104" s="662"/>
      <c r="G104" s="232" t="s">
        <v>48</v>
      </c>
      <c r="H104" s="233">
        <f t="shared" si="1"/>
        <v>1464.5</v>
      </c>
      <c r="I104" s="233">
        <f t="shared" si="1"/>
        <v>0</v>
      </c>
      <c r="J104" s="663"/>
    </row>
    <row r="105" spans="1:21" s="229" customFormat="1" ht="27" customHeight="1" x14ac:dyDescent="0.25">
      <c r="A105" s="659" t="s">
        <v>552</v>
      </c>
      <c r="B105" s="680" t="s">
        <v>553</v>
      </c>
      <c r="C105" s="661" t="s">
        <v>484</v>
      </c>
      <c r="D105" s="667" t="s">
        <v>79</v>
      </c>
      <c r="E105" s="667" t="s">
        <v>554</v>
      </c>
      <c r="F105" s="672" t="s">
        <v>555</v>
      </c>
      <c r="G105" s="232" t="s">
        <v>44</v>
      </c>
      <c r="H105" s="233">
        <f>SUM(H106:H109)</f>
        <v>24.3</v>
      </c>
      <c r="I105" s="233">
        <f>SUM(I106:I109)</f>
        <v>0</v>
      </c>
      <c r="J105" s="663"/>
    </row>
    <row r="106" spans="1:21" s="229" customFormat="1" ht="24" customHeight="1" x14ac:dyDescent="0.25">
      <c r="A106" s="659"/>
      <c r="B106" s="680"/>
      <c r="C106" s="661"/>
      <c r="D106" s="667"/>
      <c r="E106" s="667"/>
      <c r="F106" s="667"/>
      <c r="G106" s="232" t="s">
        <v>45</v>
      </c>
      <c r="H106" s="233">
        <v>0</v>
      </c>
      <c r="I106" s="233">
        <v>0</v>
      </c>
      <c r="J106" s="663"/>
    </row>
    <row r="107" spans="1:21" s="229" customFormat="1" ht="39.75" customHeight="1" x14ac:dyDescent="0.25">
      <c r="A107" s="659"/>
      <c r="B107" s="680"/>
      <c r="C107" s="661"/>
      <c r="D107" s="667"/>
      <c r="E107" s="667"/>
      <c r="F107" s="667"/>
      <c r="G107" s="232" t="s">
        <v>46</v>
      </c>
      <c r="H107" s="233">
        <v>0</v>
      </c>
      <c r="I107" s="233">
        <v>0</v>
      </c>
      <c r="J107" s="663"/>
    </row>
    <row r="108" spans="1:21" s="229" customFormat="1" ht="18.75" customHeight="1" x14ac:dyDescent="0.25">
      <c r="A108" s="659"/>
      <c r="B108" s="680"/>
      <c r="C108" s="661"/>
      <c r="D108" s="667"/>
      <c r="E108" s="667"/>
      <c r="F108" s="667"/>
      <c r="G108" s="232" t="s">
        <v>47</v>
      </c>
      <c r="H108" s="233">
        <v>24.3</v>
      </c>
      <c r="I108" s="233">
        <v>0</v>
      </c>
      <c r="J108" s="663"/>
    </row>
    <row r="109" spans="1:21" s="229" customFormat="1" ht="16.5" customHeight="1" x14ac:dyDescent="0.25">
      <c r="A109" s="659"/>
      <c r="B109" s="680"/>
      <c r="C109" s="661"/>
      <c r="D109" s="667"/>
      <c r="E109" s="667"/>
      <c r="F109" s="667"/>
      <c r="G109" s="232" t="s">
        <v>48</v>
      </c>
      <c r="H109" s="233">
        <v>0</v>
      </c>
      <c r="I109" s="233">
        <v>0</v>
      </c>
      <c r="J109" s="663"/>
    </row>
    <row r="110" spans="1:21" s="247" customFormat="1" ht="27" customHeight="1" x14ac:dyDescent="0.25">
      <c r="A110" s="659" t="s">
        <v>556</v>
      </c>
      <c r="B110" s="680" t="s">
        <v>557</v>
      </c>
      <c r="C110" s="661" t="s">
        <v>484</v>
      </c>
      <c r="D110" s="667" t="s">
        <v>79</v>
      </c>
      <c r="E110" s="667" t="s">
        <v>558</v>
      </c>
      <c r="F110" s="672" t="s">
        <v>555</v>
      </c>
      <c r="G110" s="232" t="s">
        <v>44</v>
      </c>
      <c r="H110" s="233">
        <f>SUM(H111:H114)</f>
        <v>5135.3999999999996</v>
      </c>
      <c r="I110" s="233">
        <f>SUM(I111:I114)</f>
        <v>532.5</v>
      </c>
      <c r="J110" s="663"/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</row>
    <row r="111" spans="1:21" s="247" customFormat="1" ht="24" customHeight="1" x14ac:dyDescent="0.25">
      <c r="A111" s="659"/>
      <c r="B111" s="680"/>
      <c r="C111" s="661"/>
      <c r="D111" s="667"/>
      <c r="E111" s="667"/>
      <c r="F111" s="667"/>
      <c r="G111" s="232" t="s">
        <v>45</v>
      </c>
      <c r="H111" s="233">
        <v>0</v>
      </c>
      <c r="I111" s="233">
        <v>0</v>
      </c>
      <c r="J111" s="663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</row>
    <row r="112" spans="1:21" s="247" customFormat="1" ht="39.75" customHeight="1" x14ac:dyDescent="0.25">
      <c r="A112" s="659"/>
      <c r="B112" s="680"/>
      <c r="C112" s="661"/>
      <c r="D112" s="667"/>
      <c r="E112" s="667"/>
      <c r="F112" s="667"/>
      <c r="G112" s="232" t="s">
        <v>46</v>
      </c>
      <c r="H112" s="233">
        <v>2202.5</v>
      </c>
      <c r="I112" s="233">
        <v>319.5</v>
      </c>
      <c r="J112" s="663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</row>
    <row r="113" spans="1:21" s="247" customFormat="1" ht="18.75" customHeight="1" x14ac:dyDescent="0.25">
      <c r="A113" s="659"/>
      <c r="B113" s="680"/>
      <c r="C113" s="661"/>
      <c r="D113" s="667"/>
      <c r="E113" s="667"/>
      <c r="F113" s="667"/>
      <c r="G113" s="232" t="s">
        <v>47</v>
      </c>
      <c r="H113" s="233">
        <f>1463.4+5</f>
        <v>1468.4</v>
      </c>
      <c r="I113" s="233">
        <v>213</v>
      </c>
      <c r="J113" s="663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</row>
    <row r="114" spans="1:21" s="247" customFormat="1" ht="16.5" customHeight="1" x14ac:dyDescent="0.25">
      <c r="A114" s="659"/>
      <c r="B114" s="680"/>
      <c r="C114" s="661"/>
      <c r="D114" s="667"/>
      <c r="E114" s="667"/>
      <c r="F114" s="667"/>
      <c r="G114" s="232" t="s">
        <v>48</v>
      </c>
      <c r="H114" s="233">
        <v>1464.5</v>
      </c>
      <c r="I114" s="233">
        <v>0</v>
      </c>
      <c r="J114" s="663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</row>
    <row r="115" spans="1:21" s="249" customFormat="1" ht="76.5" x14ac:dyDescent="0.25">
      <c r="A115" s="241"/>
      <c r="B115" s="235" t="s">
        <v>559</v>
      </c>
      <c r="C115" s="236" t="s">
        <v>484</v>
      </c>
      <c r="D115" s="236" t="s">
        <v>79</v>
      </c>
      <c r="E115" s="237" t="s">
        <v>560</v>
      </c>
      <c r="F115" s="237" t="s">
        <v>555</v>
      </c>
      <c r="G115" s="238" t="s">
        <v>13</v>
      </c>
      <c r="H115" s="238" t="s">
        <v>13</v>
      </c>
      <c r="I115" s="238" t="s">
        <v>13</v>
      </c>
      <c r="J115" s="242"/>
      <c r="K115" s="248"/>
      <c r="L115" s="248"/>
      <c r="M115" s="248"/>
      <c r="N115" s="248"/>
      <c r="O115" s="248"/>
      <c r="P115" s="248"/>
      <c r="Q115" s="248"/>
      <c r="R115" s="248"/>
      <c r="S115" s="248"/>
      <c r="T115" s="248"/>
      <c r="U115" s="248"/>
    </row>
    <row r="116" spans="1:21" s="247" customFormat="1" ht="27" customHeight="1" x14ac:dyDescent="0.25">
      <c r="A116" s="682" t="s">
        <v>561</v>
      </c>
      <c r="B116" s="683" t="s">
        <v>562</v>
      </c>
      <c r="C116" s="661" t="s">
        <v>484</v>
      </c>
      <c r="D116" s="662" t="s">
        <v>13</v>
      </c>
      <c r="E116" s="662" t="s">
        <v>13</v>
      </c>
      <c r="F116" s="662" t="s">
        <v>13</v>
      </c>
      <c r="G116" s="230" t="s">
        <v>44</v>
      </c>
      <c r="H116" s="231">
        <f>SUM(H117:H120)</f>
        <v>1776.5</v>
      </c>
      <c r="I116" s="231">
        <f>SUM(I117:I120)</f>
        <v>0</v>
      </c>
      <c r="J116" s="663" t="s">
        <v>563</v>
      </c>
      <c r="K116" s="219"/>
      <c r="L116" s="219"/>
      <c r="M116" s="219"/>
      <c r="N116" s="219"/>
      <c r="O116" s="219"/>
      <c r="P116" s="219"/>
      <c r="Q116" s="219"/>
      <c r="R116" s="219"/>
      <c r="S116" s="219"/>
      <c r="T116" s="219"/>
      <c r="U116" s="219"/>
    </row>
    <row r="117" spans="1:21" s="247" customFormat="1" ht="24" customHeight="1" x14ac:dyDescent="0.25">
      <c r="A117" s="682"/>
      <c r="B117" s="683"/>
      <c r="C117" s="661"/>
      <c r="D117" s="662"/>
      <c r="E117" s="662"/>
      <c r="F117" s="662"/>
      <c r="G117" s="232" t="s">
        <v>45</v>
      </c>
      <c r="H117" s="233">
        <v>0</v>
      </c>
      <c r="I117" s="233">
        <v>0</v>
      </c>
      <c r="J117" s="663"/>
      <c r="K117" s="219"/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</row>
    <row r="118" spans="1:21" s="247" customFormat="1" ht="39.75" customHeight="1" x14ac:dyDescent="0.25">
      <c r="A118" s="682"/>
      <c r="B118" s="683"/>
      <c r="C118" s="661"/>
      <c r="D118" s="662"/>
      <c r="E118" s="662"/>
      <c r="F118" s="662"/>
      <c r="G118" s="232" t="s">
        <v>46</v>
      </c>
      <c r="H118" s="233">
        <v>88.3</v>
      </c>
      <c r="I118" s="233">
        <v>0</v>
      </c>
      <c r="J118" s="663"/>
      <c r="K118" s="219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</row>
    <row r="119" spans="1:21" s="247" customFormat="1" ht="18.75" customHeight="1" x14ac:dyDescent="0.25">
      <c r="A119" s="682"/>
      <c r="B119" s="683"/>
      <c r="C119" s="661"/>
      <c r="D119" s="662"/>
      <c r="E119" s="662"/>
      <c r="F119" s="662"/>
      <c r="G119" s="232" t="s">
        <v>47</v>
      </c>
      <c r="H119" s="233">
        <f>1661.7-5</f>
        <v>1656.7</v>
      </c>
      <c r="I119" s="233">
        <v>0</v>
      </c>
      <c r="J119" s="663"/>
      <c r="K119" s="219"/>
      <c r="L119" s="219"/>
      <c r="M119" s="219"/>
      <c r="N119" s="219"/>
      <c r="O119" s="219"/>
      <c r="P119" s="219"/>
      <c r="Q119" s="219"/>
      <c r="R119" s="219"/>
      <c r="S119" s="219"/>
      <c r="T119" s="219"/>
      <c r="U119" s="219"/>
    </row>
    <row r="120" spans="1:21" s="247" customFormat="1" ht="16.5" customHeight="1" x14ac:dyDescent="0.25">
      <c r="A120" s="682"/>
      <c r="B120" s="683"/>
      <c r="C120" s="661"/>
      <c r="D120" s="662"/>
      <c r="E120" s="662"/>
      <c r="F120" s="662"/>
      <c r="G120" s="232" t="s">
        <v>48</v>
      </c>
      <c r="H120" s="233">
        <v>31.5</v>
      </c>
      <c r="I120" s="233">
        <v>0</v>
      </c>
      <c r="J120" s="663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</row>
    <row r="121" spans="1:21" s="249" customFormat="1" ht="60" x14ac:dyDescent="0.25">
      <c r="A121" s="241"/>
      <c r="B121" s="235" t="s">
        <v>564</v>
      </c>
      <c r="C121" s="236" t="s">
        <v>484</v>
      </c>
      <c r="D121" s="236" t="s">
        <v>79</v>
      </c>
      <c r="E121" s="237" t="s">
        <v>565</v>
      </c>
      <c r="F121" s="237" t="s">
        <v>566</v>
      </c>
      <c r="G121" s="238" t="s">
        <v>13</v>
      </c>
      <c r="H121" s="238" t="s">
        <v>13</v>
      </c>
      <c r="I121" s="238" t="s">
        <v>13</v>
      </c>
      <c r="J121" s="242"/>
      <c r="K121" s="248"/>
      <c r="L121" s="248"/>
      <c r="M121" s="248"/>
      <c r="N121" s="248"/>
      <c r="O121" s="248"/>
      <c r="P121" s="248"/>
      <c r="Q121" s="248"/>
      <c r="R121" s="248"/>
      <c r="S121" s="248"/>
      <c r="T121" s="248"/>
      <c r="U121" s="248"/>
    </row>
    <row r="122" spans="1:21" s="251" customFormat="1" ht="27.75" customHeight="1" x14ac:dyDescent="0.25">
      <c r="A122" s="678"/>
      <c r="B122" s="679" t="s">
        <v>567</v>
      </c>
      <c r="C122" s="658" t="s">
        <v>13</v>
      </c>
      <c r="D122" s="658" t="s">
        <v>13</v>
      </c>
      <c r="E122" s="658" t="s">
        <v>13</v>
      </c>
      <c r="F122" s="658" t="s">
        <v>13</v>
      </c>
      <c r="G122" s="243" t="s">
        <v>44</v>
      </c>
      <c r="H122" s="244">
        <f>SUM(H123:H126)</f>
        <v>6936.2000000000007</v>
      </c>
      <c r="I122" s="244">
        <f>SUM(I123:I126)</f>
        <v>532.5</v>
      </c>
      <c r="J122" s="674" t="s">
        <v>13</v>
      </c>
      <c r="K122" s="250"/>
      <c r="L122" s="250"/>
      <c r="M122" s="250"/>
      <c r="N122" s="250"/>
      <c r="O122" s="250"/>
      <c r="P122" s="250"/>
      <c r="Q122" s="250"/>
      <c r="R122" s="250"/>
      <c r="S122" s="250"/>
      <c r="T122" s="250"/>
      <c r="U122" s="250"/>
    </row>
    <row r="123" spans="1:21" s="251" customFormat="1" ht="24" customHeight="1" x14ac:dyDescent="0.25">
      <c r="A123" s="678"/>
      <c r="B123" s="679"/>
      <c r="C123" s="658"/>
      <c r="D123" s="658"/>
      <c r="E123" s="658"/>
      <c r="F123" s="658"/>
      <c r="G123" s="243" t="s">
        <v>45</v>
      </c>
      <c r="H123" s="244">
        <f>SUM(H101,H117)</f>
        <v>0</v>
      </c>
      <c r="I123" s="244">
        <f t="shared" ref="I123" si="2">SUM(I101,I117)</f>
        <v>0</v>
      </c>
      <c r="J123" s="674"/>
      <c r="K123" s="250"/>
      <c r="L123" s="250"/>
      <c r="M123" s="250"/>
      <c r="N123" s="250"/>
      <c r="O123" s="250"/>
      <c r="P123" s="250"/>
      <c r="Q123" s="250"/>
      <c r="R123" s="250"/>
      <c r="S123" s="250"/>
      <c r="T123" s="250"/>
      <c r="U123" s="250"/>
    </row>
    <row r="124" spans="1:21" s="251" customFormat="1" ht="43.5" customHeight="1" x14ac:dyDescent="0.25">
      <c r="A124" s="678"/>
      <c r="B124" s="679"/>
      <c r="C124" s="658"/>
      <c r="D124" s="658"/>
      <c r="E124" s="658"/>
      <c r="F124" s="658"/>
      <c r="G124" s="243" t="s">
        <v>46</v>
      </c>
      <c r="H124" s="244">
        <f t="shared" ref="H124:I126" si="3">SUM(H102,H118)</f>
        <v>2290.8000000000002</v>
      </c>
      <c r="I124" s="244">
        <f t="shared" si="3"/>
        <v>319.5</v>
      </c>
      <c r="J124" s="674"/>
      <c r="K124" s="250"/>
      <c r="L124" s="250"/>
      <c r="M124" s="250"/>
      <c r="N124" s="250"/>
      <c r="O124" s="250"/>
      <c r="P124" s="250"/>
      <c r="Q124" s="250"/>
      <c r="R124" s="250"/>
      <c r="S124" s="250"/>
      <c r="T124" s="250"/>
      <c r="U124" s="250"/>
    </row>
    <row r="125" spans="1:21" s="251" customFormat="1" ht="20.25" customHeight="1" x14ac:dyDescent="0.25">
      <c r="A125" s="678"/>
      <c r="B125" s="679"/>
      <c r="C125" s="658"/>
      <c r="D125" s="658"/>
      <c r="E125" s="658"/>
      <c r="F125" s="658"/>
      <c r="G125" s="243" t="s">
        <v>47</v>
      </c>
      <c r="H125" s="244">
        <f t="shared" si="3"/>
        <v>3149.4</v>
      </c>
      <c r="I125" s="244">
        <f t="shared" si="3"/>
        <v>213</v>
      </c>
      <c r="J125" s="674"/>
      <c r="K125" s="250"/>
      <c r="L125" s="250"/>
      <c r="M125" s="250"/>
      <c r="N125" s="250"/>
      <c r="O125" s="250"/>
      <c r="P125" s="250"/>
      <c r="Q125" s="250"/>
      <c r="R125" s="250"/>
      <c r="S125" s="250"/>
      <c r="T125" s="250"/>
      <c r="U125" s="250"/>
    </row>
    <row r="126" spans="1:21" s="251" customFormat="1" ht="27.75" customHeight="1" x14ac:dyDescent="0.25">
      <c r="A126" s="678"/>
      <c r="B126" s="679"/>
      <c r="C126" s="658"/>
      <c r="D126" s="658"/>
      <c r="E126" s="658"/>
      <c r="F126" s="658"/>
      <c r="G126" s="243" t="s">
        <v>48</v>
      </c>
      <c r="H126" s="244">
        <f t="shared" si="3"/>
        <v>1496</v>
      </c>
      <c r="I126" s="244">
        <f t="shared" si="3"/>
        <v>0</v>
      </c>
      <c r="J126" s="674"/>
      <c r="K126" s="250"/>
      <c r="L126" s="250"/>
      <c r="M126" s="250"/>
      <c r="N126" s="250"/>
      <c r="O126" s="250"/>
      <c r="P126" s="250"/>
      <c r="Q126" s="250"/>
      <c r="R126" s="250"/>
      <c r="S126" s="250"/>
      <c r="T126" s="250"/>
      <c r="U126" s="250"/>
    </row>
    <row r="127" spans="1:21" s="247" customFormat="1" ht="27" customHeight="1" x14ac:dyDescent="0.25">
      <c r="A127" s="252" t="s">
        <v>195</v>
      </c>
      <c r="B127" s="658" t="s">
        <v>568</v>
      </c>
      <c r="C127" s="658"/>
      <c r="D127" s="658"/>
      <c r="E127" s="658"/>
      <c r="F127" s="658"/>
      <c r="G127" s="658"/>
      <c r="H127" s="658"/>
      <c r="I127" s="658"/>
      <c r="J127" s="658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</row>
    <row r="128" spans="1:21" s="247" customFormat="1" ht="27" customHeight="1" x14ac:dyDescent="0.25">
      <c r="A128" s="666" t="s">
        <v>569</v>
      </c>
      <c r="B128" s="681" t="s">
        <v>570</v>
      </c>
      <c r="C128" s="661" t="s">
        <v>484</v>
      </c>
      <c r="D128" s="662" t="s">
        <v>13</v>
      </c>
      <c r="E128" s="662" t="s">
        <v>13</v>
      </c>
      <c r="F128" s="662" t="s">
        <v>13</v>
      </c>
      <c r="G128" s="230" t="s">
        <v>44</v>
      </c>
      <c r="H128" s="231">
        <f>SUM(H129:H132)</f>
        <v>1198.0999999999999</v>
      </c>
      <c r="I128" s="231">
        <f>SUM(I129:I132)</f>
        <v>213.5</v>
      </c>
      <c r="J128" s="663" t="s">
        <v>13</v>
      </c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</row>
    <row r="129" spans="1:21" s="247" customFormat="1" ht="24" customHeight="1" x14ac:dyDescent="0.25">
      <c r="A129" s="666"/>
      <c r="B129" s="681"/>
      <c r="C129" s="661"/>
      <c r="D129" s="662"/>
      <c r="E129" s="662"/>
      <c r="F129" s="662"/>
      <c r="G129" s="232" t="s">
        <v>45</v>
      </c>
      <c r="H129" s="233">
        <f>SUM(H134,H139,H144,H149)</f>
        <v>0</v>
      </c>
      <c r="I129" s="233">
        <f>SUM(I134,I139,I144,I149)</f>
        <v>0</v>
      </c>
      <c r="J129" s="663"/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</row>
    <row r="130" spans="1:21" s="247" customFormat="1" ht="42.75" customHeight="1" x14ac:dyDescent="0.25">
      <c r="A130" s="666"/>
      <c r="B130" s="681"/>
      <c r="C130" s="661"/>
      <c r="D130" s="662"/>
      <c r="E130" s="662"/>
      <c r="F130" s="662"/>
      <c r="G130" s="232" t="s">
        <v>46</v>
      </c>
      <c r="H130" s="233">
        <f t="shared" ref="H130:I132" si="4">SUM(H135,H140,H145,H150)</f>
        <v>0</v>
      </c>
      <c r="I130" s="233">
        <f t="shared" si="4"/>
        <v>0</v>
      </c>
      <c r="J130" s="663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</row>
    <row r="131" spans="1:21" s="247" customFormat="1" ht="18.75" customHeight="1" x14ac:dyDescent="0.25">
      <c r="A131" s="666"/>
      <c r="B131" s="671"/>
      <c r="C131" s="661"/>
      <c r="D131" s="662"/>
      <c r="E131" s="662"/>
      <c r="F131" s="662"/>
      <c r="G131" s="232" t="s">
        <v>47</v>
      </c>
      <c r="H131" s="233">
        <f t="shared" si="4"/>
        <v>1198.0999999999999</v>
      </c>
      <c r="I131" s="233">
        <f t="shared" si="4"/>
        <v>213.5</v>
      </c>
      <c r="J131" s="663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</row>
    <row r="132" spans="1:21" s="247" customFormat="1" ht="27.75" customHeight="1" x14ac:dyDescent="0.25">
      <c r="A132" s="666"/>
      <c r="B132" s="671"/>
      <c r="C132" s="661"/>
      <c r="D132" s="662"/>
      <c r="E132" s="662"/>
      <c r="F132" s="662"/>
      <c r="G132" s="232" t="s">
        <v>48</v>
      </c>
      <c r="H132" s="233">
        <f t="shared" si="4"/>
        <v>0</v>
      </c>
      <c r="I132" s="233">
        <f t="shared" si="4"/>
        <v>0</v>
      </c>
      <c r="J132" s="663"/>
      <c r="K132" s="219"/>
      <c r="L132" s="219"/>
      <c r="M132" s="219"/>
      <c r="N132" s="219"/>
      <c r="O132" s="219"/>
      <c r="P132" s="219"/>
      <c r="Q132" s="219"/>
      <c r="R132" s="219"/>
      <c r="S132" s="219"/>
      <c r="T132" s="219"/>
      <c r="U132" s="219"/>
    </row>
    <row r="133" spans="1:21" s="247" customFormat="1" ht="27" customHeight="1" x14ac:dyDescent="0.25">
      <c r="A133" s="666" t="s">
        <v>571</v>
      </c>
      <c r="B133" s="670" t="s">
        <v>572</v>
      </c>
      <c r="C133" s="661" t="s">
        <v>484</v>
      </c>
      <c r="D133" s="667" t="s">
        <v>79</v>
      </c>
      <c r="E133" s="667" t="s">
        <v>573</v>
      </c>
      <c r="F133" s="672" t="s">
        <v>574</v>
      </c>
      <c r="G133" s="232" t="s">
        <v>44</v>
      </c>
      <c r="H133" s="233">
        <f>SUM(H134:H137)</f>
        <v>1068.5999999999999</v>
      </c>
      <c r="I133" s="233">
        <f>SUM(I134:I137)</f>
        <v>213.5</v>
      </c>
      <c r="J133" s="663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</row>
    <row r="134" spans="1:21" s="247" customFormat="1" ht="24" customHeight="1" x14ac:dyDescent="0.25">
      <c r="A134" s="666"/>
      <c r="B134" s="670"/>
      <c r="C134" s="661"/>
      <c r="D134" s="667"/>
      <c r="E134" s="667"/>
      <c r="F134" s="667"/>
      <c r="G134" s="232" t="s">
        <v>45</v>
      </c>
      <c r="H134" s="233">
        <v>0</v>
      </c>
      <c r="I134" s="233">
        <v>0</v>
      </c>
      <c r="J134" s="663"/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</row>
    <row r="135" spans="1:21" s="247" customFormat="1" ht="42.75" customHeight="1" x14ac:dyDescent="0.25">
      <c r="A135" s="666"/>
      <c r="B135" s="670"/>
      <c r="C135" s="661"/>
      <c r="D135" s="667"/>
      <c r="E135" s="667"/>
      <c r="F135" s="667"/>
      <c r="G135" s="232" t="s">
        <v>46</v>
      </c>
      <c r="H135" s="233">
        <v>0</v>
      </c>
      <c r="I135" s="233">
        <v>0</v>
      </c>
      <c r="J135" s="663"/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</row>
    <row r="136" spans="1:21" s="247" customFormat="1" ht="18.75" customHeight="1" x14ac:dyDescent="0.25">
      <c r="A136" s="666"/>
      <c r="B136" s="671"/>
      <c r="C136" s="661"/>
      <c r="D136" s="667"/>
      <c r="E136" s="667"/>
      <c r="F136" s="667"/>
      <c r="G136" s="232" t="s">
        <v>47</v>
      </c>
      <c r="H136" s="253">
        <f>554.9+513.7</f>
        <v>1068.5999999999999</v>
      </c>
      <c r="I136" s="233">
        <v>213.5</v>
      </c>
      <c r="J136" s="663"/>
      <c r="K136" s="219"/>
      <c r="L136" s="219"/>
      <c r="M136" s="219"/>
      <c r="N136" s="219"/>
      <c r="O136" s="219"/>
      <c r="P136" s="219"/>
      <c r="Q136" s="219"/>
      <c r="R136" s="219"/>
      <c r="S136" s="219"/>
      <c r="T136" s="219"/>
      <c r="U136" s="219"/>
    </row>
    <row r="137" spans="1:21" s="247" customFormat="1" ht="59.25" customHeight="1" x14ac:dyDescent="0.25">
      <c r="A137" s="666"/>
      <c r="B137" s="671"/>
      <c r="C137" s="661"/>
      <c r="D137" s="667"/>
      <c r="E137" s="667"/>
      <c r="F137" s="667"/>
      <c r="G137" s="232" t="s">
        <v>48</v>
      </c>
      <c r="H137" s="233">
        <v>0</v>
      </c>
      <c r="I137" s="233">
        <v>0</v>
      </c>
      <c r="J137" s="663"/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</row>
    <row r="138" spans="1:21" s="247" customFormat="1" ht="27" customHeight="1" x14ac:dyDescent="0.25">
      <c r="A138" s="666" t="s">
        <v>575</v>
      </c>
      <c r="B138" s="670" t="s">
        <v>576</v>
      </c>
      <c r="C138" s="661" t="s">
        <v>484</v>
      </c>
      <c r="D138" s="667" t="s">
        <v>79</v>
      </c>
      <c r="E138" s="667" t="s">
        <v>577</v>
      </c>
      <c r="F138" s="672" t="s">
        <v>578</v>
      </c>
      <c r="G138" s="232" t="s">
        <v>44</v>
      </c>
      <c r="H138" s="233">
        <f>SUM(H139:H142)</f>
        <v>83</v>
      </c>
      <c r="I138" s="233">
        <f>SUM(I139:I142)</f>
        <v>0</v>
      </c>
      <c r="J138" s="663"/>
      <c r="K138" s="219"/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</row>
    <row r="139" spans="1:21" s="247" customFormat="1" ht="24" customHeight="1" x14ac:dyDescent="0.25">
      <c r="A139" s="666"/>
      <c r="B139" s="670"/>
      <c r="C139" s="661"/>
      <c r="D139" s="667"/>
      <c r="E139" s="667"/>
      <c r="F139" s="667"/>
      <c r="G139" s="232" t="s">
        <v>45</v>
      </c>
      <c r="H139" s="233">
        <v>0</v>
      </c>
      <c r="I139" s="233">
        <v>0</v>
      </c>
      <c r="J139" s="663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</row>
    <row r="140" spans="1:21" s="247" customFormat="1" ht="42.75" customHeight="1" x14ac:dyDescent="0.25">
      <c r="A140" s="666"/>
      <c r="B140" s="670"/>
      <c r="C140" s="661"/>
      <c r="D140" s="667"/>
      <c r="E140" s="667"/>
      <c r="F140" s="667"/>
      <c r="G140" s="232" t="s">
        <v>46</v>
      </c>
      <c r="H140" s="233">
        <v>0</v>
      </c>
      <c r="I140" s="233">
        <v>0</v>
      </c>
      <c r="J140" s="663"/>
      <c r="K140" s="219"/>
      <c r="L140" s="219"/>
      <c r="M140" s="219"/>
      <c r="N140" s="219"/>
      <c r="O140" s="219"/>
      <c r="P140" s="219"/>
      <c r="Q140" s="219"/>
      <c r="R140" s="219"/>
      <c r="S140" s="219"/>
      <c r="T140" s="219"/>
      <c r="U140" s="219"/>
    </row>
    <row r="141" spans="1:21" s="247" customFormat="1" ht="18.75" customHeight="1" x14ac:dyDescent="0.25">
      <c r="A141" s="666"/>
      <c r="B141" s="671"/>
      <c r="C141" s="661"/>
      <c r="D141" s="667"/>
      <c r="E141" s="667"/>
      <c r="F141" s="667"/>
      <c r="G141" s="232" t="s">
        <v>47</v>
      </c>
      <c r="H141" s="253">
        <v>83</v>
      </c>
      <c r="I141" s="233">
        <v>0</v>
      </c>
      <c r="J141" s="663"/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</row>
    <row r="142" spans="1:21" s="247" customFormat="1" ht="27.75" customHeight="1" x14ac:dyDescent="0.25">
      <c r="A142" s="666"/>
      <c r="B142" s="671"/>
      <c r="C142" s="661"/>
      <c r="D142" s="667"/>
      <c r="E142" s="667"/>
      <c r="F142" s="667"/>
      <c r="G142" s="232" t="s">
        <v>48</v>
      </c>
      <c r="H142" s="233">
        <v>0</v>
      </c>
      <c r="I142" s="233">
        <v>0</v>
      </c>
      <c r="J142" s="663"/>
      <c r="K142" s="219"/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</row>
    <row r="143" spans="1:21" s="247" customFormat="1" ht="27" customHeight="1" x14ac:dyDescent="0.25">
      <c r="A143" s="666" t="s">
        <v>579</v>
      </c>
      <c r="B143" s="670" t="s">
        <v>580</v>
      </c>
      <c r="C143" s="661" t="s">
        <v>484</v>
      </c>
      <c r="D143" s="667" t="s">
        <v>79</v>
      </c>
      <c r="E143" s="667" t="s">
        <v>581</v>
      </c>
      <c r="F143" s="672" t="s">
        <v>582</v>
      </c>
      <c r="G143" s="230" t="s">
        <v>44</v>
      </c>
      <c r="H143" s="231">
        <f>SUM(H144:H147)</f>
        <v>0</v>
      </c>
      <c r="I143" s="231">
        <f>SUM(I144:I147)</f>
        <v>0</v>
      </c>
      <c r="J143" s="663"/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</row>
    <row r="144" spans="1:21" s="247" customFormat="1" ht="24" customHeight="1" x14ac:dyDescent="0.25">
      <c r="A144" s="666"/>
      <c r="B144" s="670"/>
      <c r="C144" s="661"/>
      <c r="D144" s="667"/>
      <c r="E144" s="667"/>
      <c r="F144" s="667"/>
      <c r="G144" s="232" t="s">
        <v>45</v>
      </c>
      <c r="H144" s="233">
        <v>0</v>
      </c>
      <c r="I144" s="233">
        <v>0</v>
      </c>
      <c r="J144" s="663"/>
      <c r="K144" s="219"/>
      <c r="L144" s="219"/>
      <c r="M144" s="219"/>
      <c r="N144" s="219"/>
      <c r="O144" s="219"/>
      <c r="P144" s="219"/>
      <c r="Q144" s="219"/>
      <c r="R144" s="219"/>
      <c r="S144" s="219"/>
      <c r="T144" s="219"/>
      <c r="U144" s="219"/>
    </row>
    <row r="145" spans="1:21" s="247" customFormat="1" ht="42.75" customHeight="1" x14ac:dyDescent="0.25">
      <c r="A145" s="666"/>
      <c r="B145" s="670"/>
      <c r="C145" s="661"/>
      <c r="D145" s="667"/>
      <c r="E145" s="667"/>
      <c r="F145" s="667"/>
      <c r="G145" s="232" t="s">
        <v>46</v>
      </c>
      <c r="H145" s="233">
        <v>0</v>
      </c>
      <c r="I145" s="233">
        <v>0</v>
      </c>
      <c r="J145" s="663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</row>
    <row r="146" spans="1:21" s="247" customFormat="1" ht="18.75" customHeight="1" x14ac:dyDescent="0.25">
      <c r="A146" s="666"/>
      <c r="B146" s="671"/>
      <c r="C146" s="661"/>
      <c r="D146" s="667"/>
      <c r="E146" s="667"/>
      <c r="F146" s="667"/>
      <c r="G146" s="232" t="s">
        <v>47</v>
      </c>
      <c r="H146" s="253">
        <v>0</v>
      </c>
      <c r="I146" s="233">
        <v>0</v>
      </c>
      <c r="J146" s="663"/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</row>
    <row r="147" spans="1:21" s="247" customFormat="1" ht="18" customHeight="1" x14ac:dyDescent="0.25">
      <c r="A147" s="666"/>
      <c r="B147" s="671"/>
      <c r="C147" s="661"/>
      <c r="D147" s="667"/>
      <c r="E147" s="667"/>
      <c r="F147" s="667"/>
      <c r="G147" s="232" t="s">
        <v>48</v>
      </c>
      <c r="H147" s="233">
        <v>0</v>
      </c>
      <c r="I147" s="233">
        <v>0</v>
      </c>
      <c r="J147" s="663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</row>
    <row r="148" spans="1:21" s="247" customFormat="1" ht="27" customHeight="1" x14ac:dyDescent="0.25">
      <c r="A148" s="666" t="s">
        <v>583</v>
      </c>
      <c r="B148" s="670" t="s">
        <v>584</v>
      </c>
      <c r="C148" s="661" t="s">
        <v>484</v>
      </c>
      <c r="D148" s="667" t="s">
        <v>79</v>
      </c>
      <c r="E148" s="667" t="s">
        <v>585</v>
      </c>
      <c r="F148" s="672" t="s">
        <v>586</v>
      </c>
      <c r="G148" s="230" t="s">
        <v>44</v>
      </c>
      <c r="H148" s="231">
        <f>SUM(H149:H152)</f>
        <v>46.5</v>
      </c>
      <c r="I148" s="231">
        <f>SUM(I149:I152)</f>
        <v>0</v>
      </c>
      <c r="J148" s="663"/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</row>
    <row r="149" spans="1:21" s="247" customFormat="1" ht="24" customHeight="1" x14ac:dyDescent="0.25">
      <c r="A149" s="666"/>
      <c r="B149" s="670"/>
      <c r="C149" s="661"/>
      <c r="D149" s="667"/>
      <c r="E149" s="667"/>
      <c r="F149" s="667"/>
      <c r="G149" s="232" t="s">
        <v>45</v>
      </c>
      <c r="H149" s="233">
        <v>0</v>
      </c>
      <c r="I149" s="233">
        <v>0</v>
      </c>
      <c r="J149" s="663"/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</row>
    <row r="150" spans="1:21" s="247" customFormat="1" ht="42.75" customHeight="1" x14ac:dyDescent="0.25">
      <c r="A150" s="666"/>
      <c r="B150" s="670"/>
      <c r="C150" s="661"/>
      <c r="D150" s="667"/>
      <c r="E150" s="667"/>
      <c r="F150" s="667"/>
      <c r="G150" s="232" t="s">
        <v>46</v>
      </c>
      <c r="H150" s="233">
        <v>0</v>
      </c>
      <c r="I150" s="233">
        <v>0</v>
      </c>
      <c r="J150" s="663"/>
      <c r="K150" s="219"/>
      <c r="L150" s="219"/>
      <c r="M150" s="219"/>
      <c r="N150" s="219"/>
      <c r="O150" s="219"/>
      <c r="P150" s="219"/>
      <c r="Q150" s="219"/>
      <c r="R150" s="219"/>
      <c r="S150" s="219"/>
      <c r="T150" s="219"/>
      <c r="U150" s="219"/>
    </row>
    <row r="151" spans="1:21" s="247" customFormat="1" ht="18.75" customHeight="1" x14ac:dyDescent="0.25">
      <c r="A151" s="666"/>
      <c r="B151" s="671"/>
      <c r="C151" s="661"/>
      <c r="D151" s="667"/>
      <c r="E151" s="667"/>
      <c r="F151" s="667"/>
      <c r="G151" s="232" t="s">
        <v>47</v>
      </c>
      <c r="H151" s="253">
        <v>46.5</v>
      </c>
      <c r="I151" s="233">
        <v>0</v>
      </c>
      <c r="J151" s="663"/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</row>
    <row r="152" spans="1:21" s="247" customFormat="1" ht="18.75" customHeight="1" x14ac:dyDescent="0.25">
      <c r="A152" s="666"/>
      <c r="B152" s="671"/>
      <c r="C152" s="661"/>
      <c r="D152" s="667"/>
      <c r="E152" s="667"/>
      <c r="F152" s="667"/>
      <c r="G152" s="232" t="s">
        <v>48</v>
      </c>
      <c r="H152" s="233">
        <v>0</v>
      </c>
      <c r="I152" s="233">
        <v>0</v>
      </c>
      <c r="J152" s="663"/>
      <c r="K152" s="219"/>
      <c r="L152" s="219"/>
      <c r="M152" s="219"/>
      <c r="N152" s="219"/>
      <c r="O152" s="219"/>
      <c r="P152" s="219"/>
      <c r="Q152" s="219"/>
      <c r="R152" s="219"/>
      <c r="S152" s="219"/>
      <c r="T152" s="219"/>
      <c r="U152" s="219"/>
    </row>
    <row r="153" spans="1:21" s="254" customFormat="1" ht="75" x14ac:dyDescent="0.25">
      <c r="A153" s="241"/>
      <c r="B153" s="235" t="s">
        <v>587</v>
      </c>
      <c r="C153" s="236" t="s">
        <v>484</v>
      </c>
      <c r="D153" s="236" t="s">
        <v>79</v>
      </c>
      <c r="E153" s="237" t="s">
        <v>588</v>
      </c>
      <c r="F153" s="237" t="s">
        <v>589</v>
      </c>
      <c r="G153" s="238" t="s">
        <v>13</v>
      </c>
      <c r="H153" s="238" t="s">
        <v>13</v>
      </c>
      <c r="I153" s="238" t="s">
        <v>13</v>
      </c>
      <c r="J153" s="242"/>
    </row>
    <row r="154" spans="1:21" s="247" customFormat="1" ht="27" customHeight="1" x14ac:dyDescent="0.25">
      <c r="A154" s="682" t="s">
        <v>590</v>
      </c>
      <c r="B154" s="681" t="s">
        <v>591</v>
      </c>
      <c r="C154" s="661" t="s">
        <v>484</v>
      </c>
      <c r="D154" s="662" t="s">
        <v>13</v>
      </c>
      <c r="E154" s="662" t="s">
        <v>13</v>
      </c>
      <c r="F154" s="662" t="s">
        <v>13</v>
      </c>
      <c r="G154" s="230" t="s">
        <v>44</v>
      </c>
      <c r="H154" s="231">
        <f>SUM(H155:H158)</f>
        <v>110.19999999999999</v>
      </c>
      <c r="I154" s="231">
        <f>SUM(I155:I158)</f>
        <v>25.5</v>
      </c>
      <c r="J154" s="663" t="s">
        <v>13</v>
      </c>
      <c r="K154" s="219"/>
      <c r="L154" s="219"/>
      <c r="M154" s="219"/>
      <c r="N154" s="219"/>
      <c r="O154" s="219"/>
      <c r="P154" s="219"/>
      <c r="Q154" s="219"/>
      <c r="R154" s="219"/>
      <c r="S154" s="219"/>
      <c r="T154" s="219"/>
      <c r="U154" s="219"/>
    </row>
    <row r="155" spans="1:21" s="247" customFormat="1" ht="24" customHeight="1" x14ac:dyDescent="0.25">
      <c r="A155" s="682"/>
      <c r="B155" s="681"/>
      <c r="C155" s="661"/>
      <c r="D155" s="662"/>
      <c r="E155" s="662"/>
      <c r="F155" s="662"/>
      <c r="G155" s="232" t="s">
        <v>45</v>
      </c>
      <c r="H155" s="253">
        <f t="shared" ref="H155:I156" si="5">SUM(H160,H165,H170)</f>
        <v>0</v>
      </c>
      <c r="I155" s="253">
        <f t="shared" si="5"/>
        <v>0</v>
      </c>
      <c r="J155" s="663"/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</row>
    <row r="156" spans="1:21" s="247" customFormat="1" ht="42.75" customHeight="1" x14ac:dyDescent="0.25">
      <c r="A156" s="682"/>
      <c r="B156" s="681"/>
      <c r="C156" s="661"/>
      <c r="D156" s="662"/>
      <c r="E156" s="662"/>
      <c r="F156" s="662"/>
      <c r="G156" s="232" t="s">
        <v>46</v>
      </c>
      <c r="H156" s="253">
        <f t="shared" si="5"/>
        <v>0</v>
      </c>
      <c r="I156" s="253">
        <f t="shared" si="5"/>
        <v>0</v>
      </c>
      <c r="J156" s="663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</row>
    <row r="157" spans="1:21" s="247" customFormat="1" ht="18.75" customHeight="1" x14ac:dyDescent="0.25">
      <c r="A157" s="682"/>
      <c r="B157" s="671"/>
      <c r="C157" s="661"/>
      <c r="D157" s="662"/>
      <c r="E157" s="662"/>
      <c r="F157" s="662"/>
      <c r="G157" s="232" t="s">
        <v>47</v>
      </c>
      <c r="H157" s="253">
        <f>SUM(H162,H167,H172)</f>
        <v>110.19999999999999</v>
      </c>
      <c r="I157" s="253">
        <f>SUM(I162,I167,I172)</f>
        <v>25.5</v>
      </c>
      <c r="J157" s="663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</row>
    <row r="158" spans="1:21" s="247" customFormat="1" ht="27.75" customHeight="1" x14ac:dyDescent="0.25">
      <c r="A158" s="682"/>
      <c r="B158" s="671"/>
      <c r="C158" s="661"/>
      <c r="D158" s="662"/>
      <c r="E158" s="662"/>
      <c r="F158" s="662"/>
      <c r="G158" s="232" t="s">
        <v>48</v>
      </c>
      <c r="H158" s="253">
        <f>SUM(H163,H168,H173)</f>
        <v>0</v>
      </c>
      <c r="I158" s="253">
        <f>SUM(I163,I168,I173)</f>
        <v>0</v>
      </c>
      <c r="J158" s="663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</row>
    <row r="159" spans="1:21" s="247" customFormat="1" ht="51" customHeight="1" x14ac:dyDescent="0.25">
      <c r="A159" s="666" t="s">
        <v>592</v>
      </c>
      <c r="B159" s="670" t="s">
        <v>593</v>
      </c>
      <c r="C159" s="661" t="s">
        <v>484</v>
      </c>
      <c r="D159" s="667" t="s">
        <v>545</v>
      </c>
      <c r="E159" s="667" t="s">
        <v>594</v>
      </c>
      <c r="F159" s="672" t="s">
        <v>595</v>
      </c>
      <c r="G159" s="230" t="s">
        <v>44</v>
      </c>
      <c r="H159" s="231">
        <f>SUM(H160:H163)</f>
        <v>51.4</v>
      </c>
      <c r="I159" s="231">
        <f>SUM(I160:I163)</f>
        <v>25.5</v>
      </c>
      <c r="J159" s="663"/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</row>
    <row r="160" spans="1:21" s="247" customFormat="1" ht="42" customHeight="1" x14ac:dyDescent="0.25">
      <c r="A160" s="666"/>
      <c r="B160" s="670"/>
      <c r="C160" s="661"/>
      <c r="D160" s="667"/>
      <c r="E160" s="667"/>
      <c r="F160" s="667"/>
      <c r="G160" s="232" t="s">
        <v>45</v>
      </c>
      <c r="H160" s="233">
        <v>0</v>
      </c>
      <c r="I160" s="233">
        <v>0</v>
      </c>
      <c r="J160" s="684"/>
      <c r="K160" s="219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</row>
    <row r="161" spans="1:21" s="247" customFormat="1" ht="42.75" customHeight="1" x14ac:dyDescent="0.25">
      <c r="A161" s="666"/>
      <c r="B161" s="670"/>
      <c r="C161" s="661"/>
      <c r="D161" s="667"/>
      <c r="E161" s="667"/>
      <c r="F161" s="667"/>
      <c r="G161" s="232" t="s">
        <v>46</v>
      </c>
      <c r="H161" s="233">
        <v>0</v>
      </c>
      <c r="I161" s="233">
        <v>0</v>
      </c>
      <c r="J161" s="684"/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</row>
    <row r="162" spans="1:21" s="247" customFormat="1" ht="41.25" customHeight="1" x14ac:dyDescent="0.25">
      <c r="A162" s="666"/>
      <c r="B162" s="671"/>
      <c r="C162" s="661"/>
      <c r="D162" s="667"/>
      <c r="E162" s="667"/>
      <c r="F162" s="667"/>
      <c r="G162" s="232" t="s">
        <v>47</v>
      </c>
      <c r="H162" s="253">
        <v>51.4</v>
      </c>
      <c r="I162" s="233">
        <v>25.5</v>
      </c>
      <c r="J162" s="684"/>
      <c r="K162" s="219"/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</row>
    <row r="163" spans="1:21" ht="192.75" customHeight="1" x14ac:dyDescent="0.25">
      <c r="A163" s="666"/>
      <c r="B163" s="671"/>
      <c r="C163" s="661"/>
      <c r="D163" s="667"/>
      <c r="E163" s="667"/>
      <c r="F163" s="667"/>
      <c r="G163" s="232" t="s">
        <v>48</v>
      </c>
      <c r="H163" s="233">
        <v>0</v>
      </c>
      <c r="I163" s="233">
        <v>0</v>
      </c>
      <c r="J163" s="685"/>
    </row>
    <row r="164" spans="1:21" ht="27" customHeight="1" x14ac:dyDescent="0.25">
      <c r="A164" s="666" t="s">
        <v>596</v>
      </c>
      <c r="B164" s="670" t="s">
        <v>597</v>
      </c>
      <c r="C164" s="661" t="s">
        <v>484</v>
      </c>
      <c r="D164" s="667" t="s">
        <v>79</v>
      </c>
      <c r="E164" s="667" t="s">
        <v>598</v>
      </c>
      <c r="F164" s="672" t="s">
        <v>599</v>
      </c>
      <c r="G164" s="230" t="s">
        <v>44</v>
      </c>
      <c r="H164" s="231">
        <f>SUM(H165:H168)</f>
        <v>58.8</v>
      </c>
      <c r="I164" s="231">
        <f>SUM(I165:I168)</f>
        <v>0</v>
      </c>
      <c r="J164" s="663"/>
    </row>
    <row r="165" spans="1:21" ht="24" customHeight="1" x14ac:dyDescent="0.25">
      <c r="A165" s="666"/>
      <c r="B165" s="670"/>
      <c r="C165" s="661"/>
      <c r="D165" s="667"/>
      <c r="E165" s="667"/>
      <c r="F165" s="667"/>
      <c r="G165" s="232" t="s">
        <v>45</v>
      </c>
      <c r="H165" s="233">
        <v>0</v>
      </c>
      <c r="I165" s="233">
        <v>0</v>
      </c>
      <c r="J165" s="663"/>
    </row>
    <row r="166" spans="1:21" ht="42.75" customHeight="1" x14ac:dyDescent="0.25">
      <c r="A166" s="666"/>
      <c r="B166" s="670"/>
      <c r="C166" s="661"/>
      <c r="D166" s="667"/>
      <c r="E166" s="667"/>
      <c r="F166" s="667"/>
      <c r="G166" s="232" t="s">
        <v>46</v>
      </c>
      <c r="H166" s="233">
        <v>0</v>
      </c>
      <c r="I166" s="233">
        <v>0</v>
      </c>
      <c r="J166" s="663"/>
    </row>
    <row r="167" spans="1:21" ht="18.75" customHeight="1" x14ac:dyDescent="0.25">
      <c r="A167" s="666"/>
      <c r="B167" s="671"/>
      <c r="C167" s="661"/>
      <c r="D167" s="667"/>
      <c r="E167" s="667"/>
      <c r="F167" s="667"/>
      <c r="G167" s="232" t="s">
        <v>47</v>
      </c>
      <c r="H167" s="253">
        <v>58.8</v>
      </c>
      <c r="I167" s="233">
        <v>0</v>
      </c>
      <c r="J167" s="663"/>
    </row>
    <row r="168" spans="1:21" ht="27" customHeight="1" x14ac:dyDescent="0.25">
      <c r="A168" s="666"/>
      <c r="B168" s="671"/>
      <c r="C168" s="661"/>
      <c r="D168" s="667"/>
      <c r="E168" s="667"/>
      <c r="F168" s="667"/>
      <c r="G168" s="232" t="s">
        <v>48</v>
      </c>
      <c r="H168" s="233">
        <v>0</v>
      </c>
      <c r="I168" s="233">
        <v>0</v>
      </c>
      <c r="J168" s="663"/>
    </row>
    <row r="169" spans="1:21" ht="27" customHeight="1" x14ac:dyDescent="0.25">
      <c r="A169" s="666" t="s">
        <v>600</v>
      </c>
      <c r="B169" s="670" t="s">
        <v>601</v>
      </c>
      <c r="C169" s="661" t="s">
        <v>484</v>
      </c>
      <c r="D169" s="667" t="s">
        <v>545</v>
      </c>
      <c r="E169" s="667" t="s">
        <v>602</v>
      </c>
      <c r="F169" s="672" t="s">
        <v>603</v>
      </c>
      <c r="G169" s="230" t="s">
        <v>44</v>
      </c>
      <c r="H169" s="231">
        <f>SUM(H170:H173)</f>
        <v>0</v>
      </c>
      <c r="I169" s="231">
        <f>SUM(I170:I173)</f>
        <v>0</v>
      </c>
      <c r="J169" s="663"/>
    </row>
    <row r="170" spans="1:21" ht="24" customHeight="1" x14ac:dyDescent="0.25">
      <c r="A170" s="666"/>
      <c r="B170" s="670"/>
      <c r="C170" s="661"/>
      <c r="D170" s="667"/>
      <c r="E170" s="667"/>
      <c r="F170" s="667"/>
      <c r="G170" s="232" t="s">
        <v>45</v>
      </c>
      <c r="H170" s="233">
        <v>0</v>
      </c>
      <c r="I170" s="233">
        <v>0</v>
      </c>
      <c r="J170" s="663"/>
    </row>
    <row r="171" spans="1:21" ht="42.75" customHeight="1" x14ac:dyDescent="0.25">
      <c r="A171" s="666"/>
      <c r="B171" s="670"/>
      <c r="C171" s="661"/>
      <c r="D171" s="667"/>
      <c r="E171" s="667"/>
      <c r="F171" s="667"/>
      <c r="G171" s="232" t="s">
        <v>46</v>
      </c>
      <c r="H171" s="233">
        <v>0</v>
      </c>
      <c r="I171" s="233">
        <v>0</v>
      </c>
      <c r="J171" s="663"/>
    </row>
    <row r="172" spans="1:21" ht="18.75" customHeight="1" x14ac:dyDescent="0.25">
      <c r="A172" s="666"/>
      <c r="B172" s="671"/>
      <c r="C172" s="661"/>
      <c r="D172" s="667"/>
      <c r="E172" s="667"/>
      <c r="F172" s="667"/>
      <c r="G172" s="232" t="s">
        <v>47</v>
      </c>
      <c r="H172" s="253">
        <v>0</v>
      </c>
      <c r="I172" s="233">
        <v>0</v>
      </c>
      <c r="J172" s="663"/>
    </row>
    <row r="173" spans="1:21" ht="255" customHeight="1" x14ac:dyDescent="0.25">
      <c r="A173" s="666"/>
      <c r="B173" s="671"/>
      <c r="C173" s="661"/>
      <c r="D173" s="667"/>
      <c r="E173" s="667"/>
      <c r="F173" s="667"/>
      <c r="G173" s="232" t="s">
        <v>48</v>
      </c>
      <c r="H173" s="233">
        <v>0</v>
      </c>
      <c r="I173" s="233">
        <v>0</v>
      </c>
      <c r="J173" s="663"/>
    </row>
    <row r="174" spans="1:21" s="257" customFormat="1" ht="75" x14ac:dyDescent="0.25">
      <c r="A174" s="241"/>
      <c r="B174" s="235" t="s">
        <v>604</v>
      </c>
      <c r="C174" s="236" t="s">
        <v>484</v>
      </c>
      <c r="D174" s="236" t="s">
        <v>605</v>
      </c>
      <c r="E174" s="255" t="s">
        <v>606</v>
      </c>
      <c r="F174" s="255" t="s">
        <v>607</v>
      </c>
      <c r="G174" s="238" t="s">
        <v>13</v>
      </c>
      <c r="H174" s="238" t="s">
        <v>13</v>
      </c>
      <c r="I174" s="238" t="s">
        <v>13</v>
      </c>
      <c r="J174" s="242"/>
      <c r="K174" s="256"/>
      <c r="L174" s="256"/>
      <c r="M174" s="256"/>
      <c r="N174" s="256"/>
      <c r="O174" s="256"/>
      <c r="P174" s="256"/>
      <c r="Q174" s="256"/>
      <c r="R174" s="256"/>
      <c r="S174" s="256"/>
      <c r="T174" s="256"/>
      <c r="U174" s="256"/>
    </row>
    <row r="175" spans="1:21" ht="27.75" customHeight="1" x14ac:dyDescent="0.25">
      <c r="A175" s="678"/>
      <c r="B175" s="679" t="s">
        <v>608</v>
      </c>
      <c r="C175" s="658" t="s">
        <v>13</v>
      </c>
      <c r="D175" s="658" t="s">
        <v>13</v>
      </c>
      <c r="E175" s="658" t="s">
        <v>13</v>
      </c>
      <c r="F175" s="686">
        <v>45261</v>
      </c>
      <c r="G175" s="243" t="s">
        <v>44</v>
      </c>
      <c r="H175" s="244">
        <f>SUM(H176:H179)</f>
        <v>1308.3</v>
      </c>
      <c r="I175" s="244">
        <f>SUM(I176:I179)</f>
        <v>239</v>
      </c>
      <c r="J175" s="674" t="s">
        <v>13</v>
      </c>
    </row>
    <row r="176" spans="1:21" s="259" customFormat="1" ht="24" customHeight="1" x14ac:dyDescent="0.25">
      <c r="A176" s="678"/>
      <c r="B176" s="679"/>
      <c r="C176" s="658"/>
      <c r="D176" s="658"/>
      <c r="E176" s="658"/>
      <c r="F176" s="658"/>
      <c r="G176" s="243" t="s">
        <v>45</v>
      </c>
      <c r="H176" s="244">
        <f>SUM(H129,H155)</f>
        <v>0</v>
      </c>
      <c r="I176" s="244">
        <f>SUM(I129,I155)</f>
        <v>0</v>
      </c>
      <c r="J176" s="674"/>
      <c r="K176" s="258"/>
      <c r="L176" s="258"/>
      <c r="M176" s="258"/>
      <c r="N176" s="258"/>
      <c r="O176" s="258"/>
      <c r="P176" s="258"/>
      <c r="Q176" s="258"/>
      <c r="R176" s="258"/>
      <c r="S176" s="258"/>
      <c r="T176" s="258"/>
      <c r="U176" s="258"/>
    </row>
    <row r="177" spans="1:21" s="259" customFormat="1" ht="24" customHeight="1" x14ac:dyDescent="0.25">
      <c r="A177" s="678"/>
      <c r="B177" s="679"/>
      <c r="C177" s="658"/>
      <c r="D177" s="658"/>
      <c r="E177" s="658"/>
      <c r="F177" s="658"/>
      <c r="G177" s="243" t="s">
        <v>46</v>
      </c>
      <c r="H177" s="244">
        <f t="shared" ref="H177:I178" si="6">SUM(H130,H156)</f>
        <v>0</v>
      </c>
      <c r="I177" s="244">
        <f t="shared" si="6"/>
        <v>0</v>
      </c>
      <c r="J177" s="674"/>
      <c r="K177" s="258"/>
      <c r="L177" s="258"/>
      <c r="M177" s="258"/>
      <c r="N177" s="258"/>
      <c r="O177" s="258"/>
      <c r="P177" s="258"/>
      <c r="Q177" s="258"/>
      <c r="R177" s="258"/>
      <c r="S177" s="258"/>
      <c r="T177" s="258"/>
      <c r="U177" s="258"/>
    </row>
    <row r="178" spans="1:21" s="259" customFormat="1" ht="18.75" customHeight="1" x14ac:dyDescent="0.25">
      <c r="A178" s="678"/>
      <c r="B178" s="679"/>
      <c r="C178" s="658"/>
      <c r="D178" s="658"/>
      <c r="E178" s="658"/>
      <c r="F178" s="658"/>
      <c r="G178" s="243" t="s">
        <v>47</v>
      </c>
      <c r="H178" s="244">
        <f t="shared" si="6"/>
        <v>1308.3</v>
      </c>
      <c r="I178" s="244">
        <f t="shared" si="6"/>
        <v>239</v>
      </c>
      <c r="J178" s="674"/>
      <c r="K178" s="258"/>
      <c r="L178" s="258"/>
      <c r="M178" s="258"/>
      <c r="N178" s="258"/>
      <c r="O178" s="258"/>
      <c r="P178" s="258"/>
      <c r="Q178" s="258"/>
      <c r="R178" s="258"/>
      <c r="S178" s="258"/>
      <c r="T178" s="258"/>
      <c r="U178" s="258"/>
    </row>
    <row r="179" spans="1:21" s="259" customFormat="1" ht="27.75" customHeight="1" x14ac:dyDescent="0.25">
      <c r="A179" s="678"/>
      <c r="B179" s="679"/>
      <c r="C179" s="658"/>
      <c r="D179" s="658"/>
      <c r="E179" s="658"/>
      <c r="F179" s="658"/>
      <c r="G179" s="243" t="s">
        <v>48</v>
      </c>
      <c r="H179" s="244">
        <f>SUM(H132,H158)</f>
        <v>0</v>
      </c>
      <c r="I179" s="244">
        <f>SUM(I132,I158)</f>
        <v>0</v>
      </c>
      <c r="J179" s="674"/>
      <c r="K179" s="258"/>
      <c r="L179" s="258"/>
      <c r="M179" s="258"/>
      <c r="N179" s="258"/>
      <c r="O179" s="258"/>
      <c r="P179" s="258"/>
      <c r="Q179" s="258"/>
      <c r="R179" s="258"/>
      <c r="S179" s="258"/>
      <c r="T179" s="258"/>
      <c r="U179" s="258"/>
    </row>
    <row r="180" spans="1:21" ht="27" customHeight="1" x14ac:dyDescent="0.25">
      <c r="A180" s="252" t="s">
        <v>201</v>
      </c>
      <c r="B180" s="658" t="s">
        <v>609</v>
      </c>
      <c r="C180" s="658"/>
      <c r="D180" s="658"/>
      <c r="E180" s="658"/>
      <c r="F180" s="658"/>
      <c r="G180" s="658"/>
      <c r="H180" s="658"/>
      <c r="I180" s="658"/>
      <c r="J180" s="658"/>
    </row>
    <row r="181" spans="1:21" ht="27" customHeight="1" x14ac:dyDescent="0.25">
      <c r="A181" s="682" t="s">
        <v>610</v>
      </c>
      <c r="B181" s="660" t="s">
        <v>611</v>
      </c>
      <c r="C181" s="661" t="s">
        <v>484</v>
      </c>
      <c r="D181" s="662" t="s">
        <v>13</v>
      </c>
      <c r="E181" s="662" t="s">
        <v>13</v>
      </c>
      <c r="F181" s="662" t="s">
        <v>13</v>
      </c>
      <c r="G181" s="230" t="s">
        <v>44</v>
      </c>
      <c r="H181" s="231">
        <f>SUM(H182:H185)</f>
        <v>145582.70000000001</v>
      </c>
      <c r="I181" s="231">
        <f>SUM(I182:I185)</f>
        <v>55225.200000000004</v>
      </c>
      <c r="J181" s="663" t="s">
        <v>13</v>
      </c>
    </row>
    <row r="182" spans="1:21" ht="24" customHeight="1" x14ac:dyDescent="0.25">
      <c r="A182" s="682"/>
      <c r="B182" s="660"/>
      <c r="C182" s="661"/>
      <c r="D182" s="662"/>
      <c r="E182" s="662"/>
      <c r="F182" s="662"/>
      <c r="G182" s="232" t="s">
        <v>45</v>
      </c>
      <c r="H182" s="233">
        <f t="shared" ref="H182:I183" si="7">SUM(H187,H192)</f>
        <v>0</v>
      </c>
      <c r="I182" s="233">
        <f t="shared" si="7"/>
        <v>0</v>
      </c>
      <c r="J182" s="663"/>
    </row>
    <row r="183" spans="1:21" ht="36.75" customHeight="1" x14ac:dyDescent="0.25">
      <c r="A183" s="682"/>
      <c r="B183" s="660"/>
      <c r="C183" s="661"/>
      <c r="D183" s="662"/>
      <c r="E183" s="662"/>
      <c r="F183" s="662"/>
      <c r="G183" s="232" t="s">
        <v>46</v>
      </c>
      <c r="H183" s="233">
        <f t="shared" si="7"/>
        <v>597.5</v>
      </c>
      <c r="I183" s="233">
        <f t="shared" si="7"/>
        <v>137.80000000000291</v>
      </c>
      <c r="J183" s="663"/>
    </row>
    <row r="184" spans="1:21" ht="18.75" customHeight="1" x14ac:dyDescent="0.25">
      <c r="A184" s="682"/>
      <c r="B184" s="660"/>
      <c r="C184" s="661"/>
      <c r="D184" s="662"/>
      <c r="E184" s="662"/>
      <c r="F184" s="662"/>
      <c r="G184" s="232" t="s">
        <v>47</v>
      </c>
      <c r="H184" s="233">
        <f>SUM(H189,H194)</f>
        <v>67210.2</v>
      </c>
      <c r="I184" s="233">
        <f>SUM(I189,I194)</f>
        <v>36721.5</v>
      </c>
      <c r="J184" s="663"/>
    </row>
    <row r="185" spans="1:21" ht="17.25" customHeight="1" x14ac:dyDescent="0.25">
      <c r="A185" s="682"/>
      <c r="B185" s="660"/>
      <c r="C185" s="661"/>
      <c r="D185" s="662"/>
      <c r="E185" s="662"/>
      <c r="F185" s="662"/>
      <c r="G185" s="232" t="s">
        <v>48</v>
      </c>
      <c r="H185" s="233">
        <f>SUM(H190,H195)</f>
        <v>77775</v>
      </c>
      <c r="I185" s="233">
        <f>SUM(I190,I195)</f>
        <v>18365.900000000001</v>
      </c>
      <c r="J185" s="663"/>
    </row>
    <row r="186" spans="1:21" ht="27" customHeight="1" x14ac:dyDescent="0.25">
      <c r="A186" s="666"/>
      <c r="B186" s="677" t="s">
        <v>612</v>
      </c>
      <c r="C186" s="661" t="s">
        <v>484</v>
      </c>
      <c r="D186" s="667" t="s">
        <v>81</v>
      </c>
      <c r="E186" s="672" t="s">
        <v>613</v>
      </c>
      <c r="F186" s="672" t="s">
        <v>614</v>
      </c>
      <c r="G186" s="230" t="s">
        <v>44</v>
      </c>
      <c r="H186" s="231">
        <f>SUM(H187:H190)</f>
        <v>139127.6</v>
      </c>
      <c r="I186" s="231">
        <f>SUM(I187:I190)</f>
        <v>54203.700000000004</v>
      </c>
      <c r="J186" s="663"/>
    </row>
    <row r="187" spans="1:21" ht="24" customHeight="1" x14ac:dyDescent="0.25">
      <c r="A187" s="666"/>
      <c r="B187" s="677"/>
      <c r="C187" s="661"/>
      <c r="D187" s="667"/>
      <c r="E187" s="667"/>
      <c r="F187" s="667"/>
      <c r="G187" s="232" t="s">
        <v>45</v>
      </c>
      <c r="H187" s="233">
        <v>0</v>
      </c>
      <c r="I187" s="233">
        <v>0</v>
      </c>
      <c r="J187" s="663"/>
    </row>
    <row r="188" spans="1:21" ht="36.75" customHeight="1" x14ac:dyDescent="0.25">
      <c r="A188" s="666"/>
      <c r="B188" s="677"/>
      <c r="C188" s="661"/>
      <c r="D188" s="667"/>
      <c r="E188" s="667"/>
      <c r="F188" s="667"/>
      <c r="G188" s="232" t="s">
        <v>46</v>
      </c>
      <c r="H188" s="233">
        <v>597.5</v>
      </c>
      <c r="I188" s="233">
        <v>137.80000000000291</v>
      </c>
      <c r="J188" s="663"/>
    </row>
    <row r="189" spans="1:21" ht="18.75" customHeight="1" x14ac:dyDescent="0.25">
      <c r="A189" s="666"/>
      <c r="B189" s="673"/>
      <c r="C189" s="661"/>
      <c r="D189" s="667"/>
      <c r="E189" s="667"/>
      <c r="F189" s="667"/>
      <c r="G189" s="232" t="s">
        <v>47</v>
      </c>
      <c r="H189" s="233">
        <f>55850.6+4904.5</f>
        <v>60755.1</v>
      </c>
      <c r="I189" s="233">
        <v>35700</v>
      </c>
      <c r="J189" s="663"/>
    </row>
    <row r="190" spans="1:21" ht="17.25" customHeight="1" x14ac:dyDescent="0.25">
      <c r="A190" s="666"/>
      <c r="B190" s="673"/>
      <c r="C190" s="661"/>
      <c r="D190" s="667"/>
      <c r="E190" s="667"/>
      <c r="F190" s="667"/>
      <c r="G190" s="232" t="s">
        <v>48</v>
      </c>
      <c r="H190" s="233">
        <v>77775</v>
      </c>
      <c r="I190" s="233">
        <v>18365.900000000001</v>
      </c>
      <c r="J190" s="663"/>
    </row>
    <row r="191" spans="1:21" ht="27" customHeight="1" x14ac:dyDescent="0.25">
      <c r="A191" s="666"/>
      <c r="B191" s="677" t="s">
        <v>615</v>
      </c>
      <c r="C191" s="661" t="s">
        <v>484</v>
      </c>
      <c r="D191" s="667" t="s">
        <v>81</v>
      </c>
      <c r="E191" s="672" t="s">
        <v>616</v>
      </c>
      <c r="F191" s="672" t="s">
        <v>617</v>
      </c>
      <c r="G191" s="230" t="s">
        <v>44</v>
      </c>
      <c r="H191" s="231">
        <f>SUM(H192:H195)</f>
        <v>6455.1</v>
      </c>
      <c r="I191" s="231">
        <f>SUM(I192:I195)</f>
        <v>1021.5</v>
      </c>
      <c r="J191" s="663"/>
    </row>
    <row r="192" spans="1:21" ht="24" customHeight="1" x14ac:dyDescent="0.25">
      <c r="A192" s="666"/>
      <c r="B192" s="677"/>
      <c r="C192" s="661"/>
      <c r="D192" s="667"/>
      <c r="E192" s="667"/>
      <c r="F192" s="667"/>
      <c r="G192" s="232" t="s">
        <v>45</v>
      </c>
      <c r="H192" s="233">
        <v>0</v>
      </c>
      <c r="I192" s="233">
        <v>0</v>
      </c>
      <c r="J192" s="663"/>
    </row>
    <row r="193" spans="1:10" ht="36.75" customHeight="1" x14ac:dyDescent="0.25">
      <c r="A193" s="666"/>
      <c r="B193" s="677"/>
      <c r="C193" s="661"/>
      <c r="D193" s="667"/>
      <c r="E193" s="667"/>
      <c r="F193" s="667"/>
      <c r="G193" s="232" t="s">
        <v>46</v>
      </c>
      <c r="H193" s="233">
        <v>0</v>
      </c>
      <c r="I193" s="233">
        <v>0</v>
      </c>
      <c r="J193" s="663"/>
    </row>
    <row r="194" spans="1:10" ht="18.75" customHeight="1" x14ac:dyDescent="0.25">
      <c r="A194" s="666"/>
      <c r="B194" s="673"/>
      <c r="C194" s="661"/>
      <c r="D194" s="667"/>
      <c r="E194" s="667"/>
      <c r="F194" s="667"/>
      <c r="G194" s="232" t="s">
        <v>47</v>
      </c>
      <c r="H194" s="233">
        <v>6455.1</v>
      </c>
      <c r="I194" s="233">
        <v>1021.5</v>
      </c>
      <c r="J194" s="663"/>
    </row>
    <row r="195" spans="1:10" ht="17.25" customHeight="1" x14ac:dyDescent="0.25">
      <c r="A195" s="666"/>
      <c r="B195" s="673"/>
      <c r="C195" s="661"/>
      <c r="D195" s="667"/>
      <c r="E195" s="667"/>
      <c r="F195" s="667"/>
      <c r="G195" s="232" t="s">
        <v>48</v>
      </c>
      <c r="H195" s="233">
        <v>0</v>
      </c>
      <c r="I195" s="233">
        <v>0</v>
      </c>
      <c r="J195" s="663"/>
    </row>
    <row r="196" spans="1:10" s="254" customFormat="1" ht="99" customHeight="1" x14ac:dyDescent="0.25">
      <c r="A196" s="241"/>
      <c r="B196" s="235" t="s">
        <v>618</v>
      </c>
      <c r="C196" s="236" t="s">
        <v>484</v>
      </c>
      <c r="D196" s="236" t="s">
        <v>81</v>
      </c>
      <c r="E196" s="237" t="s">
        <v>619</v>
      </c>
      <c r="F196" s="237" t="s">
        <v>620</v>
      </c>
      <c r="G196" s="238" t="s">
        <v>13</v>
      </c>
      <c r="H196" s="238" t="s">
        <v>13</v>
      </c>
      <c r="I196" s="238" t="s">
        <v>13</v>
      </c>
      <c r="J196" s="242"/>
    </row>
    <row r="197" spans="1:10" ht="27" customHeight="1" x14ac:dyDescent="0.25">
      <c r="A197" s="682" t="s">
        <v>621</v>
      </c>
      <c r="B197" s="660" t="s">
        <v>622</v>
      </c>
      <c r="C197" s="661" t="s">
        <v>484</v>
      </c>
      <c r="D197" s="662" t="s">
        <v>13</v>
      </c>
      <c r="E197" s="662" t="s">
        <v>13</v>
      </c>
      <c r="F197" s="662" t="s">
        <v>13</v>
      </c>
      <c r="G197" s="230" t="s">
        <v>44</v>
      </c>
      <c r="H197" s="231">
        <f>SUM(H198:H201)</f>
        <v>9453.2999999999993</v>
      </c>
      <c r="I197" s="231">
        <f>SUM(I198:I201)</f>
        <v>2490.8000000000002</v>
      </c>
      <c r="J197" s="663" t="s">
        <v>13</v>
      </c>
    </row>
    <row r="198" spans="1:10" ht="24" customHeight="1" x14ac:dyDescent="0.25">
      <c r="A198" s="682"/>
      <c r="B198" s="660"/>
      <c r="C198" s="661"/>
      <c r="D198" s="662"/>
      <c r="E198" s="662"/>
      <c r="F198" s="662"/>
      <c r="G198" s="232" t="s">
        <v>45</v>
      </c>
      <c r="H198" s="233">
        <v>0</v>
      </c>
      <c r="I198" s="233">
        <v>0</v>
      </c>
      <c r="J198" s="663"/>
    </row>
    <row r="199" spans="1:10" ht="36.75" customHeight="1" x14ac:dyDescent="0.25">
      <c r="A199" s="682"/>
      <c r="B199" s="660"/>
      <c r="C199" s="661"/>
      <c r="D199" s="662"/>
      <c r="E199" s="662"/>
      <c r="F199" s="662"/>
      <c r="G199" s="232" t="s">
        <v>46</v>
      </c>
      <c r="H199" s="233">
        <v>9453.2999999999993</v>
      </c>
      <c r="I199" s="233">
        <v>2490.8000000000002</v>
      </c>
      <c r="J199" s="663"/>
    </row>
    <row r="200" spans="1:10" ht="18.75" customHeight="1" x14ac:dyDescent="0.25">
      <c r="A200" s="682"/>
      <c r="B200" s="660"/>
      <c r="C200" s="661"/>
      <c r="D200" s="662"/>
      <c r="E200" s="662"/>
      <c r="F200" s="662"/>
      <c r="G200" s="232" t="s">
        <v>47</v>
      </c>
      <c r="H200" s="233">
        <v>0</v>
      </c>
      <c r="I200" s="233">
        <v>0</v>
      </c>
      <c r="J200" s="663"/>
    </row>
    <row r="201" spans="1:10" ht="17.25" customHeight="1" x14ac:dyDescent="0.25">
      <c r="A201" s="682"/>
      <c r="B201" s="660"/>
      <c r="C201" s="661"/>
      <c r="D201" s="662"/>
      <c r="E201" s="662"/>
      <c r="F201" s="662"/>
      <c r="G201" s="232" t="s">
        <v>48</v>
      </c>
      <c r="H201" s="233">
        <v>0</v>
      </c>
      <c r="I201" s="233">
        <v>0</v>
      </c>
      <c r="J201" s="663"/>
    </row>
    <row r="202" spans="1:10" s="254" customFormat="1" ht="81.75" customHeight="1" x14ac:dyDescent="0.25">
      <c r="A202" s="241"/>
      <c r="B202" s="235" t="s">
        <v>623</v>
      </c>
      <c r="C202" s="236" t="s">
        <v>484</v>
      </c>
      <c r="D202" s="236" t="s">
        <v>81</v>
      </c>
      <c r="E202" s="237" t="s">
        <v>624</v>
      </c>
      <c r="F202" s="237" t="s">
        <v>625</v>
      </c>
      <c r="G202" s="238" t="s">
        <v>13</v>
      </c>
      <c r="H202" s="238" t="s">
        <v>13</v>
      </c>
      <c r="I202" s="238" t="s">
        <v>13</v>
      </c>
      <c r="J202" s="242"/>
    </row>
    <row r="203" spans="1:10" ht="27" customHeight="1" x14ac:dyDescent="0.25">
      <c r="A203" s="682" t="s">
        <v>626</v>
      </c>
      <c r="B203" s="660" t="s">
        <v>627</v>
      </c>
      <c r="C203" s="661" t="s">
        <v>484</v>
      </c>
      <c r="D203" s="662" t="s">
        <v>13</v>
      </c>
      <c r="E203" s="662" t="s">
        <v>13</v>
      </c>
      <c r="F203" s="662" t="s">
        <v>13</v>
      </c>
      <c r="G203" s="230" t="s">
        <v>44</v>
      </c>
      <c r="H203" s="231">
        <f>SUM(H204:H207)</f>
        <v>1363560.3</v>
      </c>
      <c r="I203" s="231">
        <f>SUM(I204:I207)</f>
        <v>249787.8</v>
      </c>
      <c r="J203" s="663" t="s">
        <v>13</v>
      </c>
    </row>
    <row r="204" spans="1:10" ht="24" customHeight="1" x14ac:dyDescent="0.25">
      <c r="A204" s="682"/>
      <c r="B204" s="660"/>
      <c r="C204" s="661"/>
      <c r="D204" s="662"/>
      <c r="E204" s="662"/>
      <c r="F204" s="662"/>
      <c r="G204" s="232" t="s">
        <v>45</v>
      </c>
      <c r="H204" s="233">
        <v>0</v>
      </c>
      <c r="I204" s="233">
        <v>0</v>
      </c>
      <c r="J204" s="663"/>
    </row>
    <row r="205" spans="1:10" ht="36.75" customHeight="1" x14ac:dyDescent="0.25">
      <c r="A205" s="682"/>
      <c r="B205" s="660"/>
      <c r="C205" s="661"/>
      <c r="D205" s="662"/>
      <c r="E205" s="662"/>
      <c r="F205" s="662"/>
      <c r="G205" s="232" t="s">
        <v>46</v>
      </c>
      <c r="H205" s="233">
        <v>1363560.3</v>
      </c>
      <c r="I205" s="233">
        <v>249787.8</v>
      </c>
      <c r="J205" s="663"/>
    </row>
    <row r="206" spans="1:10" ht="18.75" customHeight="1" x14ac:dyDescent="0.25">
      <c r="A206" s="682"/>
      <c r="B206" s="660"/>
      <c r="C206" s="661"/>
      <c r="D206" s="662"/>
      <c r="E206" s="662"/>
      <c r="F206" s="662"/>
      <c r="G206" s="232" t="s">
        <v>47</v>
      </c>
      <c r="H206" s="233">
        <v>0</v>
      </c>
      <c r="I206" s="233">
        <v>0</v>
      </c>
      <c r="J206" s="663"/>
    </row>
    <row r="207" spans="1:10" ht="17.25" customHeight="1" x14ac:dyDescent="0.25">
      <c r="A207" s="682"/>
      <c r="B207" s="660"/>
      <c r="C207" s="661"/>
      <c r="D207" s="662"/>
      <c r="E207" s="662"/>
      <c r="F207" s="662"/>
      <c r="G207" s="232" t="s">
        <v>48</v>
      </c>
      <c r="H207" s="233">
        <v>0</v>
      </c>
      <c r="I207" s="233">
        <v>0</v>
      </c>
      <c r="J207" s="663"/>
    </row>
    <row r="208" spans="1:10" s="254" customFormat="1" ht="97.5" customHeight="1" x14ac:dyDescent="0.25">
      <c r="A208" s="241"/>
      <c r="B208" s="235" t="s">
        <v>628</v>
      </c>
      <c r="C208" s="236" t="s">
        <v>484</v>
      </c>
      <c r="D208" s="236" t="s">
        <v>115</v>
      </c>
      <c r="E208" s="237" t="s">
        <v>629</v>
      </c>
      <c r="F208" s="237" t="s">
        <v>630</v>
      </c>
      <c r="G208" s="238" t="s">
        <v>13</v>
      </c>
      <c r="H208" s="238" t="s">
        <v>13</v>
      </c>
      <c r="I208" s="238" t="s">
        <v>13</v>
      </c>
      <c r="J208" s="242"/>
    </row>
    <row r="209" spans="1:10" ht="27" customHeight="1" x14ac:dyDescent="0.25">
      <c r="A209" s="682" t="s">
        <v>631</v>
      </c>
      <c r="B209" s="660" t="s">
        <v>632</v>
      </c>
      <c r="C209" s="661" t="s">
        <v>484</v>
      </c>
      <c r="D209" s="662" t="s">
        <v>13</v>
      </c>
      <c r="E209" s="662" t="s">
        <v>13</v>
      </c>
      <c r="F209" s="662" t="s">
        <v>13</v>
      </c>
      <c r="G209" s="230" t="s">
        <v>44</v>
      </c>
      <c r="H209" s="231">
        <f>SUM(H210:H213)</f>
        <v>0</v>
      </c>
      <c r="I209" s="231">
        <f>SUM(I210:I213)</f>
        <v>0</v>
      </c>
      <c r="J209" s="663" t="s">
        <v>13</v>
      </c>
    </row>
    <row r="210" spans="1:10" ht="24" customHeight="1" x14ac:dyDescent="0.25">
      <c r="A210" s="682"/>
      <c r="B210" s="660"/>
      <c r="C210" s="661"/>
      <c r="D210" s="662"/>
      <c r="E210" s="662"/>
      <c r="F210" s="662"/>
      <c r="G210" s="232" t="s">
        <v>45</v>
      </c>
      <c r="H210" s="231">
        <v>0</v>
      </c>
      <c r="I210" s="233">
        <v>0</v>
      </c>
      <c r="J210" s="663"/>
    </row>
    <row r="211" spans="1:10" ht="36.75" customHeight="1" x14ac:dyDescent="0.25">
      <c r="A211" s="682"/>
      <c r="B211" s="660"/>
      <c r="C211" s="661"/>
      <c r="D211" s="662"/>
      <c r="E211" s="662"/>
      <c r="F211" s="662"/>
      <c r="G211" s="232" t="s">
        <v>46</v>
      </c>
      <c r="H211" s="231">
        <v>0</v>
      </c>
      <c r="I211" s="233">
        <v>0</v>
      </c>
      <c r="J211" s="663"/>
    </row>
    <row r="212" spans="1:10" ht="18.75" customHeight="1" x14ac:dyDescent="0.25">
      <c r="A212" s="682"/>
      <c r="B212" s="660"/>
      <c r="C212" s="661"/>
      <c r="D212" s="662"/>
      <c r="E212" s="662"/>
      <c r="F212" s="662"/>
      <c r="G212" s="232" t="s">
        <v>47</v>
      </c>
      <c r="H212" s="231">
        <v>0</v>
      </c>
      <c r="I212" s="233">
        <v>0</v>
      </c>
      <c r="J212" s="663"/>
    </row>
    <row r="213" spans="1:10" ht="17.25" customHeight="1" x14ac:dyDescent="0.25">
      <c r="A213" s="682"/>
      <c r="B213" s="660"/>
      <c r="C213" s="661"/>
      <c r="D213" s="662"/>
      <c r="E213" s="662"/>
      <c r="F213" s="662"/>
      <c r="G213" s="232" t="s">
        <v>48</v>
      </c>
      <c r="H213" s="233">
        <v>0</v>
      </c>
      <c r="I213" s="233">
        <v>0</v>
      </c>
      <c r="J213" s="663"/>
    </row>
    <row r="214" spans="1:10" s="254" customFormat="1" ht="93.75" customHeight="1" x14ac:dyDescent="0.25">
      <c r="A214" s="241"/>
      <c r="B214" s="235" t="s">
        <v>633</v>
      </c>
      <c r="C214" s="236" t="s">
        <v>484</v>
      </c>
      <c r="D214" s="236" t="s">
        <v>115</v>
      </c>
      <c r="E214" s="237" t="s">
        <v>634</v>
      </c>
      <c r="F214" s="237" t="s">
        <v>635</v>
      </c>
      <c r="G214" s="236"/>
      <c r="H214" s="242"/>
      <c r="I214" s="242"/>
      <c r="J214" s="242"/>
    </row>
    <row r="215" spans="1:10" ht="27" customHeight="1" x14ac:dyDescent="0.25">
      <c r="A215" s="682" t="s">
        <v>636</v>
      </c>
      <c r="B215" s="660" t="s">
        <v>637</v>
      </c>
      <c r="C215" s="661" t="s">
        <v>484</v>
      </c>
      <c r="D215" s="662" t="s">
        <v>13</v>
      </c>
      <c r="E215" s="662" t="s">
        <v>13</v>
      </c>
      <c r="F215" s="662" t="s">
        <v>13</v>
      </c>
      <c r="G215" s="230" t="s">
        <v>44</v>
      </c>
      <c r="H215" s="231">
        <f>SUM(H216:H219)</f>
        <v>205635.5</v>
      </c>
      <c r="I215" s="231">
        <f>SUM(I216:I219)</f>
        <v>71668.2</v>
      </c>
      <c r="J215" s="663" t="s">
        <v>13</v>
      </c>
    </row>
    <row r="216" spans="1:10" ht="24" customHeight="1" x14ac:dyDescent="0.25">
      <c r="A216" s="682"/>
      <c r="B216" s="660"/>
      <c r="C216" s="661"/>
      <c r="D216" s="662"/>
      <c r="E216" s="662"/>
      <c r="F216" s="662"/>
      <c r="G216" s="232" t="s">
        <v>45</v>
      </c>
      <c r="H216" s="233">
        <f t="shared" ref="H216:I218" si="8">SUM(H221,H226,H231,H236)</f>
        <v>70154.8</v>
      </c>
      <c r="I216" s="233">
        <f t="shared" si="8"/>
        <v>14843</v>
      </c>
      <c r="J216" s="663"/>
    </row>
    <row r="217" spans="1:10" ht="42" customHeight="1" x14ac:dyDescent="0.25">
      <c r="A217" s="682"/>
      <c r="B217" s="660"/>
      <c r="C217" s="661"/>
      <c r="D217" s="662"/>
      <c r="E217" s="662"/>
      <c r="F217" s="662"/>
      <c r="G217" s="232" t="s">
        <v>46</v>
      </c>
      <c r="H217" s="233">
        <f t="shared" si="8"/>
        <v>15268.400000000003</v>
      </c>
      <c r="I217" s="233">
        <f t="shared" si="8"/>
        <v>3203.8999999999987</v>
      </c>
      <c r="J217" s="663"/>
    </row>
    <row r="218" spans="1:10" ht="18.75" customHeight="1" x14ac:dyDescent="0.25">
      <c r="A218" s="682"/>
      <c r="B218" s="660"/>
      <c r="C218" s="661"/>
      <c r="D218" s="662"/>
      <c r="E218" s="662"/>
      <c r="F218" s="662"/>
      <c r="G218" s="232" t="s">
        <v>47</v>
      </c>
      <c r="H218" s="233">
        <f t="shared" si="8"/>
        <v>74481.8</v>
      </c>
      <c r="I218" s="233">
        <f t="shared" si="8"/>
        <v>41952.5</v>
      </c>
      <c r="J218" s="663"/>
    </row>
    <row r="219" spans="1:10" ht="17.25" customHeight="1" x14ac:dyDescent="0.25">
      <c r="A219" s="682"/>
      <c r="B219" s="660"/>
      <c r="C219" s="661"/>
      <c r="D219" s="662"/>
      <c r="E219" s="662"/>
      <c r="F219" s="662"/>
      <c r="G219" s="232" t="s">
        <v>48</v>
      </c>
      <c r="H219" s="233">
        <f>SUM(H224,H229,H234,H239)</f>
        <v>45730.5</v>
      </c>
      <c r="I219" s="233">
        <f>SUM(I224,I229,I234,I239)</f>
        <v>11668.8</v>
      </c>
      <c r="J219" s="663"/>
    </row>
    <row r="220" spans="1:10" ht="27" customHeight="1" x14ac:dyDescent="0.25">
      <c r="A220" s="666" t="s">
        <v>638</v>
      </c>
      <c r="B220" s="677" t="s">
        <v>639</v>
      </c>
      <c r="C220" s="661" t="s">
        <v>484</v>
      </c>
      <c r="D220" s="667" t="s">
        <v>81</v>
      </c>
      <c r="E220" s="672" t="s">
        <v>613</v>
      </c>
      <c r="F220" s="672" t="s">
        <v>640</v>
      </c>
      <c r="G220" s="230" t="s">
        <v>44</v>
      </c>
      <c r="H220" s="231">
        <f>SUM(H221:H224)</f>
        <v>114319.7</v>
      </c>
      <c r="I220" s="231">
        <f>SUM(I221:I224)</f>
        <v>50654.399999999994</v>
      </c>
      <c r="J220" s="663"/>
    </row>
    <row r="221" spans="1:10" ht="24" customHeight="1" x14ac:dyDescent="0.25">
      <c r="A221" s="666"/>
      <c r="B221" s="677"/>
      <c r="C221" s="661"/>
      <c r="D221" s="667"/>
      <c r="E221" s="667"/>
      <c r="F221" s="667"/>
      <c r="G221" s="232" t="s">
        <v>45</v>
      </c>
      <c r="H221" s="233">
        <v>0</v>
      </c>
      <c r="I221" s="233">
        <v>0</v>
      </c>
      <c r="J221" s="663"/>
    </row>
    <row r="222" spans="1:10" ht="42" customHeight="1" x14ac:dyDescent="0.25">
      <c r="A222" s="666"/>
      <c r="B222" s="677"/>
      <c r="C222" s="661"/>
      <c r="D222" s="667"/>
      <c r="E222" s="667"/>
      <c r="F222" s="667"/>
      <c r="G222" s="232" t="s">
        <v>46</v>
      </c>
      <c r="H222" s="233">
        <v>522.80000000000291</v>
      </c>
      <c r="I222" s="233">
        <v>129.59999999999854</v>
      </c>
      <c r="J222" s="663"/>
    </row>
    <row r="223" spans="1:10" ht="18.75" customHeight="1" x14ac:dyDescent="0.25">
      <c r="A223" s="666"/>
      <c r="B223" s="677"/>
      <c r="C223" s="661"/>
      <c r="D223" s="667"/>
      <c r="E223" s="667"/>
      <c r="F223" s="667"/>
      <c r="G223" s="232" t="s">
        <v>47</v>
      </c>
      <c r="H223" s="233">
        <f>66132+1934.4</f>
        <v>68066.399999999994</v>
      </c>
      <c r="I223" s="233">
        <v>38856</v>
      </c>
      <c r="J223" s="663"/>
    </row>
    <row r="224" spans="1:10" ht="17.25" customHeight="1" x14ac:dyDescent="0.25">
      <c r="A224" s="666"/>
      <c r="B224" s="677"/>
      <c r="C224" s="661"/>
      <c r="D224" s="667"/>
      <c r="E224" s="667"/>
      <c r="F224" s="667"/>
      <c r="G224" s="232" t="s">
        <v>48</v>
      </c>
      <c r="H224" s="233">
        <v>45730.5</v>
      </c>
      <c r="I224" s="233">
        <v>11668.8</v>
      </c>
      <c r="J224" s="663"/>
    </row>
    <row r="225" spans="1:10" ht="27" customHeight="1" x14ac:dyDescent="0.25">
      <c r="A225" s="666" t="s">
        <v>641</v>
      </c>
      <c r="B225" s="677" t="s">
        <v>642</v>
      </c>
      <c r="C225" s="661" t="s">
        <v>484</v>
      </c>
      <c r="D225" s="667" t="s">
        <v>81</v>
      </c>
      <c r="E225" s="672" t="s">
        <v>616</v>
      </c>
      <c r="F225" s="672" t="s">
        <v>643</v>
      </c>
      <c r="G225" s="230" t="s">
        <v>44</v>
      </c>
      <c r="H225" s="231">
        <f>SUM(H226:H229)</f>
        <v>6030.3</v>
      </c>
      <c r="I225" s="231">
        <f>SUM(I226:I229)</f>
        <v>3015.7</v>
      </c>
      <c r="J225" s="663"/>
    </row>
    <row r="226" spans="1:10" ht="24" customHeight="1" x14ac:dyDescent="0.25">
      <c r="A226" s="666"/>
      <c r="B226" s="677"/>
      <c r="C226" s="661"/>
      <c r="D226" s="667"/>
      <c r="E226" s="667"/>
      <c r="F226" s="667"/>
      <c r="G226" s="232" t="s">
        <v>45</v>
      </c>
      <c r="H226" s="233">
        <v>0</v>
      </c>
      <c r="I226" s="233">
        <v>0</v>
      </c>
      <c r="J226" s="663"/>
    </row>
    <row r="227" spans="1:10" ht="42" customHeight="1" x14ac:dyDescent="0.25">
      <c r="A227" s="666"/>
      <c r="B227" s="677"/>
      <c r="C227" s="661"/>
      <c r="D227" s="667"/>
      <c r="E227" s="667"/>
      <c r="F227" s="667"/>
      <c r="G227" s="232" t="s">
        <v>46</v>
      </c>
      <c r="H227" s="233">
        <v>0</v>
      </c>
      <c r="I227" s="233">
        <v>0</v>
      </c>
      <c r="J227" s="663"/>
    </row>
    <row r="228" spans="1:10" ht="18.75" customHeight="1" x14ac:dyDescent="0.25">
      <c r="A228" s="666"/>
      <c r="B228" s="677"/>
      <c r="C228" s="661"/>
      <c r="D228" s="667"/>
      <c r="E228" s="667"/>
      <c r="F228" s="667"/>
      <c r="G228" s="232" t="s">
        <v>47</v>
      </c>
      <c r="H228" s="233">
        <v>6030.3</v>
      </c>
      <c r="I228" s="233">
        <v>3015.7</v>
      </c>
      <c r="J228" s="663"/>
    </row>
    <row r="229" spans="1:10" ht="17.25" customHeight="1" x14ac:dyDescent="0.25">
      <c r="A229" s="666"/>
      <c r="B229" s="677"/>
      <c r="C229" s="661"/>
      <c r="D229" s="667"/>
      <c r="E229" s="667"/>
      <c r="F229" s="667"/>
      <c r="G229" s="232" t="s">
        <v>48</v>
      </c>
      <c r="H229" s="233">
        <v>0</v>
      </c>
      <c r="I229" s="233">
        <v>0</v>
      </c>
      <c r="J229" s="663"/>
    </row>
    <row r="230" spans="1:10" ht="39" customHeight="1" x14ac:dyDescent="0.25">
      <c r="A230" s="666" t="s">
        <v>644</v>
      </c>
      <c r="B230" s="677" t="s">
        <v>645</v>
      </c>
      <c r="C230" s="661" t="s">
        <v>484</v>
      </c>
      <c r="D230" s="667" t="s">
        <v>81</v>
      </c>
      <c r="E230" s="672" t="s">
        <v>646</v>
      </c>
      <c r="F230" s="672" t="s">
        <v>647</v>
      </c>
      <c r="G230" s="230" t="s">
        <v>44</v>
      </c>
      <c r="H230" s="231">
        <f>SUM(H231:H234)</f>
        <v>46780.200000000004</v>
      </c>
      <c r="I230" s="231">
        <f>SUM(I231:I234)</f>
        <v>9917.2999999999993</v>
      </c>
      <c r="J230" s="663"/>
    </row>
    <row r="231" spans="1:10" ht="24" customHeight="1" x14ac:dyDescent="0.25">
      <c r="A231" s="666"/>
      <c r="B231" s="677"/>
      <c r="C231" s="661"/>
      <c r="D231" s="667"/>
      <c r="E231" s="667"/>
      <c r="F231" s="667"/>
      <c r="G231" s="232" t="s">
        <v>45</v>
      </c>
      <c r="H231" s="233">
        <v>42708.3</v>
      </c>
      <c r="I231" s="233">
        <v>9083</v>
      </c>
      <c r="J231" s="663"/>
    </row>
    <row r="232" spans="1:10" ht="42" customHeight="1" x14ac:dyDescent="0.25">
      <c r="A232" s="666"/>
      <c r="B232" s="677"/>
      <c r="C232" s="661"/>
      <c r="D232" s="667"/>
      <c r="E232" s="667"/>
      <c r="F232" s="667"/>
      <c r="G232" s="232" t="s">
        <v>46</v>
      </c>
      <c r="H232" s="233">
        <v>4071.9</v>
      </c>
      <c r="I232" s="233">
        <v>834.3</v>
      </c>
      <c r="J232" s="663"/>
    </row>
    <row r="233" spans="1:10" ht="15.75" customHeight="1" x14ac:dyDescent="0.25">
      <c r="A233" s="666"/>
      <c r="B233" s="677"/>
      <c r="C233" s="661"/>
      <c r="D233" s="667"/>
      <c r="E233" s="667"/>
      <c r="F233" s="667"/>
      <c r="G233" s="232" t="s">
        <v>47</v>
      </c>
      <c r="H233" s="233">
        <v>0</v>
      </c>
      <c r="I233" s="233">
        <v>0</v>
      </c>
      <c r="J233" s="663"/>
    </row>
    <row r="234" spans="1:10" ht="35.25" customHeight="1" x14ac:dyDescent="0.25">
      <c r="A234" s="666"/>
      <c r="B234" s="677"/>
      <c r="C234" s="661"/>
      <c r="D234" s="667"/>
      <c r="E234" s="667"/>
      <c r="F234" s="667"/>
      <c r="G234" s="232" t="s">
        <v>48</v>
      </c>
      <c r="H234" s="233">
        <v>0</v>
      </c>
      <c r="I234" s="233">
        <v>0</v>
      </c>
      <c r="J234" s="663"/>
    </row>
    <row r="235" spans="1:10" ht="27" customHeight="1" x14ac:dyDescent="0.25">
      <c r="A235" s="666" t="s">
        <v>648</v>
      </c>
      <c r="B235" s="677" t="s">
        <v>649</v>
      </c>
      <c r="C235" s="661" t="s">
        <v>484</v>
      </c>
      <c r="D235" s="687" t="s">
        <v>81</v>
      </c>
      <c r="E235" s="687" t="s">
        <v>650</v>
      </c>
      <c r="F235" s="687" t="s">
        <v>651</v>
      </c>
      <c r="G235" s="230" t="s">
        <v>44</v>
      </c>
      <c r="H235" s="231">
        <f>SUM(H236:H239)</f>
        <v>38505.299999999996</v>
      </c>
      <c r="I235" s="231">
        <f>SUM(I236:I239)</f>
        <v>8080.8</v>
      </c>
      <c r="J235" s="663"/>
    </row>
    <row r="236" spans="1:10" ht="24" customHeight="1" x14ac:dyDescent="0.25">
      <c r="A236" s="666"/>
      <c r="B236" s="677"/>
      <c r="C236" s="661"/>
      <c r="D236" s="688"/>
      <c r="E236" s="688"/>
      <c r="F236" s="688"/>
      <c r="G236" s="232" t="s">
        <v>45</v>
      </c>
      <c r="H236" s="233">
        <v>27446.5</v>
      </c>
      <c r="I236" s="233">
        <v>5760</v>
      </c>
      <c r="J236" s="663"/>
    </row>
    <row r="237" spans="1:10" ht="42" customHeight="1" x14ac:dyDescent="0.25">
      <c r="A237" s="666"/>
      <c r="B237" s="677"/>
      <c r="C237" s="661"/>
      <c r="D237" s="688"/>
      <c r="E237" s="688"/>
      <c r="F237" s="688"/>
      <c r="G237" s="232" t="s">
        <v>46</v>
      </c>
      <c r="H237" s="233">
        <v>10673.7</v>
      </c>
      <c r="I237" s="233">
        <v>2240</v>
      </c>
      <c r="J237" s="663"/>
    </row>
    <row r="238" spans="1:10" ht="18.75" customHeight="1" x14ac:dyDescent="0.25">
      <c r="A238" s="666"/>
      <c r="B238" s="677"/>
      <c r="C238" s="661"/>
      <c r="D238" s="688"/>
      <c r="E238" s="688"/>
      <c r="F238" s="688"/>
      <c r="G238" s="232" t="s">
        <v>47</v>
      </c>
      <c r="H238" s="233">
        <v>385.1</v>
      </c>
      <c r="I238" s="233">
        <v>80.8</v>
      </c>
      <c r="J238" s="663"/>
    </row>
    <row r="239" spans="1:10" ht="17.25" customHeight="1" x14ac:dyDescent="0.25">
      <c r="A239" s="666"/>
      <c r="B239" s="677"/>
      <c r="C239" s="661"/>
      <c r="D239" s="689"/>
      <c r="E239" s="689"/>
      <c r="F239" s="689"/>
      <c r="G239" s="232" t="s">
        <v>48</v>
      </c>
      <c r="H239" s="233">
        <v>0</v>
      </c>
      <c r="I239" s="233">
        <v>0</v>
      </c>
      <c r="J239" s="663"/>
    </row>
    <row r="240" spans="1:10" s="254" customFormat="1" ht="96" customHeight="1" x14ac:dyDescent="0.25">
      <c r="A240" s="241"/>
      <c r="B240" s="235" t="s">
        <v>652</v>
      </c>
      <c r="C240" s="236" t="s">
        <v>484</v>
      </c>
      <c r="D240" s="236" t="s">
        <v>81</v>
      </c>
      <c r="E240" s="237" t="s">
        <v>653</v>
      </c>
      <c r="F240" s="237" t="s">
        <v>654</v>
      </c>
      <c r="G240" s="238" t="s">
        <v>13</v>
      </c>
      <c r="H240" s="238" t="s">
        <v>13</v>
      </c>
      <c r="I240" s="238" t="s">
        <v>13</v>
      </c>
      <c r="J240" s="242"/>
    </row>
    <row r="241" spans="1:10" s="254" customFormat="1" ht="135" x14ac:dyDescent="0.25">
      <c r="A241" s="241"/>
      <c r="B241" s="235" t="s">
        <v>655</v>
      </c>
      <c r="C241" s="236" t="s">
        <v>484</v>
      </c>
      <c r="D241" s="236" t="s">
        <v>81</v>
      </c>
      <c r="E241" s="237" t="s">
        <v>646</v>
      </c>
      <c r="F241" s="237" t="s">
        <v>656</v>
      </c>
      <c r="G241" s="238" t="s">
        <v>13</v>
      </c>
      <c r="H241" s="238" t="s">
        <v>13</v>
      </c>
      <c r="I241" s="238" t="s">
        <v>13</v>
      </c>
      <c r="J241" s="242"/>
    </row>
    <row r="242" spans="1:10" s="254" customFormat="1" ht="75" customHeight="1" x14ac:dyDescent="0.25">
      <c r="A242" s="241"/>
      <c r="B242" s="235" t="s">
        <v>657</v>
      </c>
      <c r="C242" s="236" t="s">
        <v>484</v>
      </c>
      <c r="D242" s="236" t="s">
        <v>81</v>
      </c>
      <c r="E242" s="237" t="s">
        <v>650</v>
      </c>
      <c r="F242" s="237" t="s">
        <v>658</v>
      </c>
      <c r="G242" s="238" t="s">
        <v>13</v>
      </c>
      <c r="H242" s="238" t="s">
        <v>13</v>
      </c>
      <c r="I242" s="238" t="s">
        <v>13</v>
      </c>
      <c r="J242" s="242"/>
    </row>
    <row r="243" spans="1:10" ht="27" customHeight="1" x14ac:dyDescent="0.25">
      <c r="A243" s="682" t="s">
        <v>659</v>
      </c>
      <c r="B243" s="660" t="s">
        <v>660</v>
      </c>
      <c r="C243" s="661" t="s">
        <v>661</v>
      </c>
      <c r="D243" s="662" t="s">
        <v>13</v>
      </c>
      <c r="E243" s="662" t="s">
        <v>13</v>
      </c>
      <c r="F243" s="662" t="s">
        <v>13</v>
      </c>
      <c r="G243" s="230" t="s">
        <v>44</v>
      </c>
      <c r="H243" s="231">
        <f>SUM(H244:H247)</f>
        <v>85763.400000000009</v>
      </c>
      <c r="I243" s="231">
        <f>SUM(I244:I247)</f>
        <v>21440.9</v>
      </c>
      <c r="J243" s="663" t="s">
        <v>13</v>
      </c>
    </row>
    <row r="244" spans="1:10" ht="24" customHeight="1" x14ac:dyDescent="0.25">
      <c r="A244" s="682"/>
      <c r="B244" s="660"/>
      <c r="C244" s="661"/>
      <c r="D244" s="662"/>
      <c r="E244" s="662"/>
      <c r="F244" s="662"/>
      <c r="G244" s="232" t="s">
        <v>45</v>
      </c>
      <c r="H244" s="233">
        <v>0</v>
      </c>
      <c r="I244" s="233">
        <v>0</v>
      </c>
      <c r="J244" s="663"/>
    </row>
    <row r="245" spans="1:10" ht="39.75" customHeight="1" x14ac:dyDescent="0.25">
      <c r="A245" s="682"/>
      <c r="B245" s="660"/>
      <c r="C245" s="661"/>
      <c r="D245" s="662"/>
      <c r="E245" s="662"/>
      <c r="F245" s="662"/>
      <c r="G245" s="232" t="s">
        <v>46</v>
      </c>
      <c r="H245" s="233">
        <v>84905.8</v>
      </c>
      <c r="I245" s="233">
        <v>21226.5</v>
      </c>
      <c r="J245" s="663"/>
    </row>
    <row r="246" spans="1:10" ht="18.75" customHeight="1" x14ac:dyDescent="0.25">
      <c r="A246" s="682"/>
      <c r="B246" s="660"/>
      <c r="C246" s="661"/>
      <c r="D246" s="662"/>
      <c r="E246" s="662"/>
      <c r="F246" s="662"/>
      <c r="G246" s="232" t="s">
        <v>47</v>
      </c>
      <c r="H246" s="233">
        <v>857.6</v>
      </c>
      <c r="I246" s="233">
        <v>214.4</v>
      </c>
      <c r="J246" s="663"/>
    </row>
    <row r="247" spans="1:10" ht="31.5" customHeight="1" x14ac:dyDescent="0.25">
      <c r="A247" s="682"/>
      <c r="B247" s="660"/>
      <c r="C247" s="661"/>
      <c r="D247" s="662"/>
      <c r="E247" s="662"/>
      <c r="F247" s="662"/>
      <c r="G247" s="232" t="s">
        <v>48</v>
      </c>
      <c r="H247" s="233">
        <v>0</v>
      </c>
      <c r="I247" s="233">
        <v>0</v>
      </c>
      <c r="J247" s="663"/>
    </row>
    <row r="248" spans="1:10" s="254" customFormat="1" ht="198.75" customHeight="1" x14ac:dyDescent="0.25">
      <c r="A248" s="241"/>
      <c r="B248" s="235" t="s">
        <v>662</v>
      </c>
      <c r="C248" s="236" t="s">
        <v>661</v>
      </c>
      <c r="D248" s="236" t="s">
        <v>663</v>
      </c>
      <c r="E248" s="237" t="s">
        <v>664</v>
      </c>
      <c r="F248" s="237" t="s">
        <v>665</v>
      </c>
      <c r="G248" s="238" t="s">
        <v>13</v>
      </c>
      <c r="H248" s="238" t="s">
        <v>13</v>
      </c>
      <c r="I248" s="238" t="s">
        <v>13</v>
      </c>
      <c r="J248" s="242"/>
    </row>
    <row r="249" spans="1:10" s="254" customFormat="1" ht="165" x14ac:dyDescent="0.25">
      <c r="A249" s="241"/>
      <c r="B249" s="235" t="s">
        <v>666</v>
      </c>
      <c r="C249" s="236" t="s">
        <v>661</v>
      </c>
      <c r="D249" s="236" t="s">
        <v>663</v>
      </c>
      <c r="E249" s="237" t="s">
        <v>667</v>
      </c>
      <c r="F249" s="237" t="s">
        <v>668</v>
      </c>
      <c r="G249" s="238" t="s">
        <v>13</v>
      </c>
      <c r="H249" s="238" t="s">
        <v>13</v>
      </c>
      <c r="I249" s="238" t="s">
        <v>13</v>
      </c>
      <c r="J249" s="242"/>
    </row>
    <row r="250" spans="1:10" ht="27" customHeight="1" x14ac:dyDescent="0.25">
      <c r="A250" s="682" t="s">
        <v>669</v>
      </c>
      <c r="B250" s="660" t="s">
        <v>670</v>
      </c>
      <c r="C250" s="661" t="s">
        <v>484</v>
      </c>
      <c r="D250" s="662" t="s">
        <v>13</v>
      </c>
      <c r="E250" s="662" t="s">
        <v>13</v>
      </c>
      <c r="F250" s="662" t="s">
        <v>13</v>
      </c>
      <c r="G250" s="230" t="s">
        <v>44</v>
      </c>
      <c r="H250" s="231">
        <f>SUM(H251:H254)</f>
        <v>51326.700000000004</v>
      </c>
      <c r="I250" s="231">
        <f>SUM(I251:I254)</f>
        <v>15412.9</v>
      </c>
      <c r="J250" s="663" t="s">
        <v>13</v>
      </c>
    </row>
    <row r="251" spans="1:10" ht="24" customHeight="1" x14ac:dyDescent="0.25">
      <c r="A251" s="682"/>
      <c r="B251" s="660"/>
      <c r="C251" s="661"/>
      <c r="D251" s="662"/>
      <c r="E251" s="662"/>
      <c r="F251" s="662"/>
      <c r="G251" s="232" t="s">
        <v>45</v>
      </c>
      <c r="H251" s="233">
        <f t="shared" ref="H251:I252" si="9">SUM(H256,H261)</f>
        <v>0</v>
      </c>
      <c r="I251" s="233">
        <f t="shared" si="9"/>
        <v>0</v>
      </c>
      <c r="J251" s="663"/>
    </row>
    <row r="252" spans="1:10" ht="39.75" customHeight="1" x14ac:dyDescent="0.25">
      <c r="A252" s="682"/>
      <c r="B252" s="660"/>
      <c r="C252" s="661"/>
      <c r="D252" s="662"/>
      <c r="E252" s="662"/>
      <c r="F252" s="662"/>
      <c r="G252" s="232" t="s">
        <v>46</v>
      </c>
      <c r="H252" s="233">
        <f t="shared" si="9"/>
        <v>22.30000000000291</v>
      </c>
      <c r="I252" s="233">
        <f t="shared" si="9"/>
        <v>5</v>
      </c>
      <c r="J252" s="663"/>
    </row>
    <row r="253" spans="1:10" ht="18.75" customHeight="1" x14ac:dyDescent="0.25">
      <c r="A253" s="682"/>
      <c r="B253" s="660"/>
      <c r="C253" s="661"/>
      <c r="D253" s="662"/>
      <c r="E253" s="662"/>
      <c r="F253" s="662"/>
      <c r="G253" s="232" t="s">
        <v>47</v>
      </c>
      <c r="H253" s="233">
        <f>SUM(H258,H263)</f>
        <v>50934.400000000001</v>
      </c>
      <c r="I253" s="233">
        <f>SUM(I258,I263)</f>
        <v>15407.9</v>
      </c>
      <c r="J253" s="663"/>
    </row>
    <row r="254" spans="1:10" ht="17.25" customHeight="1" x14ac:dyDescent="0.25">
      <c r="A254" s="682"/>
      <c r="B254" s="660"/>
      <c r="C254" s="661"/>
      <c r="D254" s="662"/>
      <c r="E254" s="662"/>
      <c r="F254" s="662"/>
      <c r="G254" s="232" t="s">
        <v>48</v>
      </c>
      <c r="H254" s="233">
        <f>SUM(H259,H264)</f>
        <v>370</v>
      </c>
      <c r="I254" s="233">
        <f>SUM(I259,I264)</f>
        <v>0</v>
      </c>
      <c r="J254" s="663"/>
    </row>
    <row r="255" spans="1:10" ht="27" customHeight="1" x14ac:dyDescent="0.25">
      <c r="A255" s="666" t="s">
        <v>671</v>
      </c>
      <c r="B255" s="677" t="s">
        <v>672</v>
      </c>
      <c r="C255" s="661" t="s">
        <v>484</v>
      </c>
      <c r="D255" s="667" t="s">
        <v>81</v>
      </c>
      <c r="E255" s="667" t="s">
        <v>613</v>
      </c>
      <c r="F255" s="667" t="s">
        <v>673</v>
      </c>
      <c r="G255" s="230" t="s">
        <v>44</v>
      </c>
      <c r="H255" s="231">
        <f>SUM(H256:H259)</f>
        <v>43080.700000000004</v>
      </c>
      <c r="I255" s="231">
        <f>SUM(I256:I259)</f>
        <v>14210.9</v>
      </c>
      <c r="J255" s="663"/>
    </row>
    <row r="256" spans="1:10" ht="24" customHeight="1" x14ac:dyDescent="0.25">
      <c r="A256" s="666"/>
      <c r="B256" s="677"/>
      <c r="C256" s="661"/>
      <c r="D256" s="667"/>
      <c r="E256" s="667"/>
      <c r="F256" s="667"/>
      <c r="G256" s="232" t="s">
        <v>45</v>
      </c>
      <c r="H256" s="231">
        <v>0</v>
      </c>
      <c r="I256" s="233">
        <v>0</v>
      </c>
      <c r="J256" s="663"/>
    </row>
    <row r="257" spans="1:10" ht="39.75" customHeight="1" x14ac:dyDescent="0.25">
      <c r="A257" s="666"/>
      <c r="B257" s="677"/>
      <c r="C257" s="661"/>
      <c r="D257" s="667"/>
      <c r="E257" s="667"/>
      <c r="F257" s="667"/>
      <c r="G257" s="232" t="s">
        <v>46</v>
      </c>
      <c r="H257" s="231">
        <v>22.30000000000291</v>
      </c>
      <c r="I257" s="231">
        <v>5</v>
      </c>
      <c r="J257" s="663"/>
    </row>
    <row r="258" spans="1:10" ht="18.75" customHeight="1" x14ac:dyDescent="0.25">
      <c r="A258" s="666"/>
      <c r="B258" s="673"/>
      <c r="C258" s="661"/>
      <c r="D258" s="667"/>
      <c r="E258" s="667"/>
      <c r="F258" s="667"/>
      <c r="G258" s="232" t="s">
        <v>47</v>
      </c>
      <c r="H258" s="233">
        <f>42463.1+225.3</f>
        <v>42688.4</v>
      </c>
      <c r="I258" s="233">
        <v>14205.9</v>
      </c>
      <c r="J258" s="663"/>
    </row>
    <row r="259" spans="1:10" ht="17.25" customHeight="1" x14ac:dyDescent="0.25">
      <c r="A259" s="666"/>
      <c r="B259" s="673"/>
      <c r="C259" s="661"/>
      <c r="D259" s="667"/>
      <c r="E259" s="667"/>
      <c r="F259" s="667"/>
      <c r="G259" s="232" t="s">
        <v>48</v>
      </c>
      <c r="H259" s="233">
        <v>370</v>
      </c>
      <c r="I259" s="233">
        <v>0</v>
      </c>
      <c r="J259" s="663"/>
    </row>
    <row r="260" spans="1:10" ht="27" customHeight="1" x14ac:dyDescent="0.25">
      <c r="A260" s="666" t="s">
        <v>674</v>
      </c>
      <c r="B260" s="677" t="s">
        <v>675</v>
      </c>
      <c r="C260" s="661" t="s">
        <v>484</v>
      </c>
      <c r="D260" s="667" t="s">
        <v>81</v>
      </c>
      <c r="E260" s="667" t="s">
        <v>676</v>
      </c>
      <c r="F260" s="667" t="s">
        <v>677</v>
      </c>
      <c r="G260" s="230" t="s">
        <v>44</v>
      </c>
      <c r="H260" s="231">
        <f>SUM(H261:H264)</f>
        <v>8246</v>
      </c>
      <c r="I260" s="231">
        <f>SUM(I261:I264)</f>
        <v>1202</v>
      </c>
      <c r="J260" s="663"/>
    </row>
    <row r="261" spans="1:10" ht="24" customHeight="1" x14ac:dyDescent="0.25">
      <c r="A261" s="666"/>
      <c r="B261" s="677"/>
      <c r="C261" s="661"/>
      <c r="D261" s="667"/>
      <c r="E261" s="667"/>
      <c r="F261" s="667"/>
      <c r="G261" s="232" t="s">
        <v>45</v>
      </c>
      <c r="H261" s="231">
        <v>0</v>
      </c>
      <c r="I261" s="233">
        <v>0</v>
      </c>
      <c r="J261" s="663"/>
    </row>
    <row r="262" spans="1:10" ht="39.75" customHeight="1" x14ac:dyDescent="0.25">
      <c r="A262" s="666"/>
      <c r="B262" s="677"/>
      <c r="C262" s="661"/>
      <c r="D262" s="667"/>
      <c r="E262" s="667"/>
      <c r="F262" s="667"/>
      <c r="G262" s="232" t="s">
        <v>46</v>
      </c>
      <c r="H262" s="231">
        <v>0</v>
      </c>
      <c r="I262" s="233">
        <v>0</v>
      </c>
      <c r="J262" s="663"/>
    </row>
    <row r="263" spans="1:10" ht="18.75" customHeight="1" x14ac:dyDescent="0.25">
      <c r="A263" s="666"/>
      <c r="B263" s="673"/>
      <c r="C263" s="661"/>
      <c r="D263" s="667"/>
      <c r="E263" s="667"/>
      <c r="F263" s="667"/>
      <c r="G263" s="232" t="s">
        <v>47</v>
      </c>
      <c r="H263" s="233">
        <v>8246</v>
      </c>
      <c r="I263" s="233">
        <v>1202</v>
      </c>
      <c r="J263" s="663"/>
    </row>
    <row r="264" spans="1:10" ht="17.25" customHeight="1" x14ac:dyDescent="0.25">
      <c r="A264" s="666"/>
      <c r="B264" s="673"/>
      <c r="C264" s="661"/>
      <c r="D264" s="667"/>
      <c r="E264" s="667"/>
      <c r="F264" s="667"/>
      <c r="G264" s="232" t="s">
        <v>48</v>
      </c>
      <c r="H264" s="233">
        <v>0</v>
      </c>
      <c r="I264" s="233">
        <v>0</v>
      </c>
      <c r="J264" s="663"/>
    </row>
    <row r="265" spans="1:10" s="254" customFormat="1" ht="108" customHeight="1" x14ac:dyDescent="0.25">
      <c r="A265" s="241"/>
      <c r="B265" s="235" t="s">
        <v>678</v>
      </c>
      <c r="C265" s="236" t="s">
        <v>484</v>
      </c>
      <c r="D265" s="236" t="s">
        <v>115</v>
      </c>
      <c r="E265" s="237" t="s">
        <v>653</v>
      </c>
      <c r="F265" s="237" t="s">
        <v>679</v>
      </c>
      <c r="G265" s="238" t="s">
        <v>13</v>
      </c>
      <c r="H265" s="238" t="s">
        <v>13</v>
      </c>
      <c r="I265" s="238" t="s">
        <v>13</v>
      </c>
      <c r="J265" s="242"/>
    </row>
    <row r="266" spans="1:10" s="254" customFormat="1" ht="109.5" customHeight="1" x14ac:dyDescent="0.25">
      <c r="A266" s="241"/>
      <c r="B266" s="235" t="s">
        <v>680</v>
      </c>
      <c r="C266" s="236" t="s">
        <v>484</v>
      </c>
      <c r="D266" s="236" t="s">
        <v>115</v>
      </c>
      <c r="E266" s="237" t="s">
        <v>676</v>
      </c>
      <c r="F266" s="237" t="s">
        <v>681</v>
      </c>
      <c r="G266" s="238" t="s">
        <v>13</v>
      </c>
      <c r="H266" s="238" t="s">
        <v>13</v>
      </c>
      <c r="I266" s="238" t="s">
        <v>13</v>
      </c>
      <c r="J266" s="242"/>
    </row>
    <row r="267" spans="1:10" ht="27" customHeight="1" x14ac:dyDescent="0.25">
      <c r="A267" s="682" t="s">
        <v>682</v>
      </c>
      <c r="B267" s="660" t="s">
        <v>683</v>
      </c>
      <c r="C267" s="661" t="s">
        <v>484</v>
      </c>
      <c r="D267" s="662" t="s">
        <v>13</v>
      </c>
      <c r="E267" s="662" t="s">
        <v>13</v>
      </c>
      <c r="F267" s="662" t="s">
        <v>13</v>
      </c>
      <c r="G267" s="230" t="s">
        <v>44</v>
      </c>
      <c r="H267" s="231">
        <f>SUM(H268:H271)</f>
        <v>8490.5</v>
      </c>
      <c r="I267" s="231">
        <f>SUM(I268:I271)</f>
        <v>2150</v>
      </c>
      <c r="J267" s="663" t="s">
        <v>13</v>
      </c>
    </row>
    <row r="268" spans="1:10" ht="24" customHeight="1" x14ac:dyDescent="0.25">
      <c r="A268" s="682"/>
      <c r="B268" s="660"/>
      <c r="C268" s="661"/>
      <c r="D268" s="662"/>
      <c r="E268" s="662"/>
      <c r="F268" s="662"/>
      <c r="G268" s="232" t="s">
        <v>45</v>
      </c>
      <c r="H268" s="231">
        <v>0</v>
      </c>
      <c r="I268" s="233">
        <v>0</v>
      </c>
      <c r="J268" s="663"/>
    </row>
    <row r="269" spans="1:10" ht="37.5" customHeight="1" x14ac:dyDescent="0.25">
      <c r="A269" s="682"/>
      <c r="B269" s="660"/>
      <c r="C269" s="661"/>
      <c r="D269" s="662"/>
      <c r="E269" s="662"/>
      <c r="F269" s="662"/>
      <c r="G269" s="232" t="s">
        <v>46</v>
      </c>
      <c r="H269" s="231">
        <v>8.1999999999989086</v>
      </c>
      <c r="I269" s="231">
        <v>3</v>
      </c>
      <c r="J269" s="663"/>
    </row>
    <row r="270" spans="1:10" ht="18.75" customHeight="1" x14ac:dyDescent="0.25">
      <c r="A270" s="682"/>
      <c r="B270" s="660"/>
      <c r="C270" s="661"/>
      <c r="D270" s="662"/>
      <c r="E270" s="662"/>
      <c r="F270" s="662"/>
      <c r="G270" s="232" t="s">
        <v>47</v>
      </c>
      <c r="H270" s="233">
        <f>8137.1+0.1+115.1</f>
        <v>8252.3000000000011</v>
      </c>
      <c r="I270" s="233">
        <v>2016.6</v>
      </c>
      <c r="J270" s="663"/>
    </row>
    <row r="271" spans="1:10" ht="17.25" customHeight="1" x14ac:dyDescent="0.25">
      <c r="A271" s="682"/>
      <c r="B271" s="660"/>
      <c r="C271" s="661"/>
      <c r="D271" s="662"/>
      <c r="E271" s="662"/>
      <c r="F271" s="662"/>
      <c r="G271" s="232" t="s">
        <v>48</v>
      </c>
      <c r="H271" s="233">
        <v>230</v>
      </c>
      <c r="I271" s="233">
        <v>130.4</v>
      </c>
      <c r="J271" s="663"/>
    </row>
    <row r="272" spans="1:10" s="254" customFormat="1" ht="71.25" customHeight="1" x14ac:dyDescent="0.25">
      <c r="A272" s="241"/>
      <c r="B272" s="235" t="s">
        <v>684</v>
      </c>
      <c r="C272" s="236" t="s">
        <v>484</v>
      </c>
      <c r="D272" s="236" t="s">
        <v>115</v>
      </c>
      <c r="E272" s="237" t="s">
        <v>685</v>
      </c>
      <c r="F272" s="237" t="s">
        <v>686</v>
      </c>
      <c r="G272" s="238" t="s">
        <v>13</v>
      </c>
      <c r="H272" s="238" t="s">
        <v>13</v>
      </c>
      <c r="I272" s="238" t="s">
        <v>13</v>
      </c>
      <c r="J272" s="242"/>
    </row>
    <row r="273" spans="1:10" ht="27" customHeight="1" x14ac:dyDescent="0.25">
      <c r="A273" s="682" t="s">
        <v>687</v>
      </c>
      <c r="B273" s="660" t="s">
        <v>688</v>
      </c>
      <c r="C273" s="661" t="s">
        <v>484</v>
      </c>
      <c r="D273" s="662" t="s">
        <v>13</v>
      </c>
      <c r="E273" s="662" t="s">
        <v>13</v>
      </c>
      <c r="F273" s="662" t="s">
        <v>13</v>
      </c>
      <c r="G273" s="230" t="s">
        <v>44</v>
      </c>
      <c r="H273" s="231">
        <f>SUM(H274:H277)</f>
        <v>34542</v>
      </c>
      <c r="I273" s="231">
        <f>SUM(I274:I277)</f>
        <v>6590.3</v>
      </c>
      <c r="J273" s="663" t="s">
        <v>13</v>
      </c>
    </row>
    <row r="274" spans="1:10" ht="24" customHeight="1" x14ac:dyDescent="0.25">
      <c r="A274" s="682"/>
      <c r="B274" s="660"/>
      <c r="C274" s="661"/>
      <c r="D274" s="662"/>
      <c r="E274" s="662"/>
      <c r="F274" s="662"/>
      <c r="G274" s="232" t="s">
        <v>45</v>
      </c>
      <c r="H274" s="231">
        <v>0</v>
      </c>
      <c r="I274" s="233">
        <v>0</v>
      </c>
      <c r="J274" s="663"/>
    </row>
    <row r="275" spans="1:10" ht="37.5" customHeight="1" x14ac:dyDescent="0.25">
      <c r="A275" s="682"/>
      <c r="B275" s="660"/>
      <c r="C275" s="661"/>
      <c r="D275" s="662"/>
      <c r="E275" s="662"/>
      <c r="F275" s="662"/>
      <c r="G275" s="232" t="s">
        <v>46</v>
      </c>
      <c r="H275" s="231">
        <v>0</v>
      </c>
      <c r="I275" s="233">
        <v>0</v>
      </c>
      <c r="J275" s="663"/>
    </row>
    <row r="276" spans="1:10" ht="18.75" customHeight="1" x14ac:dyDescent="0.25">
      <c r="A276" s="682"/>
      <c r="B276" s="660"/>
      <c r="C276" s="661"/>
      <c r="D276" s="662"/>
      <c r="E276" s="662"/>
      <c r="F276" s="662"/>
      <c r="G276" s="232" t="s">
        <v>47</v>
      </c>
      <c r="H276" s="233">
        <v>34542</v>
      </c>
      <c r="I276" s="233">
        <v>6590.3</v>
      </c>
      <c r="J276" s="663"/>
    </row>
    <row r="277" spans="1:10" ht="17.25" customHeight="1" x14ac:dyDescent="0.25">
      <c r="A277" s="682"/>
      <c r="B277" s="660"/>
      <c r="C277" s="661"/>
      <c r="D277" s="662"/>
      <c r="E277" s="662"/>
      <c r="F277" s="662"/>
      <c r="G277" s="232" t="s">
        <v>48</v>
      </c>
      <c r="H277" s="233">
        <v>0</v>
      </c>
      <c r="I277" s="233">
        <v>0</v>
      </c>
      <c r="J277" s="663"/>
    </row>
    <row r="278" spans="1:10" s="254" customFormat="1" ht="78" customHeight="1" x14ac:dyDescent="0.25">
      <c r="A278" s="241"/>
      <c r="B278" s="235" t="s">
        <v>689</v>
      </c>
      <c r="C278" s="236" t="s">
        <v>484</v>
      </c>
      <c r="D278" s="236" t="s">
        <v>115</v>
      </c>
      <c r="E278" s="237" t="s">
        <v>690</v>
      </c>
      <c r="F278" s="237" t="s">
        <v>691</v>
      </c>
      <c r="G278" s="255"/>
      <c r="H278" s="242"/>
      <c r="I278" s="242"/>
      <c r="J278" s="242"/>
    </row>
    <row r="279" spans="1:10" ht="27" customHeight="1" x14ac:dyDescent="0.25">
      <c r="A279" s="682" t="s">
        <v>692</v>
      </c>
      <c r="B279" s="660" t="s">
        <v>693</v>
      </c>
      <c r="C279" s="661" t="s">
        <v>484</v>
      </c>
      <c r="D279" s="662" t="s">
        <v>13</v>
      </c>
      <c r="E279" s="662" t="s">
        <v>13</v>
      </c>
      <c r="F279" s="662" t="s">
        <v>13</v>
      </c>
      <c r="G279" s="230" t="s">
        <v>44</v>
      </c>
      <c r="H279" s="231">
        <f>SUM(H280:H283)</f>
        <v>52550.3</v>
      </c>
      <c r="I279" s="231">
        <f>SUM(I280:I283)</f>
        <v>10506.3</v>
      </c>
      <c r="J279" s="663" t="s">
        <v>13</v>
      </c>
    </row>
    <row r="280" spans="1:10" ht="24" customHeight="1" x14ac:dyDescent="0.25">
      <c r="A280" s="682"/>
      <c r="B280" s="660"/>
      <c r="C280" s="661"/>
      <c r="D280" s="662"/>
      <c r="E280" s="662"/>
      <c r="F280" s="662"/>
      <c r="G280" s="232" t="s">
        <v>45</v>
      </c>
      <c r="H280" s="231">
        <v>0</v>
      </c>
      <c r="I280" s="233">
        <v>0</v>
      </c>
      <c r="J280" s="663"/>
    </row>
    <row r="281" spans="1:10" ht="39" customHeight="1" x14ac:dyDescent="0.25">
      <c r="A281" s="682"/>
      <c r="B281" s="660"/>
      <c r="C281" s="661"/>
      <c r="D281" s="662"/>
      <c r="E281" s="662"/>
      <c r="F281" s="662"/>
      <c r="G281" s="232" t="s">
        <v>46</v>
      </c>
      <c r="H281" s="231">
        <v>0</v>
      </c>
      <c r="I281" s="233">
        <v>0</v>
      </c>
      <c r="J281" s="663"/>
    </row>
    <row r="282" spans="1:10" ht="18.75" customHeight="1" x14ac:dyDescent="0.25">
      <c r="A282" s="682"/>
      <c r="B282" s="660"/>
      <c r="C282" s="661"/>
      <c r="D282" s="662"/>
      <c r="E282" s="662"/>
      <c r="F282" s="662"/>
      <c r="G282" s="232" t="s">
        <v>47</v>
      </c>
      <c r="H282" s="233">
        <v>52550.3</v>
      </c>
      <c r="I282" s="233">
        <v>10506.3</v>
      </c>
      <c r="J282" s="663"/>
    </row>
    <row r="283" spans="1:10" ht="17.25" customHeight="1" x14ac:dyDescent="0.25">
      <c r="A283" s="682"/>
      <c r="B283" s="660"/>
      <c r="C283" s="661"/>
      <c r="D283" s="662"/>
      <c r="E283" s="662"/>
      <c r="F283" s="662"/>
      <c r="G283" s="232" t="s">
        <v>48</v>
      </c>
      <c r="H283" s="233">
        <v>0</v>
      </c>
      <c r="I283" s="233">
        <v>0</v>
      </c>
      <c r="J283" s="663"/>
    </row>
    <row r="284" spans="1:10" s="254" customFormat="1" ht="56.25" customHeight="1" x14ac:dyDescent="0.25">
      <c r="A284" s="241"/>
      <c r="B284" s="235" t="s">
        <v>694</v>
      </c>
      <c r="C284" s="236" t="s">
        <v>484</v>
      </c>
      <c r="D284" s="236" t="s">
        <v>115</v>
      </c>
      <c r="E284" s="237" t="s">
        <v>695</v>
      </c>
      <c r="F284" s="237" t="s">
        <v>696</v>
      </c>
      <c r="G284" s="238" t="s">
        <v>13</v>
      </c>
      <c r="H284" s="238" t="s">
        <v>13</v>
      </c>
      <c r="I284" s="238" t="s">
        <v>13</v>
      </c>
      <c r="J284" s="242"/>
    </row>
    <row r="285" spans="1:10" ht="27" customHeight="1" x14ac:dyDescent="0.25">
      <c r="A285" s="682" t="s">
        <v>697</v>
      </c>
      <c r="B285" s="660" t="s">
        <v>698</v>
      </c>
      <c r="C285" s="661" t="s">
        <v>484</v>
      </c>
      <c r="D285" s="662" t="s">
        <v>13</v>
      </c>
      <c r="E285" s="662" t="s">
        <v>13</v>
      </c>
      <c r="F285" s="662" t="s">
        <v>13</v>
      </c>
      <c r="G285" s="230" t="s">
        <v>44</v>
      </c>
      <c r="H285" s="231">
        <f>SUM(H286:H289)</f>
        <v>4917</v>
      </c>
      <c r="I285" s="231">
        <f>SUM(I286:I289)</f>
        <v>98.2</v>
      </c>
      <c r="J285" s="663" t="s">
        <v>13</v>
      </c>
    </row>
    <row r="286" spans="1:10" ht="24" customHeight="1" x14ac:dyDescent="0.25">
      <c r="A286" s="682"/>
      <c r="B286" s="660"/>
      <c r="C286" s="661"/>
      <c r="D286" s="662"/>
      <c r="E286" s="662"/>
      <c r="F286" s="662"/>
      <c r="G286" s="232" t="s">
        <v>45</v>
      </c>
      <c r="H286" s="231">
        <v>0</v>
      </c>
      <c r="I286" s="233">
        <v>0</v>
      </c>
      <c r="J286" s="663"/>
    </row>
    <row r="287" spans="1:10" ht="39" customHeight="1" x14ac:dyDescent="0.25">
      <c r="A287" s="682"/>
      <c r="B287" s="660"/>
      <c r="C287" s="661"/>
      <c r="D287" s="662"/>
      <c r="E287" s="662"/>
      <c r="F287" s="662"/>
      <c r="G287" s="232" t="s">
        <v>46</v>
      </c>
      <c r="H287" s="231">
        <v>0</v>
      </c>
      <c r="I287" s="233">
        <v>0</v>
      </c>
      <c r="J287" s="663"/>
    </row>
    <row r="288" spans="1:10" ht="18.75" customHeight="1" x14ac:dyDescent="0.25">
      <c r="A288" s="682"/>
      <c r="B288" s="660"/>
      <c r="C288" s="661"/>
      <c r="D288" s="662"/>
      <c r="E288" s="662"/>
      <c r="F288" s="662"/>
      <c r="G288" s="232" t="s">
        <v>47</v>
      </c>
      <c r="H288" s="233">
        <v>4917</v>
      </c>
      <c r="I288" s="233">
        <v>98.2</v>
      </c>
      <c r="J288" s="663"/>
    </row>
    <row r="289" spans="1:21" ht="17.25" customHeight="1" x14ac:dyDescent="0.25">
      <c r="A289" s="682"/>
      <c r="B289" s="660"/>
      <c r="C289" s="661"/>
      <c r="D289" s="662"/>
      <c r="E289" s="662"/>
      <c r="F289" s="662"/>
      <c r="G289" s="232" t="s">
        <v>48</v>
      </c>
      <c r="H289" s="233">
        <v>0</v>
      </c>
      <c r="I289" s="233">
        <v>0</v>
      </c>
      <c r="J289" s="663"/>
    </row>
    <row r="290" spans="1:21" s="254" customFormat="1" ht="77.25" customHeight="1" x14ac:dyDescent="0.25">
      <c r="A290" s="241"/>
      <c r="B290" s="235" t="s">
        <v>699</v>
      </c>
      <c r="C290" s="236" t="s">
        <v>484</v>
      </c>
      <c r="D290" s="236" t="s">
        <v>79</v>
      </c>
      <c r="E290" s="237" t="s">
        <v>700</v>
      </c>
      <c r="F290" s="237" t="s">
        <v>701</v>
      </c>
      <c r="G290" s="238" t="s">
        <v>13</v>
      </c>
      <c r="H290" s="238" t="s">
        <v>13</v>
      </c>
      <c r="I290" s="238" t="s">
        <v>13</v>
      </c>
      <c r="J290" s="242"/>
    </row>
    <row r="291" spans="1:21" s="259" customFormat="1" ht="38.25" x14ac:dyDescent="0.25">
      <c r="A291" s="678"/>
      <c r="B291" s="679" t="s">
        <v>702</v>
      </c>
      <c r="C291" s="658" t="s">
        <v>13</v>
      </c>
      <c r="D291" s="658" t="s">
        <v>13</v>
      </c>
      <c r="E291" s="658" t="s">
        <v>13</v>
      </c>
      <c r="F291" s="658" t="s">
        <v>13</v>
      </c>
      <c r="G291" s="243" t="s">
        <v>44</v>
      </c>
      <c r="H291" s="244">
        <f>SUM(H292:H295)</f>
        <v>1961821.7000000002</v>
      </c>
      <c r="I291" s="244">
        <f>SUM(I292:I295)</f>
        <v>435370.6</v>
      </c>
      <c r="J291" s="674" t="s">
        <v>13</v>
      </c>
      <c r="K291" s="258"/>
      <c r="L291" s="258"/>
      <c r="M291" s="258"/>
      <c r="N291" s="258"/>
      <c r="O291" s="258"/>
      <c r="P291" s="258"/>
      <c r="Q291" s="258"/>
      <c r="R291" s="258"/>
      <c r="S291" s="258"/>
      <c r="T291" s="258"/>
      <c r="U291" s="258"/>
    </row>
    <row r="292" spans="1:21" s="259" customFormat="1" ht="24" customHeight="1" x14ac:dyDescent="0.25">
      <c r="A292" s="678"/>
      <c r="B292" s="679"/>
      <c r="C292" s="658"/>
      <c r="D292" s="658"/>
      <c r="E292" s="658"/>
      <c r="F292" s="658"/>
      <c r="G292" s="243" t="s">
        <v>45</v>
      </c>
      <c r="H292" s="244">
        <f t="shared" ref="H292:I295" si="10">SUM(H182,H198,H204,H210,H216,H244,H251,H268,H274,H280,H286)</f>
        <v>70154.8</v>
      </c>
      <c r="I292" s="244">
        <f t="shared" si="10"/>
        <v>14843</v>
      </c>
      <c r="J292" s="674"/>
      <c r="K292" s="258"/>
      <c r="L292" s="258"/>
      <c r="M292" s="258"/>
      <c r="N292" s="258"/>
      <c r="O292" s="258"/>
      <c r="P292" s="258"/>
      <c r="Q292" s="258"/>
      <c r="R292" s="258"/>
      <c r="S292" s="258"/>
      <c r="T292" s="258"/>
      <c r="U292" s="258"/>
    </row>
    <row r="293" spans="1:21" s="259" customFormat="1" ht="42.75" customHeight="1" x14ac:dyDescent="0.25">
      <c r="A293" s="678"/>
      <c r="B293" s="679"/>
      <c r="C293" s="658"/>
      <c r="D293" s="658"/>
      <c r="E293" s="658"/>
      <c r="F293" s="658"/>
      <c r="G293" s="243" t="s">
        <v>46</v>
      </c>
      <c r="H293" s="244">
        <f t="shared" si="10"/>
        <v>1473815.8</v>
      </c>
      <c r="I293" s="244">
        <f t="shared" si="10"/>
        <v>276854.8</v>
      </c>
      <c r="J293" s="674"/>
      <c r="K293" s="258"/>
      <c r="L293" s="258"/>
      <c r="M293" s="258"/>
      <c r="N293" s="258"/>
      <c r="O293" s="258"/>
      <c r="P293" s="258"/>
      <c r="Q293" s="258"/>
      <c r="R293" s="258"/>
      <c r="S293" s="258"/>
      <c r="T293" s="258"/>
      <c r="U293" s="258"/>
    </row>
    <row r="294" spans="1:21" s="259" customFormat="1" x14ac:dyDescent="0.25">
      <c r="A294" s="678"/>
      <c r="B294" s="679"/>
      <c r="C294" s="658"/>
      <c r="D294" s="658"/>
      <c r="E294" s="658"/>
      <c r="F294" s="658"/>
      <c r="G294" s="243" t="s">
        <v>47</v>
      </c>
      <c r="H294" s="244">
        <f t="shared" si="10"/>
        <v>293745.59999999998</v>
      </c>
      <c r="I294" s="244">
        <f t="shared" si="10"/>
        <v>113507.7</v>
      </c>
      <c r="J294" s="674"/>
      <c r="K294" s="258"/>
      <c r="L294" s="258"/>
      <c r="M294" s="258"/>
      <c r="N294" s="258"/>
      <c r="O294" s="258"/>
      <c r="P294" s="258"/>
      <c r="Q294" s="258"/>
      <c r="R294" s="258"/>
      <c r="S294" s="258"/>
      <c r="T294" s="258"/>
      <c r="U294" s="258"/>
    </row>
    <row r="295" spans="1:21" s="259" customFormat="1" ht="25.5" x14ac:dyDescent="0.25">
      <c r="A295" s="678"/>
      <c r="B295" s="679"/>
      <c r="C295" s="658"/>
      <c r="D295" s="658"/>
      <c r="E295" s="658"/>
      <c r="F295" s="658"/>
      <c r="G295" s="243" t="s">
        <v>48</v>
      </c>
      <c r="H295" s="244">
        <f t="shared" si="10"/>
        <v>124105.5</v>
      </c>
      <c r="I295" s="244">
        <f t="shared" si="10"/>
        <v>30165.100000000002</v>
      </c>
      <c r="J295" s="674"/>
      <c r="K295" s="258"/>
      <c r="L295" s="258"/>
      <c r="M295" s="258"/>
      <c r="N295" s="258"/>
      <c r="O295" s="258"/>
      <c r="P295" s="258"/>
      <c r="Q295" s="258"/>
      <c r="R295" s="258"/>
      <c r="S295" s="258"/>
      <c r="T295" s="258"/>
      <c r="U295" s="258"/>
    </row>
    <row r="296" spans="1:21" ht="27" customHeight="1" x14ac:dyDescent="0.25">
      <c r="A296" s="678"/>
      <c r="B296" s="679" t="s">
        <v>703</v>
      </c>
      <c r="C296" s="658" t="s">
        <v>13</v>
      </c>
      <c r="D296" s="658" t="s">
        <v>13</v>
      </c>
      <c r="E296" s="658" t="s">
        <v>13</v>
      </c>
      <c r="F296" s="658" t="s">
        <v>13</v>
      </c>
      <c r="G296" s="243" t="s">
        <v>44</v>
      </c>
      <c r="H296" s="244">
        <f>SUM(H297:H300)</f>
        <v>1996609.0000000002</v>
      </c>
      <c r="I296" s="244">
        <f>SUM(I297:I300)</f>
        <v>440587.3</v>
      </c>
      <c r="J296" s="674" t="s">
        <v>13</v>
      </c>
    </row>
    <row r="297" spans="1:21" ht="27.75" customHeight="1" x14ac:dyDescent="0.25">
      <c r="A297" s="678"/>
      <c r="B297" s="679"/>
      <c r="C297" s="658"/>
      <c r="D297" s="658"/>
      <c r="E297" s="658"/>
      <c r="F297" s="658"/>
      <c r="G297" s="243" t="s">
        <v>45</v>
      </c>
      <c r="H297" s="244">
        <f>SUM(H95,H123,H176,H292)</f>
        <v>70511.8</v>
      </c>
      <c r="I297" s="244">
        <f>SUM(I95,I123,I176,I292)</f>
        <v>14843</v>
      </c>
      <c r="J297" s="674"/>
    </row>
    <row r="298" spans="1:21" ht="42.75" customHeight="1" x14ac:dyDescent="0.25">
      <c r="A298" s="678"/>
      <c r="B298" s="679"/>
      <c r="C298" s="658"/>
      <c r="D298" s="658"/>
      <c r="E298" s="658"/>
      <c r="F298" s="658"/>
      <c r="G298" s="243" t="s">
        <v>46</v>
      </c>
      <c r="H298" s="244">
        <f t="shared" ref="H298:I300" si="11">SUM(H96,H124,H177,H293)</f>
        <v>1489909.3</v>
      </c>
      <c r="I298" s="244">
        <f t="shared" si="11"/>
        <v>278063.5</v>
      </c>
      <c r="J298" s="674"/>
    </row>
    <row r="299" spans="1:21" ht="16.5" customHeight="1" x14ac:dyDescent="0.25">
      <c r="A299" s="678"/>
      <c r="B299" s="679"/>
      <c r="C299" s="658"/>
      <c r="D299" s="658"/>
      <c r="E299" s="658"/>
      <c r="F299" s="658"/>
      <c r="G299" s="243" t="s">
        <v>47</v>
      </c>
      <c r="H299" s="244">
        <f t="shared" si="11"/>
        <v>310456.59999999998</v>
      </c>
      <c r="I299" s="244">
        <f t="shared" si="11"/>
        <v>117515.7</v>
      </c>
      <c r="J299" s="674"/>
    </row>
    <row r="300" spans="1:21" ht="25.5" x14ac:dyDescent="0.25">
      <c r="A300" s="678"/>
      <c r="B300" s="679"/>
      <c r="C300" s="658"/>
      <c r="D300" s="658"/>
      <c r="E300" s="658"/>
      <c r="F300" s="658"/>
      <c r="G300" s="243" t="s">
        <v>48</v>
      </c>
      <c r="H300" s="244">
        <f t="shared" si="11"/>
        <v>125731.3</v>
      </c>
      <c r="I300" s="244">
        <f t="shared" si="11"/>
        <v>30165.100000000002</v>
      </c>
      <c r="J300" s="674"/>
    </row>
    <row r="301" spans="1:21" ht="32.25" customHeight="1" x14ac:dyDescent="0.25">
      <c r="A301" s="690" t="s">
        <v>704</v>
      </c>
      <c r="B301" s="690"/>
      <c r="C301" s="690"/>
      <c r="D301" s="690"/>
      <c r="E301" s="690"/>
      <c r="F301" s="690"/>
      <c r="G301" s="690"/>
      <c r="H301" s="690"/>
      <c r="I301" s="690"/>
      <c r="J301" s="690"/>
    </row>
    <row r="304" spans="1:21" x14ac:dyDescent="0.25">
      <c r="B304" s="260" t="s">
        <v>705</v>
      </c>
      <c r="H304" s="214"/>
    </row>
    <row r="305" spans="1:8" x14ac:dyDescent="0.25">
      <c r="H305" s="214"/>
    </row>
    <row r="306" spans="1:8" x14ac:dyDescent="0.25">
      <c r="H306" s="214"/>
    </row>
    <row r="307" spans="1:8" x14ac:dyDescent="0.25">
      <c r="A307" s="261" t="s">
        <v>706</v>
      </c>
    </row>
  </sheetData>
  <autoFilter ref="A8:U301"/>
  <mergeCells count="372">
    <mergeCell ref="A301:J301"/>
    <mergeCell ref="J291:J295"/>
    <mergeCell ref="A296:A300"/>
    <mergeCell ref="B296:B300"/>
    <mergeCell ref="C296:C300"/>
    <mergeCell ref="D296:D300"/>
    <mergeCell ref="E296:E300"/>
    <mergeCell ref="F296:F300"/>
    <mergeCell ref="J296:J300"/>
    <mergeCell ref="A291:A295"/>
    <mergeCell ref="B291:B295"/>
    <mergeCell ref="C291:C295"/>
    <mergeCell ref="D291:D295"/>
    <mergeCell ref="E291:E295"/>
    <mergeCell ref="F291:F295"/>
    <mergeCell ref="J279:J283"/>
    <mergeCell ref="A285:A289"/>
    <mergeCell ref="B285:B289"/>
    <mergeCell ref="C285:C289"/>
    <mergeCell ref="D285:D289"/>
    <mergeCell ref="E285:E289"/>
    <mergeCell ref="F285:F289"/>
    <mergeCell ref="J285:J289"/>
    <mergeCell ref="A279:A283"/>
    <mergeCell ref="B279:B283"/>
    <mergeCell ref="C279:C283"/>
    <mergeCell ref="D279:D283"/>
    <mergeCell ref="E279:E283"/>
    <mergeCell ref="F279:F283"/>
    <mergeCell ref="J267:J271"/>
    <mergeCell ref="A273:A277"/>
    <mergeCell ref="B273:B277"/>
    <mergeCell ref="C273:C277"/>
    <mergeCell ref="D273:D277"/>
    <mergeCell ref="E273:E277"/>
    <mergeCell ref="F273:F277"/>
    <mergeCell ref="J273:J277"/>
    <mergeCell ref="A267:A271"/>
    <mergeCell ref="B267:B271"/>
    <mergeCell ref="C267:C271"/>
    <mergeCell ref="D267:D271"/>
    <mergeCell ref="E267:E271"/>
    <mergeCell ref="F267:F271"/>
    <mergeCell ref="J255:J259"/>
    <mergeCell ref="A260:A264"/>
    <mergeCell ref="B260:B264"/>
    <mergeCell ref="C260:C264"/>
    <mergeCell ref="D260:D264"/>
    <mergeCell ref="E260:E264"/>
    <mergeCell ref="F260:F264"/>
    <mergeCell ref="J260:J264"/>
    <mergeCell ref="A255:A259"/>
    <mergeCell ref="B255:B259"/>
    <mergeCell ref="C255:C259"/>
    <mergeCell ref="D255:D259"/>
    <mergeCell ref="E255:E259"/>
    <mergeCell ref="F255:F259"/>
    <mergeCell ref="J243:J247"/>
    <mergeCell ref="A250:A254"/>
    <mergeCell ref="B250:B254"/>
    <mergeCell ref="C250:C254"/>
    <mergeCell ref="D250:D254"/>
    <mergeCell ref="E250:E254"/>
    <mergeCell ref="F250:F254"/>
    <mergeCell ref="J250:J254"/>
    <mergeCell ref="A243:A247"/>
    <mergeCell ref="B243:B247"/>
    <mergeCell ref="C243:C247"/>
    <mergeCell ref="D243:D247"/>
    <mergeCell ref="E243:E247"/>
    <mergeCell ref="F243:F247"/>
    <mergeCell ref="J230:J234"/>
    <mergeCell ref="A235:A239"/>
    <mergeCell ref="B235:B239"/>
    <mergeCell ref="C235:C239"/>
    <mergeCell ref="D235:D239"/>
    <mergeCell ref="E235:E239"/>
    <mergeCell ref="F235:F239"/>
    <mergeCell ref="J235:J239"/>
    <mergeCell ref="A230:A234"/>
    <mergeCell ref="B230:B234"/>
    <mergeCell ref="C230:C234"/>
    <mergeCell ref="D230:D234"/>
    <mergeCell ref="E230:E234"/>
    <mergeCell ref="F230:F234"/>
    <mergeCell ref="J220:J224"/>
    <mergeCell ref="A225:A229"/>
    <mergeCell ref="B225:B229"/>
    <mergeCell ref="C225:C229"/>
    <mergeCell ref="D225:D229"/>
    <mergeCell ref="E225:E229"/>
    <mergeCell ref="F225:F229"/>
    <mergeCell ref="J225:J229"/>
    <mergeCell ref="A220:A224"/>
    <mergeCell ref="B220:B224"/>
    <mergeCell ref="C220:C224"/>
    <mergeCell ref="D220:D224"/>
    <mergeCell ref="E220:E224"/>
    <mergeCell ref="F220:F224"/>
    <mergeCell ref="J209:J213"/>
    <mergeCell ref="A215:A219"/>
    <mergeCell ref="B215:B219"/>
    <mergeCell ref="C215:C219"/>
    <mergeCell ref="D215:D219"/>
    <mergeCell ref="E215:E219"/>
    <mergeCell ref="F215:F219"/>
    <mergeCell ref="J215:J219"/>
    <mergeCell ref="A209:A213"/>
    <mergeCell ref="B209:B213"/>
    <mergeCell ref="C209:C213"/>
    <mergeCell ref="D209:D213"/>
    <mergeCell ref="E209:E213"/>
    <mergeCell ref="F209:F213"/>
    <mergeCell ref="J197:J201"/>
    <mergeCell ref="A203:A207"/>
    <mergeCell ref="B203:B207"/>
    <mergeCell ref="C203:C207"/>
    <mergeCell ref="D203:D207"/>
    <mergeCell ref="E203:E207"/>
    <mergeCell ref="F203:F207"/>
    <mergeCell ref="J203:J207"/>
    <mergeCell ref="A197:A201"/>
    <mergeCell ref="B197:B201"/>
    <mergeCell ref="C197:C201"/>
    <mergeCell ref="D197:D201"/>
    <mergeCell ref="E197:E201"/>
    <mergeCell ref="F197:F201"/>
    <mergeCell ref="J186:J190"/>
    <mergeCell ref="A191:A195"/>
    <mergeCell ref="B191:B195"/>
    <mergeCell ref="C191:C195"/>
    <mergeCell ref="D191:D195"/>
    <mergeCell ref="E191:E195"/>
    <mergeCell ref="F191:F195"/>
    <mergeCell ref="J191:J195"/>
    <mergeCell ref="A186:A190"/>
    <mergeCell ref="B186:B190"/>
    <mergeCell ref="C186:C190"/>
    <mergeCell ref="D186:D190"/>
    <mergeCell ref="E186:E190"/>
    <mergeCell ref="F186:F190"/>
    <mergeCell ref="J175:J179"/>
    <mergeCell ref="B180:J180"/>
    <mergeCell ref="A181:A185"/>
    <mergeCell ref="B181:B185"/>
    <mergeCell ref="C181:C185"/>
    <mergeCell ref="D181:D185"/>
    <mergeCell ref="E181:E185"/>
    <mergeCell ref="F181:F185"/>
    <mergeCell ref="J181:J185"/>
    <mergeCell ref="A175:A179"/>
    <mergeCell ref="B175:B179"/>
    <mergeCell ref="C175:C179"/>
    <mergeCell ref="D175:D179"/>
    <mergeCell ref="E175:E179"/>
    <mergeCell ref="F175:F179"/>
    <mergeCell ref="J164:J168"/>
    <mergeCell ref="A169:A173"/>
    <mergeCell ref="B169:B173"/>
    <mergeCell ref="C169:C173"/>
    <mergeCell ref="D169:D173"/>
    <mergeCell ref="E169:E173"/>
    <mergeCell ref="F169:F173"/>
    <mergeCell ref="J169:J173"/>
    <mergeCell ref="A164:A168"/>
    <mergeCell ref="B164:B168"/>
    <mergeCell ref="C164:C168"/>
    <mergeCell ref="D164:D168"/>
    <mergeCell ref="E164:E168"/>
    <mergeCell ref="F164:F168"/>
    <mergeCell ref="J154:J158"/>
    <mergeCell ref="A159:A163"/>
    <mergeCell ref="B159:B163"/>
    <mergeCell ref="C159:C163"/>
    <mergeCell ref="D159:D163"/>
    <mergeCell ref="E159:E163"/>
    <mergeCell ref="F159:F163"/>
    <mergeCell ref="J159:J163"/>
    <mergeCell ref="A154:A158"/>
    <mergeCell ref="B154:B158"/>
    <mergeCell ref="C154:C158"/>
    <mergeCell ref="D154:D158"/>
    <mergeCell ref="E154:E158"/>
    <mergeCell ref="F154:F158"/>
    <mergeCell ref="J143:J147"/>
    <mergeCell ref="A148:A152"/>
    <mergeCell ref="B148:B152"/>
    <mergeCell ref="C148:C152"/>
    <mergeCell ref="D148:D152"/>
    <mergeCell ref="E148:E152"/>
    <mergeCell ref="F148:F152"/>
    <mergeCell ref="J148:J152"/>
    <mergeCell ref="A143:A147"/>
    <mergeCell ref="B143:B147"/>
    <mergeCell ref="C143:C147"/>
    <mergeCell ref="D143:D147"/>
    <mergeCell ref="E143:E147"/>
    <mergeCell ref="F143:F147"/>
    <mergeCell ref="J133:J137"/>
    <mergeCell ref="A138:A142"/>
    <mergeCell ref="B138:B142"/>
    <mergeCell ref="C138:C142"/>
    <mergeCell ref="D138:D142"/>
    <mergeCell ref="E138:E142"/>
    <mergeCell ref="F138:F142"/>
    <mergeCell ref="J138:J142"/>
    <mergeCell ref="A133:A137"/>
    <mergeCell ref="B133:B137"/>
    <mergeCell ref="C133:C137"/>
    <mergeCell ref="D133:D137"/>
    <mergeCell ref="E133:E137"/>
    <mergeCell ref="F133:F137"/>
    <mergeCell ref="B127:J127"/>
    <mergeCell ref="A128:A132"/>
    <mergeCell ref="B128:B132"/>
    <mergeCell ref="C128:C132"/>
    <mergeCell ref="D128:D132"/>
    <mergeCell ref="E128:E132"/>
    <mergeCell ref="F128:F132"/>
    <mergeCell ref="J128:J132"/>
    <mergeCell ref="J116:J120"/>
    <mergeCell ref="A122:A126"/>
    <mergeCell ref="B122:B126"/>
    <mergeCell ref="C122:C126"/>
    <mergeCell ref="D122:D126"/>
    <mergeCell ref="E122:E126"/>
    <mergeCell ref="F122:F126"/>
    <mergeCell ref="J122:J126"/>
    <mergeCell ref="A116:A120"/>
    <mergeCell ref="B116:B120"/>
    <mergeCell ref="C116:C120"/>
    <mergeCell ref="D116:D120"/>
    <mergeCell ref="E116:E120"/>
    <mergeCell ref="F116:F120"/>
    <mergeCell ref="J105:J109"/>
    <mergeCell ref="A110:A114"/>
    <mergeCell ref="B110:B114"/>
    <mergeCell ref="C110:C114"/>
    <mergeCell ref="D110:D114"/>
    <mergeCell ref="E110:E114"/>
    <mergeCell ref="F110:F114"/>
    <mergeCell ref="J110:J114"/>
    <mergeCell ref="A105:A109"/>
    <mergeCell ref="B105:B109"/>
    <mergeCell ref="C105:C109"/>
    <mergeCell ref="D105:D109"/>
    <mergeCell ref="E105:E109"/>
    <mergeCell ref="F105:F109"/>
    <mergeCell ref="B99:J99"/>
    <mergeCell ref="A100:A104"/>
    <mergeCell ref="B100:B104"/>
    <mergeCell ref="C100:C104"/>
    <mergeCell ref="D100:D104"/>
    <mergeCell ref="E100:E104"/>
    <mergeCell ref="F100:F104"/>
    <mergeCell ref="J100:J104"/>
    <mergeCell ref="J88:J92"/>
    <mergeCell ref="A94:A98"/>
    <mergeCell ref="B94:B98"/>
    <mergeCell ref="C94:C98"/>
    <mergeCell ref="D94:D98"/>
    <mergeCell ref="E94:E98"/>
    <mergeCell ref="F94:F98"/>
    <mergeCell ref="J94:J98"/>
    <mergeCell ref="A88:A92"/>
    <mergeCell ref="B88:B92"/>
    <mergeCell ref="C88:C92"/>
    <mergeCell ref="D88:D92"/>
    <mergeCell ref="E88:E92"/>
    <mergeCell ref="F88:F92"/>
    <mergeCell ref="J74:J78"/>
    <mergeCell ref="A82:A86"/>
    <mergeCell ref="B82:B86"/>
    <mergeCell ref="C82:C86"/>
    <mergeCell ref="D82:D86"/>
    <mergeCell ref="E82:E86"/>
    <mergeCell ref="F82:F86"/>
    <mergeCell ref="J82:J86"/>
    <mergeCell ref="A74:A78"/>
    <mergeCell ref="B74:B78"/>
    <mergeCell ref="C74:C78"/>
    <mergeCell ref="D74:D78"/>
    <mergeCell ref="E74:E78"/>
    <mergeCell ref="F74:F78"/>
    <mergeCell ref="J62:J66"/>
    <mergeCell ref="A68:A72"/>
    <mergeCell ref="B68:B72"/>
    <mergeCell ref="C68:C72"/>
    <mergeCell ref="D68:D72"/>
    <mergeCell ref="E68:E72"/>
    <mergeCell ref="F68:F72"/>
    <mergeCell ref="J68:J72"/>
    <mergeCell ref="A62:A66"/>
    <mergeCell ref="B62:B66"/>
    <mergeCell ref="C62:C66"/>
    <mergeCell ref="D62:D66"/>
    <mergeCell ref="E62:E66"/>
    <mergeCell ref="F62:F66"/>
    <mergeCell ref="J52:J56"/>
    <mergeCell ref="A57:A61"/>
    <mergeCell ref="B57:B61"/>
    <mergeCell ref="C57:C61"/>
    <mergeCell ref="D57:D61"/>
    <mergeCell ref="E57:E61"/>
    <mergeCell ref="F57:F61"/>
    <mergeCell ref="J57:J61"/>
    <mergeCell ref="A52:A56"/>
    <mergeCell ref="B52:B56"/>
    <mergeCell ref="C52:C56"/>
    <mergeCell ref="D52:D56"/>
    <mergeCell ref="E52:E56"/>
    <mergeCell ref="F52:F56"/>
    <mergeCell ref="J40:J44"/>
    <mergeCell ref="A46:A50"/>
    <mergeCell ref="B46:B50"/>
    <mergeCell ref="C46:C50"/>
    <mergeCell ref="D46:D50"/>
    <mergeCell ref="E46:E50"/>
    <mergeCell ref="F46:F50"/>
    <mergeCell ref="J46:J50"/>
    <mergeCell ref="A40:A44"/>
    <mergeCell ref="B40:B44"/>
    <mergeCell ref="C40:C44"/>
    <mergeCell ref="D40:D44"/>
    <mergeCell ref="E40:E44"/>
    <mergeCell ref="F40:F44"/>
    <mergeCell ref="J28:J32"/>
    <mergeCell ref="A34:A38"/>
    <mergeCell ref="B34:B38"/>
    <mergeCell ref="C34:C38"/>
    <mergeCell ref="D34:D38"/>
    <mergeCell ref="E34:E38"/>
    <mergeCell ref="F34:F38"/>
    <mergeCell ref="J34:J38"/>
    <mergeCell ref="A28:A32"/>
    <mergeCell ref="B28:B32"/>
    <mergeCell ref="C28:C32"/>
    <mergeCell ref="D28:D32"/>
    <mergeCell ref="E28:E32"/>
    <mergeCell ref="F28:F32"/>
    <mergeCell ref="J16:J20"/>
    <mergeCell ref="A22:A26"/>
    <mergeCell ref="B22:B26"/>
    <mergeCell ref="C22:C26"/>
    <mergeCell ref="D22:D26"/>
    <mergeCell ref="E22:E26"/>
    <mergeCell ref="F22:F26"/>
    <mergeCell ref="J22:J26"/>
    <mergeCell ref="A16:A20"/>
    <mergeCell ref="B16:B20"/>
    <mergeCell ref="C16:C20"/>
    <mergeCell ref="D16:D20"/>
    <mergeCell ref="E16:E20"/>
    <mergeCell ref="F16:F20"/>
    <mergeCell ref="B9:J9"/>
    <mergeCell ref="A10:A14"/>
    <mergeCell ref="B10:B14"/>
    <mergeCell ref="C10:C14"/>
    <mergeCell ref="D10:D14"/>
    <mergeCell ref="E10:E14"/>
    <mergeCell ref="F10:F14"/>
    <mergeCell ref="J10:J14"/>
    <mergeCell ref="A2:J2"/>
    <mergeCell ref="A3:J3"/>
    <mergeCell ref="D4:I4"/>
    <mergeCell ref="A6:A7"/>
    <mergeCell ref="B6:B7"/>
    <mergeCell ref="C6:C7"/>
    <mergeCell ref="D6:D7"/>
    <mergeCell ref="E6:F6"/>
    <mergeCell ref="G6:I6"/>
    <mergeCell ref="J6:J7"/>
  </mergeCells>
  <pageMargins left="0.11811023622047245" right="0.11811023622047245" top="0.74803149606299213" bottom="0.55118110236220474" header="0" footer="0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view="pageBreakPreview" zoomScaleNormal="100" zoomScaleSheetLayoutView="100" workbookViewId="0">
      <selection activeCell="H13" sqref="H13:H14"/>
    </sheetView>
  </sheetViews>
  <sheetFormatPr defaultRowHeight="18.75" x14ac:dyDescent="0.3"/>
  <cols>
    <col min="1" max="1" width="9.140625" style="262"/>
    <col min="2" max="2" width="27.7109375" style="262" customWidth="1"/>
    <col min="3" max="3" width="22" style="262" customWidth="1"/>
    <col min="4" max="4" width="18.140625" style="262" customWidth="1"/>
    <col min="5" max="5" width="28.140625" style="262" customWidth="1"/>
    <col min="6" max="6" width="32.7109375" style="262" customWidth="1"/>
    <col min="7" max="7" width="13.85546875" style="262" customWidth="1"/>
    <col min="8" max="8" width="12.7109375" style="264" bestFit="1" customWidth="1"/>
    <col min="9" max="9" width="9.140625" style="264"/>
    <col min="10" max="10" width="22.7109375" style="262" customWidth="1"/>
    <col min="11" max="16384" width="9.140625" style="262"/>
  </cols>
  <sheetData>
    <row r="1" spans="1:10" x14ac:dyDescent="0.3">
      <c r="E1" s="263" t="s">
        <v>424</v>
      </c>
    </row>
    <row r="2" spans="1:10" x14ac:dyDescent="0.3">
      <c r="E2" s="263" t="s">
        <v>425</v>
      </c>
    </row>
    <row r="3" spans="1:10" x14ac:dyDescent="0.3">
      <c r="D3" s="262" t="s">
        <v>707</v>
      </c>
      <c r="E3" s="265" t="s">
        <v>708</v>
      </c>
    </row>
    <row r="4" spans="1:10" x14ac:dyDescent="0.3">
      <c r="D4" s="263" t="s">
        <v>709</v>
      </c>
      <c r="E4" s="265" t="s">
        <v>710</v>
      </c>
    </row>
    <row r="5" spans="1:10" ht="33" customHeight="1" x14ac:dyDescent="0.3">
      <c r="A5" s="692" t="s">
        <v>100</v>
      </c>
      <c r="B5" s="691" t="s">
        <v>101</v>
      </c>
      <c r="C5" s="691" t="s">
        <v>30</v>
      </c>
      <c r="D5" s="692" t="s">
        <v>103</v>
      </c>
      <c r="E5" s="691" t="s">
        <v>104</v>
      </c>
      <c r="F5" s="691"/>
      <c r="G5" s="695" t="s">
        <v>105</v>
      </c>
      <c r="H5" s="695"/>
      <c r="I5" s="695"/>
      <c r="J5" s="691" t="s">
        <v>24</v>
      </c>
    </row>
    <row r="6" spans="1:10" ht="15" customHeight="1" x14ac:dyDescent="0.3">
      <c r="A6" s="693"/>
      <c r="B6" s="691"/>
      <c r="C6" s="691"/>
      <c r="D6" s="693"/>
      <c r="E6" s="691"/>
      <c r="F6" s="691"/>
      <c r="G6" s="695"/>
      <c r="H6" s="695"/>
      <c r="I6" s="695"/>
      <c r="J6" s="691"/>
    </row>
    <row r="7" spans="1:10" hidden="1" x14ac:dyDescent="0.3">
      <c r="A7" s="693"/>
      <c r="B7" s="691"/>
      <c r="C7" s="691"/>
      <c r="D7" s="693"/>
      <c r="E7" s="691"/>
      <c r="F7" s="691"/>
      <c r="G7" s="695"/>
      <c r="H7" s="695"/>
      <c r="I7" s="695"/>
      <c r="J7" s="691"/>
    </row>
    <row r="8" spans="1:10" ht="6.75" customHeight="1" x14ac:dyDescent="0.3">
      <c r="A8" s="693"/>
      <c r="B8" s="691"/>
      <c r="C8" s="691"/>
      <c r="D8" s="693"/>
      <c r="E8" s="691"/>
      <c r="F8" s="691"/>
      <c r="G8" s="695"/>
      <c r="H8" s="695"/>
      <c r="I8" s="695"/>
      <c r="J8" s="691"/>
    </row>
    <row r="9" spans="1:10" ht="63.75" x14ac:dyDescent="0.3">
      <c r="A9" s="694"/>
      <c r="B9" s="691"/>
      <c r="C9" s="691"/>
      <c r="D9" s="694"/>
      <c r="E9" s="266" t="s">
        <v>106</v>
      </c>
      <c r="F9" s="266" t="s">
        <v>107</v>
      </c>
      <c r="G9" s="266" t="s">
        <v>108</v>
      </c>
      <c r="H9" s="267" t="s">
        <v>38</v>
      </c>
      <c r="I9" s="267" t="s">
        <v>36</v>
      </c>
      <c r="J9" s="691"/>
    </row>
    <row r="10" spans="1:10" x14ac:dyDescent="0.3">
      <c r="A10" s="266">
        <v>1</v>
      </c>
      <c r="B10" s="266">
        <v>2</v>
      </c>
      <c r="C10" s="266">
        <v>3</v>
      </c>
      <c r="D10" s="266">
        <v>4</v>
      </c>
      <c r="E10" s="266">
        <v>5</v>
      </c>
      <c r="F10" s="266">
        <v>6</v>
      </c>
      <c r="G10" s="266">
        <v>7</v>
      </c>
      <c r="H10" s="268">
        <v>8</v>
      </c>
      <c r="I10" s="268">
        <v>9</v>
      </c>
      <c r="J10" s="266">
        <v>10</v>
      </c>
    </row>
    <row r="11" spans="1:10" ht="48.6" customHeight="1" x14ac:dyDescent="0.3">
      <c r="A11" s="691">
        <v>1</v>
      </c>
      <c r="B11" s="691" t="s">
        <v>711</v>
      </c>
      <c r="C11" s="691" t="s">
        <v>712</v>
      </c>
      <c r="D11" s="691" t="s">
        <v>13</v>
      </c>
      <c r="E11" s="691" t="s">
        <v>13</v>
      </c>
      <c r="F11" s="691" t="s">
        <v>13</v>
      </c>
      <c r="G11" s="266" t="s">
        <v>216</v>
      </c>
      <c r="H11" s="267">
        <v>49026.706340000004</v>
      </c>
      <c r="I11" s="267">
        <v>15392.898259999998</v>
      </c>
      <c r="J11" s="266"/>
    </row>
    <row r="12" spans="1:10" ht="49.15" customHeight="1" x14ac:dyDescent="0.3">
      <c r="A12" s="691"/>
      <c r="B12" s="691"/>
      <c r="C12" s="691"/>
      <c r="D12" s="691"/>
      <c r="E12" s="691"/>
      <c r="F12" s="691"/>
      <c r="G12" s="266" t="s">
        <v>215</v>
      </c>
      <c r="H12" s="267">
        <v>37.844549999999998</v>
      </c>
      <c r="I12" s="267">
        <v>4.2456400000000007</v>
      </c>
      <c r="J12" s="266" t="s">
        <v>13</v>
      </c>
    </row>
    <row r="13" spans="1:10" ht="18.75" customHeight="1" x14ac:dyDescent="0.3">
      <c r="A13" s="701"/>
      <c r="B13" s="269" t="s">
        <v>713</v>
      </c>
      <c r="C13" s="692" t="s">
        <v>714</v>
      </c>
      <c r="D13" s="692" t="s">
        <v>715</v>
      </c>
      <c r="E13" s="703" t="s">
        <v>716</v>
      </c>
      <c r="F13" s="705" t="s">
        <v>717</v>
      </c>
      <c r="G13" s="692" t="s">
        <v>13</v>
      </c>
      <c r="H13" s="696" t="s">
        <v>13</v>
      </c>
      <c r="I13" s="696" t="s">
        <v>13</v>
      </c>
      <c r="J13" s="692" t="s">
        <v>718</v>
      </c>
    </row>
    <row r="14" spans="1:10" ht="117.75" customHeight="1" x14ac:dyDescent="0.3">
      <c r="A14" s="702"/>
      <c r="B14" s="269" t="s">
        <v>719</v>
      </c>
      <c r="C14" s="694"/>
      <c r="D14" s="694"/>
      <c r="E14" s="704"/>
      <c r="F14" s="706"/>
      <c r="G14" s="694"/>
      <c r="H14" s="697"/>
      <c r="I14" s="697"/>
      <c r="J14" s="694"/>
    </row>
    <row r="15" spans="1:10" ht="102" x14ac:dyDescent="0.3">
      <c r="A15" s="266">
        <v>2</v>
      </c>
      <c r="B15" s="266" t="s">
        <v>720</v>
      </c>
      <c r="C15" s="266" t="s">
        <v>721</v>
      </c>
      <c r="D15" s="266" t="s">
        <v>13</v>
      </c>
      <c r="E15" s="266" t="s">
        <v>13</v>
      </c>
      <c r="F15" s="266" t="s">
        <v>13</v>
      </c>
      <c r="G15" s="266" t="s">
        <v>216</v>
      </c>
      <c r="H15" s="267">
        <v>1724.5</v>
      </c>
      <c r="I15" s="267">
        <v>677.25393000000008</v>
      </c>
      <c r="J15" s="266" t="s">
        <v>13</v>
      </c>
    </row>
    <row r="16" spans="1:10" x14ac:dyDescent="0.3">
      <c r="A16" s="698"/>
      <c r="B16" s="269" t="s">
        <v>713</v>
      </c>
      <c r="C16" s="691" t="s">
        <v>722</v>
      </c>
      <c r="D16" s="691" t="s">
        <v>715</v>
      </c>
      <c r="E16" s="699" t="s">
        <v>723</v>
      </c>
      <c r="F16" s="695" t="s">
        <v>724</v>
      </c>
      <c r="G16" s="691" t="s">
        <v>13</v>
      </c>
      <c r="H16" s="700" t="s">
        <v>13</v>
      </c>
      <c r="I16" s="700" t="s">
        <v>13</v>
      </c>
      <c r="J16" s="691" t="s">
        <v>718</v>
      </c>
    </row>
    <row r="17" spans="1:10" ht="114.75" x14ac:dyDescent="0.3">
      <c r="A17" s="698"/>
      <c r="B17" s="266" t="s">
        <v>725</v>
      </c>
      <c r="C17" s="691"/>
      <c r="D17" s="691"/>
      <c r="E17" s="699"/>
      <c r="F17" s="695"/>
      <c r="G17" s="691"/>
      <c r="H17" s="700"/>
      <c r="I17" s="700"/>
      <c r="J17" s="691"/>
    </row>
    <row r="18" spans="1:10" ht="19.899999999999999" customHeight="1" x14ac:dyDescent="0.3">
      <c r="A18" s="691">
        <v>3</v>
      </c>
      <c r="B18" s="691" t="s">
        <v>726</v>
      </c>
      <c r="C18" s="691" t="s">
        <v>727</v>
      </c>
      <c r="D18" s="691" t="s">
        <v>13</v>
      </c>
      <c r="E18" s="691" t="s">
        <v>13</v>
      </c>
      <c r="F18" s="691" t="s">
        <v>13</v>
      </c>
      <c r="G18" s="266" t="s">
        <v>216</v>
      </c>
      <c r="H18" s="267">
        <v>168.83133999999998</v>
      </c>
      <c r="I18" s="267">
        <v>168.83</v>
      </c>
      <c r="J18" s="691" t="s">
        <v>13</v>
      </c>
    </row>
    <row r="19" spans="1:10" ht="19.899999999999999" customHeight="1" x14ac:dyDescent="0.3">
      <c r="A19" s="691"/>
      <c r="B19" s="691"/>
      <c r="C19" s="691"/>
      <c r="D19" s="691"/>
      <c r="E19" s="691"/>
      <c r="F19" s="691"/>
      <c r="G19" s="266" t="s">
        <v>215</v>
      </c>
      <c r="H19" s="267">
        <v>168.83133999999998</v>
      </c>
      <c r="I19" s="267">
        <v>168.83</v>
      </c>
      <c r="J19" s="691"/>
    </row>
    <row r="20" spans="1:10" ht="19.899999999999999" customHeight="1" x14ac:dyDescent="0.3">
      <c r="A20" s="691"/>
      <c r="B20" s="691"/>
      <c r="C20" s="691"/>
      <c r="D20" s="691"/>
      <c r="E20" s="691"/>
      <c r="F20" s="691"/>
      <c r="G20" s="266" t="s">
        <v>214</v>
      </c>
      <c r="H20" s="267">
        <v>159.61314999999999</v>
      </c>
      <c r="I20" s="267">
        <v>159.61000000000001</v>
      </c>
      <c r="J20" s="691"/>
    </row>
    <row r="21" spans="1:10" ht="63.75" x14ac:dyDescent="0.3">
      <c r="A21" s="270"/>
      <c r="B21" s="266" t="s">
        <v>728</v>
      </c>
      <c r="C21" s="266" t="s">
        <v>729</v>
      </c>
      <c r="D21" s="266" t="s">
        <v>715</v>
      </c>
      <c r="E21" s="271" t="s">
        <v>730</v>
      </c>
      <c r="F21" s="272" t="s">
        <v>731</v>
      </c>
      <c r="G21" s="266" t="s">
        <v>13</v>
      </c>
      <c r="H21" s="267" t="s">
        <v>13</v>
      </c>
      <c r="I21" s="267" t="s">
        <v>13</v>
      </c>
      <c r="J21" s="266" t="s">
        <v>718</v>
      </c>
    </row>
    <row r="22" spans="1:10" ht="25.15" customHeight="1" x14ac:dyDescent="0.3">
      <c r="A22" s="691">
        <v>4</v>
      </c>
      <c r="B22" s="691" t="s">
        <v>732</v>
      </c>
      <c r="C22" s="691" t="s">
        <v>727</v>
      </c>
      <c r="D22" s="691" t="s">
        <v>13</v>
      </c>
      <c r="E22" s="691" t="s">
        <v>13</v>
      </c>
      <c r="F22" s="691" t="s">
        <v>13</v>
      </c>
      <c r="G22" s="266" t="s">
        <v>216</v>
      </c>
      <c r="H22" s="267">
        <v>32297.079700000002</v>
      </c>
      <c r="I22" s="267">
        <v>5706.1344000000008</v>
      </c>
      <c r="J22" s="691" t="s">
        <v>13</v>
      </c>
    </row>
    <row r="23" spans="1:10" ht="25.15" customHeight="1" x14ac:dyDescent="0.3">
      <c r="A23" s="691"/>
      <c r="B23" s="691"/>
      <c r="C23" s="691"/>
      <c r="D23" s="691"/>
      <c r="E23" s="691"/>
      <c r="F23" s="691"/>
      <c r="G23" s="266" t="s">
        <v>215</v>
      </c>
      <c r="H23" s="267">
        <v>14.171670000000001</v>
      </c>
      <c r="I23" s="267">
        <v>0</v>
      </c>
      <c r="J23" s="691"/>
    </row>
    <row r="24" spans="1:10" x14ac:dyDescent="0.3">
      <c r="A24" s="698"/>
      <c r="B24" s="269" t="s">
        <v>713</v>
      </c>
      <c r="C24" s="691" t="s">
        <v>729</v>
      </c>
      <c r="D24" s="691" t="s">
        <v>715</v>
      </c>
      <c r="E24" s="699" t="s">
        <v>733</v>
      </c>
      <c r="F24" s="695" t="s">
        <v>734</v>
      </c>
      <c r="G24" s="266" t="s">
        <v>13</v>
      </c>
      <c r="H24" s="267" t="s">
        <v>13</v>
      </c>
      <c r="I24" s="267" t="s">
        <v>13</v>
      </c>
      <c r="J24" s="691" t="s">
        <v>718</v>
      </c>
    </row>
    <row r="25" spans="1:10" ht="147.75" customHeight="1" x14ac:dyDescent="0.3">
      <c r="A25" s="698"/>
      <c r="B25" s="269" t="s">
        <v>735</v>
      </c>
      <c r="C25" s="691"/>
      <c r="D25" s="691"/>
      <c r="E25" s="699"/>
      <c r="F25" s="695"/>
      <c r="G25" s="266" t="s">
        <v>13</v>
      </c>
      <c r="H25" s="267" t="s">
        <v>13</v>
      </c>
      <c r="I25" s="267" t="s">
        <v>13</v>
      </c>
      <c r="J25" s="691"/>
    </row>
    <row r="26" spans="1:10" x14ac:dyDescent="0.3">
      <c r="A26" s="698"/>
      <c r="B26" s="269" t="s">
        <v>736</v>
      </c>
      <c r="C26" s="691" t="s">
        <v>729</v>
      </c>
      <c r="D26" s="691" t="s">
        <v>715</v>
      </c>
      <c r="E26" s="699" t="s">
        <v>737</v>
      </c>
      <c r="F26" s="695" t="s">
        <v>738</v>
      </c>
      <c r="G26" s="691" t="s">
        <v>13</v>
      </c>
      <c r="H26" s="700" t="s">
        <v>13</v>
      </c>
      <c r="I26" s="700" t="s">
        <v>13</v>
      </c>
      <c r="J26" s="691" t="s">
        <v>718</v>
      </c>
    </row>
    <row r="27" spans="1:10" ht="84" customHeight="1" x14ac:dyDescent="0.3">
      <c r="A27" s="698"/>
      <c r="B27" s="269" t="s">
        <v>739</v>
      </c>
      <c r="C27" s="691"/>
      <c r="D27" s="691"/>
      <c r="E27" s="699"/>
      <c r="F27" s="695"/>
      <c r="G27" s="691"/>
      <c r="H27" s="700"/>
      <c r="I27" s="700"/>
      <c r="J27" s="691"/>
    </row>
    <row r="28" spans="1:10" ht="40.15" customHeight="1" x14ac:dyDescent="0.3">
      <c r="A28" s="691">
        <v>5</v>
      </c>
      <c r="B28" s="691" t="s">
        <v>740</v>
      </c>
      <c r="C28" s="691" t="s">
        <v>741</v>
      </c>
      <c r="D28" s="691" t="s">
        <v>13</v>
      </c>
      <c r="E28" s="691" t="s">
        <v>13</v>
      </c>
      <c r="F28" s="691" t="s">
        <v>13</v>
      </c>
      <c r="G28" s="266" t="s">
        <v>216</v>
      </c>
      <c r="H28" s="267">
        <v>49888.204069999992</v>
      </c>
      <c r="I28" s="267">
        <v>10172.667449999999</v>
      </c>
      <c r="J28" s="691" t="s">
        <v>13</v>
      </c>
    </row>
    <row r="29" spans="1:10" ht="35.450000000000003" customHeight="1" x14ac:dyDescent="0.3">
      <c r="A29" s="691"/>
      <c r="B29" s="691"/>
      <c r="C29" s="691"/>
      <c r="D29" s="691"/>
      <c r="E29" s="691"/>
      <c r="F29" s="691"/>
      <c r="G29" s="266" t="s">
        <v>215</v>
      </c>
      <c r="H29" s="267">
        <v>54.990839999999999</v>
      </c>
      <c r="I29" s="267">
        <v>3.98441</v>
      </c>
      <c r="J29" s="691"/>
    </row>
    <row r="30" spans="1:10" x14ac:dyDescent="0.3">
      <c r="A30" s="698"/>
      <c r="B30" s="269" t="s">
        <v>713</v>
      </c>
      <c r="C30" s="691" t="s">
        <v>742</v>
      </c>
      <c r="D30" s="691" t="s">
        <v>715</v>
      </c>
      <c r="E30" s="699" t="s">
        <v>743</v>
      </c>
      <c r="F30" s="695" t="s">
        <v>744</v>
      </c>
      <c r="G30" s="691" t="s">
        <v>13</v>
      </c>
      <c r="H30" s="700" t="s">
        <v>13</v>
      </c>
      <c r="I30" s="700" t="s">
        <v>13</v>
      </c>
      <c r="J30" s="691" t="s">
        <v>718</v>
      </c>
    </row>
    <row r="31" spans="1:10" ht="114.75" x14ac:dyDescent="0.3">
      <c r="A31" s="698"/>
      <c r="B31" s="269" t="s">
        <v>745</v>
      </c>
      <c r="C31" s="691"/>
      <c r="D31" s="691"/>
      <c r="E31" s="699"/>
      <c r="F31" s="695"/>
      <c r="G31" s="691"/>
      <c r="H31" s="700"/>
      <c r="I31" s="700"/>
      <c r="J31" s="691"/>
    </row>
    <row r="32" spans="1:10" x14ac:dyDescent="0.3">
      <c r="A32" s="698"/>
      <c r="B32" s="269" t="s">
        <v>736</v>
      </c>
      <c r="C32" s="691" t="s">
        <v>742</v>
      </c>
      <c r="D32" s="691" t="s">
        <v>715</v>
      </c>
      <c r="E32" s="699" t="s">
        <v>746</v>
      </c>
      <c r="F32" s="707" t="s">
        <v>747</v>
      </c>
      <c r="G32" s="691" t="s">
        <v>13</v>
      </c>
      <c r="H32" s="700" t="s">
        <v>13</v>
      </c>
      <c r="I32" s="700" t="s">
        <v>13</v>
      </c>
      <c r="J32" s="691" t="s">
        <v>718</v>
      </c>
    </row>
    <row r="33" spans="1:10" ht="88.5" customHeight="1" x14ac:dyDescent="0.3">
      <c r="A33" s="698"/>
      <c r="B33" s="269" t="s">
        <v>748</v>
      </c>
      <c r="C33" s="691"/>
      <c r="D33" s="691"/>
      <c r="E33" s="699"/>
      <c r="F33" s="695"/>
      <c r="G33" s="691"/>
      <c r="H33" s="700"/>
      <c r="I33" s="700"/>
      <c r="J33" s="691"/>
    </row>
    <row r="34" spans="1:10" ht="48" customHeight="1" x14ac:dyDescent="0.3">
      <c r="A34" s="691">
        <v>6</v>
      </c>
      <c r="B34" s="691" t="s">
        <v>749</v>
      </c>
      <c r="C34" s="691" t="s">
        <v>750</v>
      </c>
      <c r="D34" s="691" t="s">
        <v>13</v>
      </c>
      <c r="E34" s="691" t="s">
        <v>13</v>
      </c>
      <c r="F34" s="691" t="s">
        <v>13</v>
      </c>
      <c r="G34" s="266" t="s">
        <v>216</v>
      </c>
      <c r="H34" s="267">
        <v>4569.457159999999</v>
      </c>
      <c r="I34" s="267">
        <v>2141.8104199999998</v>
      </c>
      <c r="J34" s="691" t="s">
        <v>13</v>
      </c>
    </row>
    <row r="35" spans="1:10" ht="36" customHeight="1" x14ac:dyDescent="0.3">
      <c r="A35" s="691"/>
      <c r="B35" s="691"/>
      <c r="C35" s="691"/>
      <c r="D35" s="691"/>
      <c r="E35" s="691"/>
      <c r="F35" s="691"/>
      <c r="G35" s="266" t="s">
        <v>215</v>
      </c>
      <c r="H35" s="267">
        <v>2.33494</v>
      </c>
      <c r="I35" s="267">
        <v>0</v>
      </c>
      <c r="J35" s="691"/>
    </row>
    <row r="36" spans="1:10" ht="32.450000000000003" customHeight="1" x14ac:dyDescent="0.3">
      <c r="A36" s="698"/>
      <c r="B36" s="269" t="s">
        <v>713</v>
      </c>
      <c r="C36" s="691" t="s">
        <v>751</v>
      </c>
      <c r="D36" s="691" t="s">
        <v>715</v>
      </c>
      <c r="E36" s="699" t="s">
        <v>752</v>
      </c>
      <c r="F36" s="691" t="s">
        <v>753</v>
      </c>
      <c r="G36" s="691" t="s">
        <v>13</v>
      </c>
      <c r="H36" s="700" t="s">
        <v>13</v>
      </c>
      <c r="I36" s="700" t="s">
        <v>13</v>
      </c>
      <c r="J36" s="691" t="s">
        <v>718</v>
      </c>
    </row>
    <row r="37" spans="1:10" ht="38.25" x14ac:dyDescent="0.3">
      <c r="A37" s="698"/>
      <c r="B37" s="269" t="s">
        <v>754</v>
      </c>
      <c r="C37" s="691"/>
      <c r="D37" s="691"/>
      <c r="E37" s="699"/>
      <c r="F37" s="691"/>
      <c r="G37" s="691"/>
      <c r="H37" s="700"/>
      <c r="I37" s="700"/>
      <c r="J37" s="691"/>
    </row>
    <row r="38" spans="1:10" ht="82.5" customHeight="1" x14ac:dyDescent="0.3">
      <c r="A38" s="698"/>
      <c r="B38" s="269" t="s">
        <v>755</v>
      </c>
      <c r="C38" s="691"/>
      <c r="D38" s="691"/>
      <c r="E38" s="699"/>
      <c r="F38" s="691"/>
      <c r="G38" s="691"/>
      <c r="H38" s="700"/>
      <c r="I38" s="700"/>
      <c r="J38" s="691"/>
    </row>
    <row r="39" spans="1:10" x14ac:dyDescent="0.3">
      <c r="A39" s="698"/>
      <c r="B39" s="269" t="s">
        <v>736</v>
      </c>
      <c r="C39" s="691" t="s">
        <v>751</v>
      </c>
      <c r="D39" s="691" t="s">
        <v>715</v>
      </c>
      <c r="E39" s="699" t="s">
        <v>756</v>
      </c>
      <c r="F39" s="695" t="s">
        <v>757</v>
      </c>
      <c r="G39" s="691" t="s">
        <v>13</v>
      </c>
      <c r="H39" s="700" t="s">
        <v>13</v>
      </c>
      <c r="I39" s="700" t="s">
        <v>13</v>
      </c>
      <c r="J39" s="691" t="s">
        <v>718</v>
      </c>
    </row>
    <row r="40" spans="1:10" x14ac:dyDescent="0.3">
      <c r="A40" s="698"/>
      <c r="B40" s="269" t="s">
        <v>758</v>
      </c>
      <c r="C40" s="691"/>
      <c r="D40" s="691"/>
      <c r="E40" s="699"/>
      <c r="F40" s="695"/>
      <c r="G40" s="691"/>
      <c r="H40" s="700"/>
      <c r="I40" s="700"/>
      <c r="J40" s="691"/>
    </row>
    <row r="41" spans="1:10" ht="102" x14ac:dyDescent="0.3">
      <c r="A41" s="698"/>
      <c r="B41" s="269" t="s">
        <v>759</v>
      </c>
      <c r="C41" s="691"/>
      <c r="D41" s="691"/>
      <c r="E41" s="699"/>
      <c r="F41" s="695"/>
      <c r="G41" s="691"/>
      <c r="H41" s="700"/>
      <c r="I41" s="700"/>
      <c r="J41" s="691"/>
    </row>
    <row r="42" spans="1:10" ht="102" x14ac:dyDescent="0.3">
      <c r="A42" s="266">
        <v>7</v>
      </c>
      <c r="B42" s="266" t="s">
        <v>760</v>
      </c>
      <c r="C42" s="266" t="s">
        <v>721</v>
      </c>
      <c r="D42" s="266" t="s">
        <v>13</v>
      </c>
      <c r="E42" s="266" t="s">
        <v>13</v>
      </c>
      <c r="F42" s="266" t="s">
        <v>13</v>
      </c>
      <c r="G42" s="266" t="s">
        <v>216</v>
      </c>
      <c r="H42" s="267">
        <v>9215.5</v>
      </c>
      <c r="I42" s="267">
        <v>1518.8360600000001</v>
      </c>
      <c r="J42" s="266" t="s">
        <v>13</v>
      </c>
    </row>
    <row r="43" spans="1:10" ht="48.6" customHeight="1" x14ac:dyDescent="0.3">
      <c r="A43" s="698"/>
      <c r="B43" s="269" t="s">
        <v>713</v>
      </c>
      <c r="C43" s="691" t="s">
        <v>722</v>
      </c>
      <c r="D43" s="691" t="s">
        <v>715</v>
      </c>
      <c r="E43" s="707" t="s">
        <v>761</v>
      </c>
      <c r="F43" s="695" t="s">
        <v>762</v>
      </c>
      <c r="G43" s="695" t="s">
        <v>13</v>
      </c>
      <c r="H43" s="708" t="s">
        <v>13</v>
      </c>
      <c r="I43" s="708" t="s">
        <v>13</v>
      </c>
      <c r="J43" s="695" t="s">
        <v>718</v>
      </c>
    </row>
    <row r="44" spans="1:10" ht="79.5" customHeight="1" x14ac:dyDescent="0.3">
      <c r="A44" s="698"/>
      <c r="B44" s="269" t="s">
        <v>763</v>
      </c>
      <c r="C44" s="691"/>
      <c r="D44" s="691"/>
      <c r="E44" s="707"/>
      <c r="F44" s="695"/>
      <c r="G44" s="695"/>
      <c r="H44" s="708"/>
      <c r="I44" s="708"/>
      <c r="J44" s="695"/>
    </row>
    <row r="45" spans="1:10" ht="102" x14ac:dyDescent="0.3">
      <c r="A45" s="266">
        <v>8</v>
      </c>
      <c r="B45" s="266" t="s">
        <v>764</v>
      </c>
      <c r="C45" s="266" t="s">
        <v>721</v>
      </c>
      <c r="D45" s="266" t="s">
        <v>13</v>
      </c>
      <c r="E45" s="266" t="s">
        <v>13</v>
      </c>
      <c r="F45" s="266" t="s">
        <v>13</v>
      </c>
      <c r="G45" s="266" t="s">
        <v>216</v>
      </c>
      <c r="H45" s="267">
        <v>958.8</v>
      </c>
      <c r="I45" s="267">
        <v>110</v>
      </c>
      <c r="J45" s="266" t="s">
        <v>13</v>
      </c>
    </row>
    <row r="46" spans="1:10" x14ac:dyDescent="0.3">
      <c r="A46" s="698"/>
      <c r="B46" s="269" t="s">
        <v>713</v>
      </c>
      <c r="C46" s="691" t="s">
        <v>722</v>
      </c>
      <c r="D46" s="691" t="s">
        <v>715</v>
      </c>
      <c r="E46" s="707" t="s">
        <v>765</v>
      </c>
      <c r="F46" s="695" t="s">
        <v>766</v>
      </c>
      <c r="G46" s="695" t="s">
        <v>13</v>
      </c>
      <c r="H46" s="708" t="s">
        <v>13</v>
      </c>
      <c r="I46" s="708" t="s">
        <v>13</v>
      </c>
      <c r="J46" s="695" t="s">
        <v>718</v>
      </c>
    </row>
    <row r="47" spans="1:10" ht="36.75" customHeight="1" x14ac:dyDescent="0.3">
      <c r="A47" s="698"/>
      <c r="B47" s="269" t="s">
        <v>767</v>
      </c>
      <c r="C47" s="691"/>
      <c r="D47" s="691"/>
      <c r="E47" s="707"/>
      <c r="F47" s="695"/>
      <c r="G47" s="695"/>
      <c r="H47" s="708"/>
      <c r="I47" s="708"/>
      <c r="J47" s="695"/>
    </row>
    <row r="48" spans="1:10" ht="61.9" customHeight="1" x14ac:dyDescent="0.3">
      <c r="A48" s="691">
        <v>9</v>
      </c>
      <c r="B48" s="691" t="s">
        <v>768</v>
      </c>
      <c r="C48" s="691" t="s">
        <v>721</v>
      </c>
      <c r="D48" s="691" t="s">
        <v>13</v>
      </c>
      <c r="E48" s="695" t="s">
        <v>13</v>
      </c>
      <c r="F48" s="695" t="s">
        <v>13</v>
      </c>
      <c r="G48" s="272" t="s">
        <v>216</v>
      </c>
      <c r="H48" s="273">
        <v>1330.6991699999999</v>
      </c>
      <c r="I48" s="273">
        <v>554.41516999999999</v>
      </c>
      <c r="J48" s="695" t="s">
        <v>13</v>
      </c>
    </row>
    <row r="49" spans="1:10" ht="49.15" customHeight="1" x14ac:dyDescent="0.3">
      <c r="A49" s="691"/>
      <c r="B49" s="691"/>
      <c r="C49" s="691"/>
      <c r="D49" s="691"/>
      <c r="E49" s="695"/>
      <c r="F49" s="695"/>
      <c r="G49" s="272" t="s">
        <v>215</v>
      </c>
      <c r="H49" s="273">
        <v>266.93599999999998</v>
      </c>
      <c r="I49" s="273">
        <v>0</v>
      </c>
      <c r="J49" s="695"/>
    </row>
    <row r="50" spans="1:10" x14ac:dyDescent="0.3">
      <c r="A50" s="698"/>
      <c r="B50" s="269" t="s">
        <v>713</v>
      </c>
      <c r="C50" s="691" t="s">
        <v>722</v>
      </c>
      <c r="D50" s="691" t="s">
        <v>715</v>
      </c>
      <c r="E50" s="707" t="s">
        <v>769</v>
      </c>
      <c r="F50" s="695" t="s">
        <v>770</v>
      </c>
      <c r="G50" s="695" t="s">
        <v>13</v>
      </c>
      <c r="H50" s="708" t="s">
        <v>13</v>
      </c>
      <c r="I50" s="708" t="s">
        <v>13</v>
      </c>
      <c r="J50" s="695" t="s">
        <v>718</v>
      </c>
    </row>
    <row r="51" spans="1:10" ht="36" customHeight="1" x14ac:dyDescent="0.3">
      <c r="A51" s="698"/>
      <c r="B51" s="269" t="s">
        <v>771</v>
      </c>
      <c r="C51" s="691"/>
      <c r="D51" s="691"/>
      <c r="E51" s="707"/>
      <c r="F51" s="695"/>
      <c r="G51" s="695"/>
      <c r="H51" s="708"/>
      <c r="I51" s="708"/>
      <c r="J51" s="695"/>
    </row>
    <row r="52" spans="1:10" ht="102" x14ac:dyDescent="0.3">
      <c r="A52" s="266">
        <v>10</v>
      </c>
      <c r="B52" s="266" t="s">
        <v>772</v>
      </c>
      <c r="C52" s="266" t="s">
        <v>721</v>
      </c>
      <c r="D52" s="266" t="s">
        <v>13</v>
      </c>
      <c r="E52" s="272" t="s">
        <v>13</v>
      </c>
      <c r="F52" s="272" t="s">
        <v>13</v>
      </c>
      <c r="G52" s="272" t="s">
        <v>216</v>
      </c>
      <c r="H52" s="273">
        <v>12774.7</v>
      </c>
      <c r="I52" s="273">
        <v>6567.3472199999997</v>
      </c>
      <c r="J52" s="272" t="s">
        <v>13</v>
      </c>
    </row>
    <row r="53" spans="1:10" ht="67.150000000000006" customHeight="1" x14ac:dyDescent="0.3">
      <c r="A53" s="698"/>
      <c r="B53" s="269" t="s">
        <v>713</v>
      </c>
      <c r="C53" s="691" t="s">
        <v>722</v>
      </c>
      <c r="D53" s="691" t="s">
        <v>715</v>
      </c>
      <c r="E53" s="707" t="s">
        <v>773</v>
      </c>
      <c r="F53" s="695" t="s">
        <v>774</v>
      </c>
      <c r="G53" s="695" t="s">
        <v>13</v>
      </c>
      <c r="H53" s="708" t="s">
        <v>13</v>
      </c>
      <c r="I53" s="708" t="s">
        <v>13</v>
      </c>
      <c r="J53" s="695" t="s">
        <v>718</v>
      </c>
    </row>
    <row r="54" spans="1:10" ht="93" customHeight="1" x14ac:dyDescent="0.3">
      <c r="A54" s="698"/>
      <c r="B54" s="269" t="s">
        <v>775</v>
      </c>
      <c r="C54" s="691"/>
      <c r="D54" s="691"/>
      <c r="E54" s="707"/>
      <c r="F54" s="695"/>
      <c r="G54" s="695"/>
      <c r="H54" s="708"/>
      <c r="I54" s="708"/>
      <c r="J54" s="695"/>
    </row>
    <row r="55" spans="1:10" ht="82.15" customHeight="1" x14ac:dyDescent="0.3">
      <c r="A55" s="691">
        <v>11</v>
      </c>
      <c r="B55" s="709" t="s">
        <v>776</v>
      </c>
      <c r="C55" s="691" t="s">
        <v>721</v>
      </c>
      <c r="D55" s="691" t="s">
        <v>13</v>
      </c>
      <c r="E55" s="691" t="s">
        <v>13</v>
      </c>
      <c r="F55" s="691" t="s">
        <v>13</v>
      </c>
      <c r="G55" s="266" t="s">
        <v>216</v>
      </c>
      <c r="H55" s="267">
        <v>307.71699999999998</v>
      </c>
      <c r="I55" s="267">
        <v>92.315099999999987</v>
      </c>
      <c r="J55" s="691" t="s">
        <v>13</v>
      </c>
    </row>
    <row r="56" spans="1:10" ht="46.15" customHeight="1" x14ac:dyDescent="0.3">
      <c r="A56" s="691"/>
      <c r="B56" s="709"/>
      <c r="C56" s="691"/>
      <c r="D56" s="691"/>
      <c r="E56" s="691"/>
      <c r="F56" s="691"/>
      <c r="G56" s="266" t="s">
        <v>215</v>
      </c>
      <c r="H56" s="267">
        <v>2769.4409999999998</v>
      </c>
      <c r="I56" s="267">
        <v>830.83229999999992</v>
      </c>
      <c r="J56" s="691"/>
    </row>
    <row r="57" spans="1:10" x14ac:dyDescent="0.3">
      <c r="A57" s="698"/>
      <c r="B57" s="269" t="s">
        <v>713</v>
      </c>
      <c r="C57" s="691" t="s">
        <v>722</v>
      </c>
      <c r="D57" s="691" t="s">
        <v>715</v>
      </c>
      <c r="E57" s="710" t="s">
        <v>777</v>
      </c>
      <c r="F57" s="695" t="s">
        <v>778</v>
      </c>
      <c r="G57" s="691" t="s">
        <v>13</v>
      </c>
      <c r="H57" s="700" t="s">
        <v>13</v>
      </c>
      <c r="I57" s="700" t="s">
        <v>13</v>
      </c>
      <c r="J57" s="691" t="s">
        <v>718</v>
      </c>
    </row>
    <row r="58" spans="1:10" ht="38.25" x14ac:dyDescent="0.3">
      <c r="A58" s="698"/>
      <c r="B58" s="269" t="s">
        <v>779</v>
      </c>
      <c r="C58" s="691"/>
      <c r="D58" s="691"/>
      <c r="E58" s="710"/>
      <c r="F58" s="695"/>
      <c r="G58" s="691"/>
      <c r="H58" s="700"/>
      <c r="I58" s="700"/>
      <c r="J58" s="691"/>
    </row>
    <row r="59" spans="1:10" x14ac:dyDescent="0.3">
      <c r="A59" s="698"/>
      <c r="B59" s="269" t="s">
        <v>736</v>
      </c>
      <c r="C59" s="691" t="s">
        <v>722</v>
      </c>
      <c r="D59" s="691" t="s">
        <v>715</v>
      </c>
      <c r="E59" s="710" t="s">
        <v>780</v>
      </c>
      <c r="F59" s="695" t="s">
        <v>781</v>
      </c>
      <c r="G59" s="691" t="s">
        <v>13</v>
      </c>
      <c r="H59" s="700" t="s">
        <v>13</v>
      </c>
      <c r="I59" s="700" t="s">
        <v>13</v>
      </c>
      <c r="J59" s="691" t="s">
        <v>718</v>
      </c>
    </row>
    <row r="60" spans="1:10" ht="38.25" x14ac:dyDescent="0.3">
      <c r="A60" s="698"/>
      <c r="B60" s="269" t="s">
        <v>782</v>
      </c>
      <c r="C60" s="691"/>
      <c r="D60" s="691"/>
      <c r="E60" s="710"/>
      <c r="F60" s="695"/>
      <c r="G60" s="691"/>
      <c r="H60" s="700"/>
      <c r="I60" s="700"/>
      <c r="J60" s="691"/>
    </row>
    <row r="61" spans="1:10" x14ac:dyDescent="0.3">
      <c r="A61" s="698"/>
      <c r="B61" s="269" t="s">
        <v>783</v>
      </c>
      <c r="C61" s="691" t="s">
        <v>722</v>
      </c>
      <c r="D61" s="691" t="s">
        <v>715</v>
      </c>
      <c r="E61" s="710" t="s">
        <v>784</v>
      </c>
      <c r="F61" s="695" t="s">
        <v>785</v>
      </c>
      <c r="G61" s="691" t="s">
        <v>13</v>
      </c>
      <c r="H61" s="700" t="s">
        <v>13</v>
      </c>
      <c r="I61" s="700" t="s">
        <v>13</v>
      </c>
      <c r="J61" s="691" t="s">
        <v>718</v>
      </c>
    </row>
    <row r="62" spans="1:10" x14ac:dyDescent="0.3">
      <c r="A62" s="698"/>
      <c r="B62" s="269" t="s">
        <v>786</v>
      </c>
      <c r="C62" s="691"/>
      <c r="D62" s="691"/>
      <c r="E62" s="710"/>
      <c r="F62" s="695"/>
      <c r="G62" s="691"/>
      <c r="H62" s="700"/>
      <c r="I62" s="700"/>
      <c r="J62" s="691"/>
    </row>
    <row r="63" spans="1:10" ht="25.5" x14ac:dyDescent="0.3">
      <c r="A63" s="698"/>
      <c r="B63" s="269" t="s">
        <v>787</v>
      </c>
      <c r="C63" s="691"/>
      <c r="D63" s="691"/>
      <c r="E63" s="710"/>
      <c r="F63" s="695"/>
      <c r="G63" s="691"/>
      <c r="H63" s="700"/>
      <c r="I63" s="700"/>
      <c r="J63" s="691"/>
    </row>
    <row r="64" spans="1:10" ht="55.15" customHeight="1" x14ac:dyDescent="0.3">
      <c r="A64" s="691">
        <v>12</v>
      </c>
      <c r="B64" s="691" t="s">
        <v>788</v>
      </c>
      <c r="C64" s="691" t="s">
        <v>721</v>
      </c>
      <c r="D64" s="691" t="s">
        <v>13</v>
      </c>
      <c r="E64" s="691" t="s">
        <v>13</v>
      </c>
      <c r="F64" s="691" t="s">
        <v>13</v>
      </c>
      <c r="G64" s="266" t="s">
        <v>216</v>
      </c>
      <c r="H64" s="267">
        <v>963.56768</v>
      </c>
      <c r="I64" s="267">
        <v>192.70707069999844</v>
      </c>
      <c r="J64" s="691" t="s">
        <v>13</v>
      </c>
    </row>
    <row r="65" spans="1:10" ht="52.15" customHeight="1" x14ac:dyDescent="0.3">
      <c r="A65" s="691"/>
      <c r="B65" s="691"/>
      <c r="C65" s="691"/>
      <c r="D65" s="691"/>
      <c r="E65" s="691"/>
      <c r="F65" s="691"/>
      <c r="G65" s="266" t="s">
        <v>215</v>
      </c>
      <c r="H65" s="267">
        <v>95393.2</v>
      </c>
      <c r="I65" s="267">
        <v>19077.999999300002</v>
      </c>
      <c r="J65" s="691"/>
    </row>
    <row r="66" spans="1:10" ht="127.5" x14ac:dyDescent="0.3">
      <c r="A66" s="270"/>
      <c r="B66" s="266" t="s">
        <v>789</v>
      </c>
      <c r="C66" s="266" t="s">
        <v>722</v>
      </c>
      <c r="D66" s="266" t="s">
        <v>715</v>
      </c>
      <c r="E66" s="274" t="s">
        <v>790</v>
      </c>
      <c r="F66" s="272" t="s">
        <v>791</v>
      </c>
      <c r="G66" s="272" t="s">
        <v>13</v>
      </c>
      <c r="H66" s="273" t="s">
        <v>13</v>
      </c>
      <c r="I66" s="273" t="s">
        <v>13</v>
      </c>
      <c r="J66" s="272" t="s">
        <v>718</v>
      </c>
    </row>
    <row r="67" spans="1:10" ht="25.5" x14ac:dyDescent="0.3">
      <c r="A67" s="692">
        <v>13</v>
      </c>
      <c r="B67" s="691" t="s">
        <v>792</v>
      </c>
      <c r="C67" s="266" t="s">
        <v>793</v>
      </c>
      <c r="D67" s="691" t="s">
        <v>13</v>
      </c>
      <c r="E67" s="695" t="s">
        <v>13</v>
      </c>
      <c r="F67" s="695" t="s">
        <v>13</v>
      </c>
      <c r="G67" s="695" t="s">
        <v>216</v>
      </c>
      <c r="H67" s="708">
        <v>41995.128369999999</v>
      </c>
      <c r="I67" s="708">
        <v>7280.8386600000003</v>
      </c>
      <c r="J67" s="695" t="s">
        <v>13</v>
      </c>
    </row>
    <row r="68" spans="1:10" ht="33.75" customHeight="1" x14ac:dyDescent="0.3">
      <c r="A68" s="694"/>
      <c r="B68" s="691"/>
      <c r="C68" s="266" t="s">
        <v>794</v>
      </c>
      <c r="D68" s="691"/>
      <c r="E68" s="695"/>
      <c r="F68" s="695"/>
      <c r="G68" s="695"/>
      <c r="H68" s="708"/>
      <c r="I68" s="708"/>
      <c r="J68" s="695"/>
    </row>
    <row r="69" spans="1:10" ht="48" customHeight="1" x14ac:dyDescent="0.3">
      <c r="A69" s="698"/>
      <c r="B69" s="269" t="s">
        <v>713</v>
      </c>
      <c r="C69" s="266" t="s">
        <v>793</v>
      </c>
      <c r="D69" s="691" t="s">
        <v>715</v>
      </c>
      <c r="E69" s="707" t="s">
        <v>795</v>
      </c>
      <c r="F69" s="695" t="s">
        <v>796</v>
      </c>
      <c r="G69" s="695" t="s">
        <v>13</v>
      </c>
      <c r="H69" s="708" t="s">
        <v>13</v>
      </c>
      <c r="I69" s="708" t="s">
        <v>13</v>
      </c>
      <c r="J69" s="695" t="s">
        <v>718</v>
      </c>
    </row>
    <row r="70" spans="1:10" ht="44.25" customHeight="1" x14ac:dyDescent="0.3">
      <c r="A70" s="698"/>
      <c r="B70" s="269" t="s">
        <v>797</v>
      </c>
      <c r="C70" s="266" t="s">
        <v>794</v>
      </c>
      <c r="D70" s="691"/>
      <c r="E70" s="707"/>
      <c r="F70" s="695"/>
      <c r="G70" s="695"/>
      <c r="H70" s="708"/>
      <c r="I70" s="708"/>
      <c r="J70" s="695"/>
    </row>
    <row r="71" spans="1:10" ht="25.5" x14ac:dyDescent="0.3">
      <c r="A71" s="698"/>
      <c r="B71" s="269" t="s">
        <v>736</v>
      </c>
      <c r="C71" s="266" t="s">
        <v>793</v>
      </c>
      <c r="D71" s="691" t="s">
        <v>715</v>
      </c>
      <c r="E71" s="707" t="s">
        <v>798</v>
      </c>
      <c r="F71" s="711" t="s">
        <v>799</v>
      </c>
      <c r="G71" s="691" t="s">
        <v>13</v>
      </c>
      <c r="H71" s="700" t="s">
        <v>13</v>
      </c>
      <c r="I71" s="700" t="s">
        <v>13</v>
      </c>
      <c r="J71" s="695" t="s">
        <v>718</v>
      </c>
    </row>
    <row r="72" spans="1:10" ht="195.75" customHeight="1" x14ac:dyDescent="0.3">
      <c r="A72" s="698"/>
      <c r="B72" s="269" t="s">
        <v>800</v>
      </c>
      <c r="C72" s="266" t="s">
        <v>794</v>
      </c>
      <c r="D72" s="691"/>
      <c r="E72" s="707"/>
      <c r="F72" s="711"/>
      <c r="G72" s="691"/>
      <c r="H72" s="700"/>
      <c r="I72" s="700"/>
      <c r="J72" s="695"/>
    </row>
    <row r="73" spans="1:10" ht="102" x14ac:dyDescent="0.3">
      <c r="A73" s="266">
        <v>14</v>
      </c>
      <c r="B73" s="266" t="s">
        <v>801</v>
      </c>
      <c r="C73" s="266" t="s">
        <v>721</v>
      </c>
      <c r="D73" s="266" t="s">
        <v>13</v>
      </c>
      <c r="E73" s="266" t="s">
        <v>13</v>
      </c>
      <c r="F73" s="266" t="s">
        <v>13</v>
      </c>
      <c r="G73" s="266"/>
      <c r="H73" s="267"/>
      <c r="I73" s="267"/>
      <c r="J73" s="266" t="s">
        <v>13</v>
      </c>
    </row>
    <row r="74" spans="1:10" x14ac:dyDescent="0.3">
      <c r="A74" s="698"/>
      <c r="B74" s="269" t="s">
        <v>713</v>
      </c>
      <c r="C74" s="691" t="s">
        <v>722</v>
      </c>
      <c r="D74" s="691" t="s">
        <v>715</v>
      </c>
      <c r="E74" s="699" t="s">
        <v>802</v>
      </c>
      <c r="F74" s="695" t="s">
        <v>803</v>
      </c>
      <c r="G74" s="691" t="s">
        <v>13</v>
      </c>
      <c r="H74" s="700" t="s">
        <v>13</v>
      </c>
      <c r="I74" s="700" t="s">
        <v>13</v>
      </c>
      <c r="J74" s="691" t="s">
        <v>718</v>
      </c>
    </row>
    <row r="75" spans="1:10" ht="111" customHeight="1" x14ac:dyDescent="0.3">
      <c r="A75" s="698"/>
      <c r="B75" s="269" t="s">
        <v>804</v>
      </c>
      <c r="C75" s="691"/>
      <c r="D75" s="691"/>
      <c r="E75" s="699"/>
      <c r="F75" s="695"/>
      <c r="G75" s="691"/>
      <c r="H75" s="700"/>
      <c r="I75" s="700"/>
      <c r="J75" s="691"/>
    </row>
    <row r="76" spans="1:10" ht="102" x14ac:dyDescent="0.3">
      <c r="A76" s="266">
        <v>15</v>
      </c>
      <c r="B76" s="266" t="s">
        <v>805</v>
      </c>
      <c r="C76" s="266" t="s">
        <v>721</v>
      </c>
      <c r="D76" s="266" t="s">
        <v>13</v>
      </c>
      <c r="E76" s="266" t="s">
        <v>13</v>
      </c>
      <c r="F76" s="266" t="s">
        <v>13</v>
      </c>
      <c r="G76" s="266"/>
      <c r="H76" s="267"/>
      <c r="I76" s="267"/>
      <c r="J76" s="266" t="s">
        <v>13</v>
      </c>
    </row>
    <row r="77" spans="1:10" x14ac:dyDescent="0.3">
      <c r="A77" s="692"/>
      <c r="B77" s="269" t="s">
        <v>713</v>
      </c>
      <c r="C77" s="691" t="s">
        <v>722</v>
      </c>
      <c r="D77" s="691" t="s">
        <v>715</v>
      </c>
      <c r="E77" s="699" t="s">
        <v>806</v>
      </c>
      <c r="F77" s="695" t="s">
        <v>807</v>
      </c>
      <c r="G77" s="691" t="s">
        <v>13</v>
      </c>
      <c r="H77" s="700" t="s">
        <v>13</v>
      </c>
      <c r="I77" s="700" t="s">
        <v>13</v>
      </c>
      <c r="J77" s="691" t="s">
        <v>718</v>
      </c>
    </row>
    <row r="78" spans="1:10" ht="102" x14ac:dyDescent="0.3">
      <c r="A78" s="694"/>
      <c r="B78" s="266" t="s">
        <v>808</v>
      </c>
      <c r="C78" s="691"/>
      <c r="D78" s="691"/>
      <c r="E78" s="699"/>
      <c r="F78" s="695"/>
      <c r="G78" s="691"/>
      <c r="H78" s="700"/>
      <c r="I78" s="700"/>
      <c r="J78" s="691"/>
    </row>
    <row r="79" spans="1:10" x14ac:dyDescent="0.3">
      <c r="A79" s="692">
        <v>16</v>
      </c>
      <c r="B79" s="712" t="s">
        <v>809</v>
      </c>
      <c r="C79" s="709" t="s">
        <v>810</v>
      </c>
      <c r="D79" s="691" t="s">
        <v>13</v>
      </c>
      <c r="E79" s="691" t="s">
        <v>13</v>
      </c>
      <c r="F79" s="691" t="s">
        <v>13</v>
      </c>
      <c r="G79" s="691" t="s">
        <v>216</v>
      </c>
      <c r="H79" s="700">
        <v>55.56</v>
      </c>
      <c r="I79" s="700">
        <v>0</v>
      </c>
      <c r="J79" s="691" t="s">
        <v>13</v>
      </c>
    </row>
    <row r="80" spans="1:10" ht="34.9" customHeight="1" x14ac:dyDescent="0.3">
      <c r="A80" s="693"/>
      <c r="B80" s="713"/>
      <c r="C80" s="709"/>
      <c r="D80" s="691"/>
      <c r="E80" s="691"/>
      <c r="F80" s="691"/>
      <c r="G80" s="691"/>
      <c r="H80" s="700"/>
      <c r="I80" s="700"/>
      <c r="J80" s="691"/>
    </row>
    <row r="81" spans="1:10" ht="97.5" customHeight="1" x14ac:dyDescent="0.3">
      <c r="A81" s="694"/>
      <c r="B81" s="269" t="s">
        <v>811</v>
      </c>
      <c r="C81" s="709"/>
      <c r="D81" s="691"/>
      <c r="E81" s="691"/>
      <c r="F81" s="691"/>
      <c r="G81" s="266" t="s">
        <v>215</v>
      </c>
      <c r="H81" s="267">
        <v>500</v>
      </c>
      <c r="I81" s="267">
        <v>0</v>
      </c>
      <c r="J81" s="691"/>
    </row>
    <row r="82" spans="1:10" x14ac:dyDescent="0.3">
      <c r="A82" s="698"/>
      <c r="B82" s="269" t="s">
        <v>713</v>
      </c>
      <c r="C82" s="709" t="s">
        <v>812</v>
      </c>
      <c r="D82" s="691" t="s">
        <v>715</v>
      </c>
      <c r="E82" s="699" t="s">
        <v>813</v>
      </c>
      <c r="F82" s="691" t="s">
        <v>814</v>
      </c>
      <c r="G82" s="691" t="s">
        <v>13</v>
      </c>
      <c r="H82" s="700" t="s">
        <v>13</v>
      </c>
      <c r="I82" s="700" t="s">
        <v>13</v>
      </c>
      <c r="J82" s="691" t="s">
        <v>718</v>
      </c>
    </row>
    <row r="83" spans="1:10" ht="59.25" customHeight="1" x14ac:dyDescent="0.3">
      <c r="A83" s="698"/>
      <c r="B83" s="269" t="s">
        <v>815</v>
      </c>
      <c r="C83" s="709"/>
      <c r="D83" s="691"/>
      <c r="E83" s="699"/>
      <c r="F83" s="691"/>
      <c r="G83" s="691"/>
      <c r="H83" s="700"/>
      <c r="I83" s="700"/>
      <c r="J83" s="691"/>
    </row>
    <row r="84" spans="1:10" ht="44.45" customHeight="1" x14ac:dyDescent="0.3">
      <c r="A84" s="692">
        <v>17</v>
      </c>
      <c r="B84" s="709" t="s">
        <v>816</v>
      </c>
      <c r="C84" s="709" t="s">
        <v>817</v>
      </c>
      <c r="D84" s="691" t="s">
        <v>13</v>
      </c>
      <c r="E84" s="691" t="s">
        <v>13</v>
      </c>
      <c r="F84" s="691" t="s">
        <v>13</v>
      </c>
      <c r="G84" s="266" t="s">
        <v>216</v>
      </c>
      <c r="H84" s="267">
        <v>109.57368</v>
      </c>
      <c r="I84" s="267">
        <v>32.872104</v>
      </c>
      <c r="J84" s="691" t="s">
        <v>13</v>
      </c>
    </row>
    <row r="85" spans="1:10" ht="15.6" customHeight="1" x14ac:dyDescent="0.3">
      <c r="A85" s="693"/>
      <c r="B85" s="709"/>
      <c r="C85" s="709"/>
      <c r="D85" s="691"/>
      <c r="E85" s="691"/>
      <c r="F85" s="691"/>
      <c r="G85" s="266" t="s">
        <v>215</v>
      </c>
      <c r="H85" s="267">
        <v>109.57368</v>
      </c>
      <c r="I85" s="267">
        <v>32.869999999999997</v>
      </c>
      <c r="J85" s="691"/>
    </row>
    <row r="86" spans="1:10" ht="42" customHeight="1" x14ac:dyDescent="0.3">
      <c r="A86" s="694"/>
      <c r="B86" s="709"/>
      <c r="C86" s="709"/>
      <c r="D86" s="691"/>
      <c r="E86" s="691"/>
      <c r="F86" s="691"/>
      <c r="G86" s="266" t="s">
        <v>214</v>
      </c>
      <c r="H86" s="267">
        <v>2081.9</v>
      </c>
      <c r="I86" s="267">
        <v>624.57000000000005</v>
      </c>
      <c r="J86" s="691"/>
    </row>
    <row r="87" spans="1:10" x14ac:dyDescent="0.3">
      <c r="A87" s="698"/>
      <c r="B87" s="269" t="s">
        <v>713</v>
      </c>
      <c r="C87" s="709" t="s">
        <v>818</v>
      </c>
      <c r="D87" s="691" t="s">
        <v>715</v>
      </c>
      <c r="E87" s="707" t="s">
        <v>819</v>
      </c>
      <c r="F87" s="695" t="s">
        <v>820</v>
      </c>
      <c r="G87" s="695" t="s">
        <v>13</v>
      </c>
      <c r="H87" s="708" t="s">
        <v>13</v>
      </c>
      <c r="I87" s="708" t="s">
        <v>13</v>
      </c>
      <c r="J87" s="695" t="s">
        <v>718</v>
      </c>
    </row>
    <row r="88" spans="1:10" ht="42" customHeight="1" x14ac:dyDescent="0.3">
      <c r="A88" s="698"/>
      <c r="B88" s="266" t="s">
        <v>821</v>
      </c>
      <c r="C88" s="709"/>
      <c r="D88" s="691"/>
      <c r="E88" s="707"/>
      <c r="F88" s="695"/>
      <c r="G88" s="695"/>
      <c r="H88" s="708"/>
      <c r="I88" s="708"/>
      <c r="J88" s="695"/>
    </row>
    <row r="89" spans="1:10" x14ac:dyDescent="0.3">
      <c r="A89" s="698" t="s">
        <v>822</v>
      </c>
      <c r="B89" s="698"/>
      <c r="C89" s="698"/>
      <c r="D89" s="698"/>
      <c r="E89" s="698"/>
      <c r="F89" s="698"/>
      <c r="G89" s="698"/>
      <c r="H89" s="698"/>
      <c r="I89" s="698"/>
      <c r="J89" s="698"/>
    </row>
    <row r="91" spans="1:10" x14ac:dyDescent="0.3">
      <c r="B91" s="262" t="s">
        <v>823</v>
      </c>
      <c r="J91" s="262" t="s">
        <v>824</v>
      </c>
    </row>
    <row r="95" spans="1:10" x14ac:dyDescent="0.3">
      <c r="A95" s="275" t="s">
        <v>825</v>
      </c>
    </row>
    <row r="96" spans="1:10" x14ac:dyDescent="0.3">
      <c r="B96" s="276" t="s">
        <v>826</v>
      </c>
      <c r="C96" s="276"/>
    </row>
    <row r="97" spans="2:2" x14ac:dyDescent="0.3">
      <c r="B97" s="276" t="s">
        <v>827</v>
      </c>
    </row>
  </sheetData>
  <mergeCells count="273">
    <mergeCell ref="H87:H88"/>
    <mergeCell ref="I87:I88"/>
    <mergeCell ref="J87:J88"/>
    <mergeCell ref="A89:J89"/>
    <mergeCell ref="A87:A88"/>
    <mergeCell ref="C87:C88"/>
    <mergeCell ref="D87:D88"/>
    <mergeCell ref="E87:E88"/>
    <mergeCell ref="F87:F88"/>
    <mergeCell ref="G87:G88"/>
    <mergeCell ref="J82:J83"/>
    <mergeCell ref="A84:A86"/>
    <mergeCell ref="B84:B86"/>
    <mergeCell ref="C84:C86"/>
    <mergeCell ref="D84:D86"/>
    <mergeCell ref="E84:E86"/>
    <mergeCell ref="F84:F86"/>
    <mergeCell ref="J84:J86"/>
    <mergeCell ref="I79:I80"/>
    <mergeCell ref="J79:J81"/>
    <mergeCell ref="A82:A83"/>
    <mergeCell ref="C82:C83"/>
    <mergeCell ref="D82:D83"/>
    <mergeCell ref="E82:E83"/>
    <mergeCell ref="F82:F83"/>
    <mergeCell ref="G82:G83"/>
    <mergeCell ref="H82:H83"/>
    <mergeCell ref="I82:I83"/>
    <mergeCell ref="I77:I78"/>
    <mergeCell ref="J77:J78"/>
    <mergeCell ref="A79:A81"/>
    <mergeCell ref="B79:B80"/>
    <mergeCell ref="C79:C81"/>
    <mergeCell ref="D79:D81"/>
    <mergeCell ref="E79:E81"/>
    <mergeCell ref="F79:F81"/>
    <mergeCell ref="G79:G80"/>
    <mergeCell ref="H79:H80"/>
    <mergeCell ref="A77:A78"/>
    <mergeCell ref="C77:C78"/>
    <mergeCell ref="D77:D78"/>
    <mergeCell ref="E77:E78"/>
    <mergeCell ref="F77:F78"/>
    <mergeCell ref="G77:G78"/>
    <mergeCell ref="H77:H78"/>
    <mergeCell ref="A74:A75"/>
    <mergeCell ref="C74:C75"/>
    <mergeCell ref="D74:D75"/>
    <mergeCell ref="E74:E75"/>
    <mergeCell ref="F74:F75"/>
    <mergeCell ref="G74:G75"/>
    <mergeCell ref="A71:A72"/>
    <mergeCell ref="D71:D72"/>
    <mergeCell ref="E71:E72"/>
    <mergeCell ref="F71:F72"/>
    <mergeCell ref="G71:G72"/>
    <mergeCell ref="H71:H72"/>
    <mergeCell ref="I71:I72"/>
    <mergeCell ref="J71:J72"/>
    <mergeCell ref="H74:H75"/>
    <mergeCell ref="I74:I75"/>
    <mergeCell ref="J74:J75"/>
    <mergeCell ref="H67:H68"/>
    <mergeCell ref="I67:I68"/>
    <mergeCell ref="J67:J68"/>
    <mergeCell ref="A69:A70"/>
    <mergeCell ref="D69:D70"/>
    <mergeCell ref="E69:E70"/>
    <mergeCell ref="F69:F70"/>
    <mergeCell ref="G69:G70"/>
    <mergeCell ref="H69:H70"/>
    <mergeCell ref="I69:I70"/>
    <mergeCell ref="A67:A68"/>
    <mergeCell ref="B67:B68"/>
    <mergeCell ref="D67:D68"/>
    <mergeCell ref="E67:E68"/>
    <mergeCell ref="F67:F68"/>
    <mergeCell ref="G67:G68"/>
    <mergeCell ref="J69:J70"/>
    <mergeCell ref="J61:J63"/>
    <mergeCell ref="A64:A65"/>
    <mergeCell ref="B64:B65"/>
    <mergeCell ref="C64:C65"/>
    <mergeCell ref="D64:D65"/>
    <mergeCell ref="E64:E65"/>
    <mergeCell ref="F64:F65"/>
    <mergeCell ref="J64:J65"/>
    <mergeCell ref="I59:I60"/>
    <mergeCell ref="J59:J60"/>
    <mergeCell ref="A61:A63"/>
    <mergeCell ref="C61:C63"/>
    <mergeCell ref="D61:D63"/>
    <mergeCell ref="E61:E63"/>
    <mergeCell ref="F61:F63"/>
    <mergeCell ref="G61:G63"/>
    <mergeCell ref="H61:H63"/>
    <mergeCell ref="I61:I63"/>
    <mergeCell ref="H57:H58"/>
    <mergeCell ref="I57:I58"/>
    <mergeCell ref="J57:J58"/>
    <mergeCell ref="A59:A60"/>
    <mergeCell ref="C59:C60"/>
    <mergeCell ref="D59:D60"/>
    <mergeCell ref="E59:E60"/>
    <mergeCell ref="F59:F60"/>
    <mergeCell ref="G59:G60"/>
    <mergeCell ref="H59:H60"/>
    <mergeCell ref="A57:A58"/>
    <mergeCell ref="C57:C58"/>
    <mergeCell ref="D57:D58"/>
    <mergeCell ref="E57:E58"/>
    <mergeCell ref="F57:F58"/>
    <mergeCell ref="G57:G58"/>
    <mergeCell ref="H53:H54"/>
    <mergeCell ref="I53:I54"/>
    <mergeCell ref="J53:J54"/>
    <mergeCell ref="A55:A56"/>
    <mergeCell ref="B55:B56"/>
    <mergeCell ref="C55:C56"/>
    <mergeCell ref="D55:D56"/>
    <mergeCell ref="E55:E56"/>
    <mergeCell ref="F55:F56"/>
    <mergeCell ref="J55:J56"/>
    <mergeCell ref="A53:A54"/>
    <mergeCell ref="C53:C54"/>
    <mergeCell ref="D53:D54"/>
    <mergeCell ref="E53:E54"/>
    <mergeCell ref="F53:F54"/>
    <mergeCell ref="G53:G54"/>
    <mergeCell ref="J48:J49"/>
    <mergeCell ref="A50:A51"/>
    <mergeCell ref="C50:C51"/>
    <mergeCell ref="D50:D51"/>
    <mergeCell ref="E50:E51"/>
    <mergeCell ref="F50:F51"/>
    <mergeCell ref="G50:G51"/>
    <mergeCell ref="H50:H51"/>
    <mergeCell ref="I50:I51"/>
    <mergeCell ref="J50:J51"/>
    <mergeCell ref="A48:A49"/>
    <mergeCell ref="B48:B49"/>
    <mergeCell ref="C48:C49"/>
    <mergeCell ref="D48:D49"/>
    <mergeCell ref="E48:E49"/>
    <mergeCell ref="F48:F49"/>
    <mergeCell ref="A46:A47"/>
    <mergeCell ref="C46:C47"/>
    <mergeCell ref="D46:D47"/>
    <mergeCell ref="E46:E47"/>
    <mergeCell ref="F46:F47"/>
    <mergeCell ref="G46:G47"/>
    <mergeCell ref="H46:H47"/>
    <mergeCell ref="I46:I47"/>
    <mergeCell ref="J46:J47"/>
    <mergeCell ref="I39:I41"/>
    <mergeCell ref="J39:J41"/>
    <mergeCell ref="A43:A44"/>
    <mergeCell ref="C43:C44"/>
    <mergeCell ref="D43:D44"/>
    <mergeCell ref="E43:E44"/>
    <mergeCell ref="F43:F44"/>
    <mergeCell ref="G43:G44"/>
    <mergeCell ref="H43:H44"/>
    <mergeCell ref="I43:I44"/>
    <mergeCell ref="J43:J44"/>
    <mergeCell ref="A39:A41"/>
    <mergeCell ref="C39:C41"/>
    <mergeCell ref="D39:D41"/>
    <mergeCell ref="E39:E41"/>
    <mergeCell ref="F39:F41"/>
    <mergeCell ref="G39:G41"/>
    <mergeCell ref="H39:H41"/>
    <mergeCell ref="A36:A38"/>
    <mergeCell ref="C36:C38"/>
    <mergeCell ref="D36:D38"/>
    <mergeCell ref="E36:E38"/>
    <mergeCell ref="F36:F38"/>
    <mergeCell ref="G36:G38"/>
    <mergeCell ref="A34:A35"/>
    <mergeCell ref="B34:B35"/>
    <mergeCell ref="C34:C35"/>
    <mergeCell ref="D34:D35"/>
    <mergeCell ref="E34:E35"/>
    <mergeCell ref="F34:F35"/>
    <mergeCell ref="J34:J35"/>
    <mergeCell ref="H36:H38"/>
    <mergeCell ref="I36:I38"/>
    <mergeCell ref="J36:J38"/>
    <mergeCell ref="H30:H31"/>
    <mergeCell ref="I30:I31"/>
    <mergeCell ref="J30:J31"/>
    <mergeCell ref="A32:A33"/>
    <mergeCell ref="C32:C33"/>
    <mergeCell ref="D32:D33"/>
    <mergeCell ref="E32:E33"/>
    <mergeCell ref="F32:F33"/>
    <mergeCell ref="G32:G33"/>
    <mergeCell ref="H32:H33"/>
    <mergeCell ref="A30:A31"/>
    <mergeCell ref="C30:C31"/>
    <mergeCell ref="D30:D31"/>
    <mergeCell ref="E30:E31"/>
    <mergeCell ref="F30:F31"/>
    <mergeCell ref="G30:G31"/>
    <mergeCell ref="I32:I33"/>
    <mergeCell ref="J32:J33"/>
    <mergeCell ref="H26:H27"/>
    <mergeCell ref="I26:I27"/>
    <mergeCell ref="J26:J27"/>
    <mergeCell ref="A28:A29"/>
    <mergeCell ref="B28:B29"/>
    <mergeCell ref="C28:C29"/>
    <mergeCell ref="D28:D29"/>
    <mergeCell ref="E28:E29"/>
    <mergeCell ref="F28:F29"/>
    <mergeCell ref="J28:J29"/>
    <mergeCell ref="A26:A27"/>
    <mergeCell ref="C26:C27"/>
    <mergeCell ref="D26:D27"/>
    <mergeCell ref="E26:E27"/>
    <mergeCell ref="F26:F27"/>
    <mergeCell ref="G26:G27"/>
    <mergeCell ref="A18:A20"/>
    <mergeCell ref="B18:B20"/>
    <mergeCell ref="C18:C20"/>
    <mergeCell ref="D18:D20"/>
    <mergeCell ref="E18:E20"/>
    <mergeCell ref="F18:F20"/>
    <mergeCell ref="J18:J20"/>
    <mergeCell ref="J22:J23"/>
    <mergeCell ref="A24:A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H13:H14"/>
    <mergeCell ref="I13:I14"/>
    <mergeCell ref="J13:J14"/>
    <mergeCell ref="A16:A17"/>
    <mergeCell ref="C16:C17"/>
    <mergeCell ref="D16:D17"/>
    <mergeCell ref="E16:E17"/>
    <mergeCell ref="F16:F17"/>
    <mergeCell ref="G16:G17"/>
    <mergeCell ref="H16:H17"/>
    <mergeCell ref="A13:A14"/>
    <mergeCell ref="C13:C14"/>
    <mergeCell ref="D13:D14"/>
    <mergeCell ref="E13:E14"/>
    <mergeCell ref="F13:F14"/>
    <mergeCell ref="G13:G14"/>
    <mergeCell ref="I16:I17"/>
    <mergeCell ref="J16:J17"/>
    <mergeCell ref="J5:J9"/>
    <mergeCell ref="A11:A12"/>
    <mergeCell ref="B11:B12"/>
    <mergeCell ref="C11:C12"/>
    <mergeCell ref="D11:D12"/>
    <mergeCell ref="E11:E12"/>
    <mergeCell ref="F11:F12"/>
    <mergeCell ref="A5:A9"/>
    <mergeCell ref="B5:B9"/>
    <mergeCell ref="C5:C9"/>
    <mergeCell ref="D5:D9"/>
    <mergeCell ref="E5:F8"/>
    <mergeCell ref="G5:I8"/>
  </mergeCells>
  <pageMargins left="0.7" right="0.7" top="0.75" bottom="0.75" header="0.3" footer="0.3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6"/>
  <sheetViews>
    <sheetView topLeftCell="A6" zoomScaleNormal="100" workbookViewId="0">
      <selection activeCell="G16" sqref="G16"/>
    </sheetView>
  </sheetViews>
  <sheetFormatPr defaultRowHeight="15" x14ac:dyDescent="0.25"/>
  <cols>
    <col min="1" max="1" width="5.28515625" style="96" customWidth="1"/>
    <col min="2" max="2" width="35.28515625" style="277" customWidth="1"/>
    <col min="3" max="4" width="20" style="96" customWidth="1"/>
    <col min="5" max="5" width="34.140625" style="96" customWidth="1"/>
    <col min="6" max="6" width="24" style="96" customWidth="1"/>
    <col min="7" max="8" width="16.140625" style="96" customWidth="1"/>
    <col min="9" max="9" width="17.7109375" style="96" customWidth="1"/>
    <col min="10" max="10" width="16.7109375" style="96" customWidth="1"/>
    <col min="11" max="16384" width="9.140625" style="96"/>
  </cols>
  <sheetData>
    <row r="1" spans="1:15" x14ac:dyDescent="0.25">
      <c r="J1" s="278" t="s">
        <v>828</v>
      </c>
    </row>
    <row r="2" spans="1:15" x14ac:dyDescent="0.25">
      <c r="I2" s="149"/>
      <c r="J2" s="278" t="s">
        <v>829</v>
      </c>
    </row>
    <row r="3" spans="1:15" x14ac:dyDescent="0.25">
      <c r="I3" s="149"/>
      <c r="J3" s="279" t="s">
        <v>830</v>
      </c>
    </row>
    <row r="4" spans="1:15" x14ac:dyDescent="0.25">
      <c r="B4" s="280"/>
      <c r="C4" s="281"/>
      <c r="D4" s="281"/>
      <c r="E4" s="281"/>
      <c r="F4" s="281"/>
      <c r="G4" s="281"/>
      <c r="H4" s="281"/>
      <c r="I4" s="281"/>
      <c r="J4" s="278" t="s">
        <v>831</v>
      </c>
    </row>
    <row r="5" spans="1:15" x14ac:dyDescent="0.25">
      <c r="B5" s="280"/>
      <c r="C5" s="281"/>
      <c r="D5" s="281"/>
      <c r="E5" s="281"/>
      <c r="F5" s="281" t="s">
        <v>305</v>
      </c>
      <c r="G5" s="281"/>
      <c r="H5" s="281"/>
      <c r="I5" s="281"/>
      <c r="J5" s="281"/>
    </row>
    <row r="6" spans="1:15" ht="38.25" customHeight="1" x14ac:dyDescent="0.25">
      <c r="B6" s="717" t="s">
        <v>832</v>
      </c>
      <c r="C6" s="717"/>
      <c r="D6" s="717"/>
      <c r="E6" s="717"/>
      <c r="F6" s="717"/>
      <c r="G6" s="717"/>
      <c r="H6" s="717"/>
      <c r="I6" s="717"/>
      <c r="J6" s="717"/>
    </row>
    <row r="7" spans="1:15" hidden="1" x14ac:dyDescent="0.25">
      <c r="B7" s="280"/>
      <c r="C7" s="281"/>
      <c r="D7" s="281"/>
      <c r="E7" s="281"/>
      <c r="F7" s="281"/>
      <c r="G7" s="281"/>
      <c r="H7" s="281"/>
      <c r="I7" s="281"/>
      <c r="J7" s="281"/>
    </row>
    <row r="8" spans="1:15" hidden="1" x14ac:dyDescent="0.25">
      <c r="B8" s="280"/>
      <c r="C8" s="281"/>
      <c r="D8" s="281"/>
      <c r="E8" s="281"/>
      <c r="F8" s="281"/>
      <c r="G8" s="281"/>
      <c r="H8" s="281"/>
      <c r="I8" s="281"/>
      <c r="J8" s="281"/>
    </row>
    <row r="9" spans="1:15" ht="46.5" customHeight="1" x14ac:dyDescent="0.25">
      <c r="A9" s="718" t="s">
        <v>429</v>
      </c>
      <c r="B9" s="720" t="s">
        <v>101</v>
      </c>
      <c r="C9" s="720" t="s">
        <v>30</v>
      </c>
      <c r="D9" s="721" t="s">
        <v>103</v>
      </c>
      <c r="E9" s="723" t="s">
        <v>833</v>
      </c>
      <c r="F9" s="724"/>
      <c r="G9" s="723" t="s">
        <v>834</v>
      </c>
      <c r="H9" s="725"/>
      <c r="I9" s="724"/>
      <c r="J9" s="721" t="s">
        <v>24</v>
      </c>
      <c r="L9" s="714"/>
      <c r="M9" s="714"/>
      <c r="N9" s="714"/>
      <c r="O9" s="714"/>
    </row>
    <row r="10" spans="1:15" ht="43.5" customHeight="1" x14ac:dyDescent="0.25">
      <c r="A10" s="719"/>
      <c r="B10" s="720"/>
      <c r="C10" s="720"/>
      <c r="D10" s="722"/>
      <c r="E10" s="282" t="s">
        <v>106</v>
      </c>
      <c r="F10" s="282" t="s">
        <v>107</v>
      </c>
      <c r="G10" s="282" t="s">
        <v>108</v>
      </c>
      <c r="H10" s="282" t="s">
        <v>38</v>
      </c>
      <c r="I10" s="282" t="s">
        <v>36</v>
      </c>
      <c r="J10" s="722"/>
    </row>
    <row r="11" spans="1:15" x14ac:dyDescent="0.25">
      <c r="A11" s="283">
        <v>1</v>
      </c>
      <c r="B11" s="284">
        <v>2</v>
      </c>
      <c r="C11" s="284">
        <v>3</v>
      </c>
      <c r="D11" s="284">
        <v>4</v>
      </c>
      <c r="E11" s="284">
        <v>5</v>
      </c>
      <c r="F11" s="284">
        <v>6</v>
      </c>
      <c r="G11" s="284">
        <v>7</v>
      </c>
      <c r="H11" s="284">
        <v>8</v>
      </c>
      <c r="I11" s="284">
        <v>9</v>
      </c>
      <c r="J11" s="284">
        <v>10</v>
      </c>
    </row>
    <row r="12" spans="1:15" ht="104.25" customHeight="1" x14ac:dyDescent="0.25">
      <c r="A12" s="283">
        <v>1</v>
      </c>
      <c r="B12" s="285" t="s">
        <v>835</v>
      </c>
      <c r="C12" s="286" t="s">
        <v>836</v>
      </c>
      <c r="D12" s="287" t="s">
        <v>12</v>
      </c>
      <c r="E12" s="287" t="s">
        <v>12</v>
      </c>
      <c r="F12" s="287" t="s">
        <v>12</v>
      </c>
      <c r="G12" s="288" t="s">
        <v>216</v>
      </c>
      <c r="H12" s="289">
        <v>61</v>
      </c>
      <c r="I12" s="288">
        <v>0</v>
      </c>
      <c r="J12" s="290" t="s">
        <v>718</v>
      </c>
      <c r="M12" s="715"/>
      <c r="N12" s="715"/>
      <c r="O12" s="715"/>
    </row>
    <row r="13" spans="1:15" ht="81" customHeight="1" x14ac:dyDescent="0.25">
      <c r="A13" s="283"/>
      <c r="B13" s="291" t="s">
        <v>837</v>
      </c>
      <c r="C13" s="287" t="s">
        <v>836</v>
      </c>
      <c r="D13" s="287" t="s">
        <v>715</v>
      </c>
      <c r="E13" s="290" t="s">
        <v>838</v>
      </c>
      <c r="F13" s="290" t="s">
        <v>839</v>
      </c>
      <c r="G13" s="287" t="s">
        <v>12</v>
      </c>
      <c r="H13" s="287" t="s">
        <v>12</v>
      </c>
      <c r="I13" s="287" t="s">
        <v>12</v>
      </c>
      <c r="J13" s="290" t="s">
        <v>840</v>
      </c>
    </row>
    <row r="14" spans="1:15" ht="50.25" customHeight="1" x14ac:dyDescent="0.25">
      <c r="A14" s="283">
        <v>2</v>
      </c>
      <c r="B14" s="285" t="s">
        <v>841</v>
      </c>
      <c r="C14" s="287" t="s">
        <v>836</v>
      </c>
      <c r="D14" s="287" t="s">
        <v>12</v>
      </c>
      <c r="E14" s="287" t="s">
        <v>12</v>
      </c>
      <c r="F14" s="287" t="s">
        <v>12</v>
      </c>
      <c r="G14" s="288" t="s">
        <v>216</v>
      </c>
      <c r="H14" s="289">
        <v>1094.3</v>
      </c>
      <c r="I14" s="288">
        <v>0</v>
      </c>
      <c r="J14" s="290" t="s">
        <v>718</v>
      </c>
    </row>
    <row r="15" spans="1:15" ht="38.25" customHeight="1" x14ac:dyDescent="0.25">
      <c r="A15" s="283"/>
      <c r="B15" s="285" t="s">
        <v>842</v>
      </c>
      <c r="C15" s="287" t="s">
        <v>836</v>
      </c>
      <c r="D15" s="286" t="s">
        <v>843</v>
      </c>
      <c r="E15" s="290" t="s">
        <v>844</v>
      </c>
      <c r="F15" s="290" t="s">
        <v>845</v>
      </c>
      <c r="G15" s="287" t="s">
        <v>12</v>
      </c>
      <c r="H15" s="287" t="s">
        <v>12</v>
      </c>
      <c r="I15" s="287" t="s">
        <v>12</v>
      </c>
      <c r="J15" s="290" t="s">
        <v>718</v>
      </c>
    </row>
    <row r="16" spans="1:15" ht="57" customHeight="1" x14ac:dyDescent="0.25">
      <c r="A16" s="283">
        <v>3</v>
      </c>
      <c r="B16" s="292" t="s">
        <v>846</v>
      </c>
      <c r="C16" s="293" t="s">
        <v>836</v>
      </c>
      <c r="D16" s="293" t="s">
        <v>12</v>
      </c>
      <c r="E16" s="294" t="s">
        <v>12</v>
      </c>
      <c r="F16" s="294" t="s">
        <v>12</v>
      </c>
      <c r="G16" s="287" t="s">
        <v>216</v>
      </c>
      <c r="H16" s="289">
        <v>158861.6</v>
      </c>
      <c r="I16" s="289">
        <v>49646.462140000003</v>
      </c>
      <c r="J16" s="290" t="s">
        <v>718</v>
      </c>
    </row>
    <row r="17" spans="1:10" ht="72" x14ac:dyDescent="0.25">
      <c r="A17" s="283"/>
      <c r="B17" s="292" t="s">
        <v>847</v>
      </c>
      <c r="C17" s="287" t="s">
        <v>836</v>
      </c>
      <c r="D17" s="287" t="s">
        <v>715</v>
      </c>
      <c r="E17" s="290" t="s">
        <v>848</v>
      </c>
      <c r="F17" s="290" t="s">
        <v>849</v>
      </c>
      <c r="G17" s="287" t="s">
        <v>12</v>
      </c>
      <c r="H17" s="287" t="s">
        <v>12</v>
      </c>
      <c r="I17" s="287" t="s">
        <v>12</v>
      </c>
      <c r="J17" s="290" t="s">
        <v>840</v>
      </c>
    </row>
    <row r="18" spans="1:10" ht="50.25" customHeight="1" x14ac:dyDescent="0.25">
      <c r="A18" s="283">
        <v>4</v>
      </c>
      <c r="B18" s="291" t="s">
        <v>850</v>
      </c>
      <c r="C18" s="287" t="s">
        <v>836</v>
      </c>
      <c r="D18" s="287" t="s">
        <v>12</v>
      </c>
      <c r="E18" s="287" t="s">
        <v>12</v>
      </c>
      <c r="F18" s="287" t="s">
        <v>12</v>
      </c>
      <c r="G18" s="288" t="s">
        <v>216</v>
      </c>
      <c r="H18" s="289">
        <f>H19+H21</f>
        <v>8678.9</v>
      </c>
      <c r="I18" s="289">
        <f>I19+I21</f>
        <v>117.6</v>
      </c>
      <c r="J18" s="290" t="s">
        <v>718</v>
      </c>
    </row>
    <row r="19" spans="1:10" ht="84" x14ac:dyDescent="0.25">
      <c r="A19" s="283" t="s">
        <v>465</v>
      </c>
      <c r="B19" s="295" t="s">
        <v>851</v>
      </c>
      <c r="C19" s="287" t="s">
        <v>836</v>
      </c>
      <c r="D19" s="287" t="s">
        <v>715</v>
      </c>
      <c r="E19" s="290" t="s">
        <v>852</v>
      </c>
      <c r="F19" s="290" t="s">
        <v>853</v>
      </c>
      <c r="G19" s="287" t="s">
        <v>216</v>
      </c>
      <c r="H19" s="289">
        <v>8458.4</v>
      </c>
      <c r="I19" s="289">
        <v>0</v>
      </c>
      <c r="J19" s="290" t="s">
        <v>840</v>
      </c>
    </row>
    <row r="20" spans="1:10" ht="36" x14ac:dyDescent="0.25">
      <c r="A20" s="283"/>
      <c r="B20" s="296" t="s">
        <v>854</v>
      </c>
      <c r="C20" s="287" t="s">
        <v>836</v>
      </c>
      <c r="D20" s="287" t="s">
        <v>715</v>
      </c>
      <c r="E20" s="287" t="s">
        <v>12</v>
      </c>
      <c r="F20" s="287" t="s">
        <v>12</v>
      </c>
      <c r="G20" s="287" t="s">
        <v>12</v>
      </c>
      <c r="H20" s="287" t="s">
        <v>12</v>
      </c>
      <c r="I20" s="287" t="s">
        <v>12</v>
      </c>
      <c r="J20" s="290" t="s">
        <v>718</v>
      </c>
    </row>
    <row r="21" spans="1:10" ht="48" x14ac:dyDescent="0.25">
      <c r="A21" s="283" t="s">
        <v>855</v>
      </c>
      <c r="B21" s="297" t="s">
        <v>856</v>
      </c>
      <c r="C21" s="293" t="s">
        <v>857</v>
      </c>
      <c r="D21" s="287" t="s">
        <v>715</v>
      </c>
      <c r="E21" s="290" t="s">
        <v>858</v>
      </c>
      <c r="F21" s="290" t="s">
        <v>859</v>
      </c>
      <c r="G21" s="287" t="s">
        <v>216</v>
      </c>
      <c r="H21" s="289">
        <v>220.5</v>
      </c>
      <c r="I21" s="289">
        <v>117.6</v>
      </c>
      <c r="J21" s="290" t="s">
        <v>718</v>
      </c>
    </row>
    <row r="22" spans="1:10" ht="37.5" customHeight="1" x14ac:dyDescent="0.25">
      <c r="A22" s="283"/>
      <c r="B22" s="298" t="s">
        <v>860</v>
      </c>
      <c r="C22" s="287" t="s">
        <v>857</v>
      </c>
      <c r="D22" s="287" t="s">
        <v>715</v>
      </c>
      <c r="E22" s="290">
        <v>44927</v>
      </c>
      <c r="F22" s="290">
        <v>45291</v>
      </c>
      <c r="G22" s="287" t="s">
        <v>12</v>
      </c>
      <c r="H22" s="287" t="s">
        <v>12</v>
      </c>
      <c r="I22" s="287" t="s">
        <v>12</v>
      </c>
      <c r="J22" s="290" t="s">
        <v>718</v>
      </c>
    </row>
    <row r="23" spans="1:10" ht="52.5" customHeight="1" x14ac:dyDescent="0.25">
      <c r="A23" s="283">
        <v>5</v>
      </c>
      <c r="B23" s="292" t="s">
        <v>861</v>
      </c>
      <c r="C23" s="293" t="s">
        <v>836</v>
      </c>
      <c r="D23" s="287" t="s">
        <v>12</v>
      </c>
      <c r="E23" s="287" t="s">
        <v>12</v>
      </c>
      <c r="F23" s="287" t="s">
        <v>12</v>
      </c>
      <c r="G23" s="288" t="s">
        <v>216</v>
      </c>
      <c r="H23" s="299">
        <v>0</v>
      </c>
      <c r="I23" s="288">
        <v>0</v>
      </c>
      <c r="J23" s="290" t="s">
        <v>718</v>
      </c>
    </row>
    <row r="24" spans="1:10" ht="48" customHeight="1" x14ac:dyDescent="0.25">
      <c r="A24" s="283"/>
      <c r="B24" s="300" t="s">
        <v>862</v>
      </c>
      <c r="C24" s="287" t="s">
        <v>836</v>
      </c>
      <c r="D24" s="287" t="s">
        <v>715</v>
      </c>
      <c r="E24" s="290" t="s">
        <v>863</v>
      </c>
      <c r="F24" s="290" t="s">
        <v>864</v>
      </c>
      <c r="G24" s="287" t="s">
        <v>12</v>
      </c>
      <c r="H24" s="287" t="s">
        <v>12</v>
      </c>
      <c r="I24" s="287" t="s">
        <v>12</v>
      </c>
      <c r="J24" s="290" t="s">
        <v>718</v>
      </c>
    </row>
    <row r="25" spans="1:10" ht="50.25" customHeight="1" x14ac:dyDescent="0.25">
      <c r="A25" s="283">
        <v>6</v>
      </c>
      <c r="B25" s="296" t="s">
        <v>865</v>
      </c>
      <c r="C25" s="287" t="s">
        <v>836</v>
      </c>
      <c r="D25" s="287" t="s">
        <v>12</v>
      </c>
      <c r="E25" s="287" t="s">
        <v>12</v>
      </c>
      <c r="F25" s="287" t="s">
        <v>12</v>
      </c>
      <c r="G25" s="288" t="s">
        <v>216</v>
      </c>
      <c r="H25" s="289">
        <f>H26+H28</f>
        <v>2900</v>
      </c>
      <c r="I25" s="289">
        <f>I26+I28</f>
        <v>1725</v>
      </c>
      <c r="J25" s="290" t="s">
        <v>718</v>
      </c>
    </row>
    <row r="26" spans="1:10" ht="96" customHeight="1" x14ac:dyDescent="0.25">
      <c r="A26" s="283" t="s">
        <v>866</v>
      </c>
      <c r="B26" s="297" t="s">
        <v>867</v>
      </c>
      <c r="C26" s="293" t="s">
        <v>836</v>
      </c>
      <c r="D26" s="287" t="s">
        <v>715</v>
      </c>
      <c r="E26" s="290" t="s">
        <v>868</v>
      </c>
      <c r="F26" s="290" t="s">
        <v>864</v>
      </c>
      <c r="G26" s="288" t="s">
        <v>216</v>
      </c>
      <c r="H26" s="289">
        <v>600</v>
      </c>
      <c r="I26" s="289">
        <v>350</v>
      </c>
      <c r="J26" s="290" t="s">
        <v>718</v>
      </c>
    </row>
    <row r="27" spans="1:10" ht="51" customHeight="1" x14ac:dyDescent="0.25">
      <c r="A27" s="283"/>
      <c r="B27" s="301" t="s">
        <v>869</v>
      </c>
      <c r="C27" s="287" t="s">
        <v>836</v>
      </c>
      <c r="D27" s="287" t="s">
        <v>715</v>
      </c>
      <c r="E27" s="290">
        <v>44927</v>
      </c>
      <c r="F27" s="290">
        <v>45291</v>
      </c>
      <c r="G27" s="287" t="s">
        <v>12</v>
      </c>
      <c r="H27" s="287" t="s">
        <v>12</v>
      </c>
      <c r="I27" s="287" t="s">
        <v>12</v>
      </c>
      <c r="J27" s="290" t="s">
        <v>718</v>
      </c>
    </row>
    <row r="28" spans="1:10" ht="48" x14ac:dyDescent="0.25">
      <c r="A28" s="283" t="s">
        <v>870</v>
      </c>
      <c r="B28" s="296" t="s">
        <v>871</v>
      </c>
      <c r="C28" s="287" t="s">
        <v>836</v>
      </c>
      <c r="D28" s="287" t="s">
        <v>715</v>
      </c>
      <c r="E28" s="290" t="s">
        <v>872</v>
      </c>
      <c r="F28" s="290" t="s">
        <v>864</v>
      </c>
      <c r="G28" s="288" t="s">
        <v>216</v>
      </c>
      <c r="H28" s="289">
        <v>2300</v>
      </c>
      <c r="I28" s="289">
        <v>1375</v>
      </c>
      <c r="J28" s="290" t="s">
        <v>718</v>
      </c>
    </row>
    <row r="29" spans="1:10" ht="42.75" customHeight="1" x14ac:dyDescent="0.25">
      <c r="A29" s="283"/>
      <c r="B29" s="302" t="s">
        <v>873</v>
      </c>
      <c r="C29" s="293" t="s">
        <v>836</v>
      </c>
      <c r="D29" s="287" t="s">
        <v>715</v>
      </c>
      <c r="E29" s="290">
        <v>44927</v>
      </c>
      <c r="F29" s="290">
        <v>45291</v>
      </c>
      <c r="G29" s="287" t="s">
        <v>12</v>
      </c>
      <c r="H29" s="287" t="s">
        <v>12</v>
      </c>
      <c r="I29" s="287" t="s">
        <v>12</v>
      </c>
      <c r="J29" s="290" t="s">
        <v>718</v>
      </c>
    </row>
    <row r="30" spans="1:10" ht="36" x14ac:dyDescent="0.25">
      <c r="A30" s="283">
        <v>7</v>
      </c>
      <c r="B30" s="291" t="s">
        <v>874</v>
      </c>
      <c r="C30" s="287" t="s">
        <v>836</v>
      </c>
      <c r="D30" s="287" t="s">
        <v>12</v>
      </c>
      <c r="E30" s="287" t="s">
        <v>12</v>
      </c>
      <c r="F30" s="287" t="s">
        <v>12</v>
      </c>
      <c r="G30" s="288" t="s">
        <v>216</v>
      </c>
      <c r="H30" s="289">
        <f>H31</f>
        <v>240</v>
      </c>
      <c r="I30" s="289">
        <f>I31</f>
        <v>60</v>
      </c>
      <c r="J30" s="290" t="s">
        <v>718</v>
      </c>
    </row>
    <row r="31" spans="1:10" ht="60" x14ac:dyDescent="0.25">
      <c r="A31" s="283" t="s">
        <v>875</v>
      </c>
      <c r="B31" s="297" t="s">
        <v>876</v>
      </c>
      <c r="C31" s="293" t="s">
        <v>836</v>
      </c>
      <c r="D31" s="287" t="s">
        <v>715</v>
      </c>
      <c r="E31" s="290" t="s">
        <v>877</v>
      </c>
      <c r="F31" s="290" t="s">
        <v>864</v>
      </c>
      <c r="G31" s="288" t="s">
        <v>216</v>
      </c>
      <c r="H31" s="289">
        <v>240</v>
      </c>
      <c r="I31" s="289">
        <v>60</v>
      </c>
      <c r="J31" s="290" t="s">
        <v>718</v>
      </c>
    </row>
    <row r="32" spans="1:10" ht="60" x14ac:dyDescent="0.25">
      <c r="A32" s="283"/>
      <c r="B32" s="291" t="s">
        <v>878</v>
      </c>
      <c r="C32" s="287" t="s">
        <v>836</v>
      </c>
      <c r="D32" s="287" t="s">
        <v>715</v>
      </c>
      <c r="E32" s="290">
        <v>44927</v>
      </c>
      <c r="F32" s="290">
        <v>45291</v>
      </c>
      <c r="G32" s="287" t="s">
        <v>12</v>
      </c>
      <c r="H32" s="287" t="s">
        <v>12</v>
      </c>
      <c r="I32" s="287" t="s">
        <v>12</v>
      </c>
      <c r="J32" s="290" t="s">
        <v>718</v>
      </c>
    </row>
    <row r="33" spans="1:10" ht="45.75" customHeight="1" x14ac:dyDescent="0.25">
      <c r="A33" s="283" t="s">
        <v>879</v>
      </c>
      <c r="B33" s="297" t="s">
        <v>880</v>
      </c>
      <c r="C33" s="293" t="s">
        <v>836</v>
      </c>
      <c r="D33" s="287" t="s">
        <v>12</v>
      </c>
      <c r="E33" s="287" t="s">
        <v>12</v>
      </c>
      <c r="F33" s="287" t="s">
        <v>12</v>
      </c>
      <c r="G33" s="288" t="s">
        <v>216</v>
      </c>
      <c r="H33" s="289">
        <v>14262.7</v>
      </c>
      <c r="I33" s="289">
        <v>3177.48929</v>
      </c>
      <c r="J33" s="290" t="s">
        <v>718</v>
      </c>
    </row>
    <row r="34" spans="1:10" ht="36" x14ac:dyDescent="0.25">
      <c r="A34" s="283"/>
      <c r="B34" s="303" t="s">
        <v>881</v>
      </c>
      <c r="C34" s="287" t="s">
        <v>836</v>
      </c>
      <c r="D34" s="287" t="s">
        <v>715</v>
      </c>
      <c r="E34" s="290" t="s">
        <v>882</v>
      </c>
      <c r="F34" s="290" t="s">
        <v>864</v>
      </c>
      <c r="G34" s="287" t="s">
        <v>12</v>
      </c>
      <c r="H34" s="287" t="s">
        <v>12</v>
      </c>
      <c r="I34" s="287" t="s">
        <v>12</v>
      </c>
      <c r="J34" s="290" t="s">
        <v>718</v>
      </c>
    </row>
    <row r="35" spans="1:10" ht="39.75" customHeight="1" x14ac:dyDescent="0.25">
      <c r="A35" s="283" t="s">
        <v>883</v>
      </c>
      <c r="B35" s="291" t="s">
        <v>884</v>
      </c>
      <c r="C35" s="287" t="s">
        <v>836</v>
      </c>
      <c r="D35" s="287" t="s">
        <v>12</v>
      </c>
      <c r="E35" s="287" t="s">
        <v>12</v>
      </c>
      <c r="F35" s="287" t="s">
        <v>12</v>
      </c>
      <c r="G35" s="288" t="s">
        <v>216</v>
      </c>
      <c r="H35" s="289">
        <v>2000</v>
      </c>
      <c r="I35" s="287">
        <v>0</v>
      </c>
      <c r="J35" s="290" t="s">
        <v>718</v>
      </c>
    </row>
    <row r="36" spans="1:10" ht="47.25" customHeight="1" x14ac:dyDescent="0.25">
      <c r="A36" s="283"/>
      <c r="B36" s="304" t="s">
        <v>885</v>
      </c>
      <c r="C36" s="305" t="s">
        <v>836</v>
      </c>
      <c r="D36" s="287" t="s">
        <v>715</v>
      </c>
      <c r="E36" s="290" t="s">
        <v>886</v>
      </c>
      <c r="F36" s="290" t="s">
        <v>864</v>
      </c>
      <c r="G36" s="287" t="s">
        <v>12</v>
      </c>
      <c r="H36" s="287" t="s">
        <v>12</v>
      </c>
      <c r="I36" s="287" t="s">
        <v>12</v>
      </c>
      <c r="J36" s="290" t="s">
        <v>718</v>
      </c>
    </row>
    <row r="37" spans="1:10" ht="21" customHeight="1" x14ac:dyDescent="0.25">
      <c r="A37" s="283"/>
      <c r="B37" s="304"/>
      <c r="C37" s="305"/>
      <c r="D37" s="287"/>
      <c r="E37" s="290"/>
      <c r="F37" s="290"/>
      <c r="G37" s="287"/>
      <c r="H37" s="289">
        <f>H35+H33+H30+H25+H18+H16+H14+H12+0.1</f>
        <v>188098.6</v>
      </c>
      <c r="I37" s="289">
        <f>I35+I33+I30+I25+I18+I16+I14+I12</f>
        <v>54726.551430000007</v>
      </c>
      <c r="J37" s="289"/>
    </row>
    <row r="38" spans="1:10" ht="23.25" customHeight="1" x14ac:dyDescent="0.25">
      <c r="A38" s="283"/>
      <c r="B38" s="306" t="s">
        <v>887</v>
      </c>
      <c r="C38" s="306"/>
      <c r="D38" s="306"/>
      <c r="E38" s="306"/>
      <c r="F38" s="307">
        <v>9.7000000000000003E-2</v>
      </c>
      <c r="G38" s="308"/>
      <c r="H38" s="308"/>
      <c r="I38" s="308"/>
      <c r="J38" s="308"/>
    </row>
    <row r="40" spans="1:10" ht="43.5" customHeight="1" x14ac:dyDescent="0.25">
      <c r="B40" s="309" t="s">
        <v>888</v>
      </c>
      <c r="C40" s="309"/>
      <c r="D40" s="309"/>
      <c r="E40" s="309"/>
      <c r="F40" s="310"/>
      <c r="G40" s="311"/>
      <c r="H40" s="716" t="s">
        <v>889</v>
      </c>
      <c r="I40" s="716"/>
    </row>
    <row r="41" spans="1:10" x14ac:dyDescent="0.25">
      <c r="B41" s="312"/>
      <c r="C41" s="312"/>
      <c r="D41" s="312"/>
      <c r="E41" s="312"/>
      <c r="F41" s="310"/>
      <c r="G41" s="313"/>
      <c r="H41" s="314"/>
      <c r="I41" s="314"/>
    </row>
    <row r="42" spans="1:10" x14ac:dyDescent="0.25">
      <c r="B42" s="312"/>
      <c r="C42" s="312"/>
      <c r="D42" s="312"/>
      <c r="E42" s="312"/>
      <c r="F42" s="310"/>
      <c r="G42" s="313"/>
      <c r="H42" s="314"/>
      <c r="I42" s="314"/>
    </row>
    <row r="43" spans="1:10" x14ac:dyDescent="0.25">
      <c r="B43" s="309" t="s">
        <v>890</v>
      </c>
    </row>
    <row r="46" spans="1:10" x14ac:dyDescent="0.25">
      <c r="E46" s="96" t="s">
        <v>305</v>
      </c>
    </row>
  </sheetData>
  <mergeCells count="11">
    <mergeCell ref="L9:O9"/>
    <mergeCell ref="M12:O12"/>
    <mergeCell ref="H40:I40"/>
    <mergeCell ref="B6:J6"/>
    <mergeCell ref="A9:A10"/>
    <mergeCell ref="B9:B10"/>
    <mergeCell ref="C9:C10"/>
    <mergeCell ref="D9:D10"/>
    <mergeCell ref="E9:F9"/>
    <mergeCell ref="G9:I9"/>
    <mergeCell ref="J9:J10"/>
  </mergeCells>
  <pageMargins left="0.51181102362204722" right="0.19685039370078741" top="0.11811023622047245" bottom="0.15748031496062992" header="0.15748031496062992" footer="0.15748031496062992"/>
  <pageSetup paperSize="9" scale="65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9"/>
  <sheetViews>
    <sheetView view="pageBreakPreview" topLeftCell="A100" zoomScale="55" zoomScaleNormal="40" zoomScaleSheetLayoutView="55" zoomScalePageLayoutView="55" workbookViewId="0">
      <selection activeCell="F117" sqref="F117"/>
    </sheetView>
  </sheetViews>
  <sheetFormatPr defaultRowHeight="15.75" x14ac:dyDescent="0.25"/>
  <cols>
    <col min="1" max="1" width="9.85546875" style="382" customWidth="1"/>
    <col min="2" max="2" width="70.140625" style="379" customWidth="1"/>
    <col min="3" max="3" width="72.140625" style="379" customWidth="1"/>
    <col min="4" max="4" width="51.85546875" style="383" customWidth="1"/>
    <col min="5" max="5" width="45.85546875" style="379" customWidth="1"/>
    <col min="6" max="6" width="31.7109375" style="379" customWidth="1"/>
    <col min="7" max="7" width="20.28515625" style="379" customWidth="1"/>
    <col min="8" max="8" width="24.7109375" style="379" customWidth="1"/>
    <col min="9" max="9" width="24.5703125" style="379" customWidth="1"/>
    <col min="10" max="10" width="48.5703125" style="379" customWidth="1"/>
    <col min="11" max="12" width="9.140625" style="96" hidden="1" customWidth="1"/>
    <col min="13" max="13" width="49.140625" style="96" customWidth="1"/>
    <col min="14" max="16384" width="9.140625" style="96"/>
  </cols>
  <sheetData>
    <row r="1" spans="1:13" s="44" customFormat="1" ht="20.25" x14ac:dyDescent="0.3">
      <c r="A1" s="315"/>
      <c r="B1" s="316"/>
      <c r="C1" s="317"/>
      <c r="D1" s="318"/>
      <c r="E1" s="316"/>
      <c r="F1" s="316"/>
      <c r="G1" s="316"/>
      <c r="H1" s="316"/>
      <c r="I1" s="316"/>
      <c r="J1" s="316"/>
    </row>
    <row r="2" spans="1:13" s="44" customFormat="1" ht="3.75" customHeight="1" x14ac:dyDescent="0.3">
      <c r="A2" s="315"/>
      <c r="B2" s="316"/>
      <c r="C2" s="317"/>
      <c r="D2" s="319"/>
      <c r="E2" s="320"/>
      <c r="F2" s="317"/>
      <c r="G2" s="317"/>
      <c r="H2" s="317"/>
      <c r="I2" s="317"/>
      <c r="J2" s="320"/>
    </row>
    <row r="3" spans="1:13" s="44" customFormat="1" ht="20.25" x14ac:dyDescent="0.3">
      <c r="A3" s="317"/>
      <c r="B3" s="317"/>
      <c r="C3" s="317"/>
      <c r="D3" s="318"/>
      <c r="E3" s="316"/>
      <c r="F3" s="316"/>
      <c r="G3" s="316"/>
      <c r="H3" s="316"/>
      <c r="I3" s="316"/>
      <c r="J3" s="316"/>
    </row>
    <row r="4" spans="1:13" s="44" customFormat="1" ht="20.25" x14ac:dyDescent="0.3">
      <c r="A4" s="315"/>
      <c r="B4" s="316"/>
      <c r="C4" s="316"/>
      <c r="D4" s="318"/>
      <c r="E4" s="316"/>
      <c r="F4" s="316"/>
      <c r="G4" s="316"/>
      <c r="H4" s="316"/>
      <c r="I4" s="316"/>
      <c r="J4" s="316"/>
    </row>
    <row r="5" spans="1:13" s="44" customFormat="1" ht="20.25" x14ac:dyDescent="0.3">
      <c r="A5" s="726" t="s">
        <v>891</v>
      </c>
      <c r="B5" s="726"/>
      <c r="C5" s="726"/>
      <c r="D5" s="726"/>
      <c r="E5" s="726"/>
      <c r="F5" s="726"/>
      <c r="G5" s="726"/>
      <c r="J5" s="316"/>
    </row>
    <row r="6" spans="1:13" s="44" customFormat="1" ht="39" customHeight="1" x14ac:dyDescent="0.35">
      <c r="A6" s="727" t="s">
        <v>892</v>
      </c>
      <c r="B6" s="727"/>
      <c r="C6" s="727"/>
      <c r="D6" s="727"/>
      <c r="E6" s="727"/>
      <c r="F6" s="727"/>
      <c r="G6" s="727"/>
      <c r="H6" s="321"/>
      <c r="I6" s="321"/>
      <c r="J6" s="322"/>
    </row>
    <row r="7" spans="1:13" s="44" customFormat="1" ht="72" customHeight="1" x14ac:dyDescent="0.3">
      <c r="A7" s="728" t="str">
        <f>'[1]2023'!A9</f>
        <v>№</v>
      </c>
      <c r="B7" s="728" t="str">
        <f>'[1]2023'!B9</f>
        <v>Наименование муниципальной программы,  основного мероприятия, мероприятия, контрольного события муниципальное программы (подпрограммы муниципальной программы)</v>
      </c>
      <c r="C7" s="728" t="str">
        <f>'[1]2023'!C9</f>
        <v>Ответственный исполнитель</v>
      </c>
      <c r="D7" s="731" t="s">
        <v>31</v>
      </c>
      <c r="E7" s="734" t="s">
        <v>32</v>
      </c>
      <c r="F7" s="735"/>
      <c r="G7" s="735" t="s">
        <v>893</v>
      </c>
      <c r="H7" s="735"/>
      <c r="I7" s="736"/>
      <c r="J7" s="737" t="s">
        <v>24</v>
      </c>
      <c r="K7" s="738"/>
      <c r="L7" s="323"/>
      <c r="M7" s="324"/>
    </row>
    <row r="8" spans="1:13" s="44" customFormat="1" ht="79.5" customHeight="1" x14ac:dyDescent="0.3">
      <c r="A8" s="729"/>
      <c r="B8" s="729"/>
      <c r="C8" s="729"/>
      <c r="D8" s="732"/>
      <c r="E8" s="743" t="str">
        <f>'[1]2023'!E10</f>
        <v>План</v>
      </c>
      <c r="F8" s="728" t="str">
        <f>'[1]2023'!F10</f>
        <v>Факт</v>
      </c>
      <c r="G8" s="728" t="str">
        <f>'[1]2023'!G10</f>
        <v xml:space="preserve"> Источник финансирования</v>
      </c>
      <c r="H8" s="728" t="str">
        <f>'[1]2023'!H10</f>
        <v>План на отчетную дату</v>
      </c>
      <c r="I8" s="728" t="str">
        <f>'[1]2023'!I10</f>
        <v>Кассовое исполнение на отчетную дату</v>
      </c>
      <c r="J8" s="739"/>
      <c r="K8" s="740"/>
      <c r="L8" s="323"/>
      <c r="M8" s="324"/>
    </row>
    <row r="9" spans="1:13" s="44" customFormat="1" ht="20.25" customHeight="1" x14ac:dyDescent="0.3">
      <c r="A9" s="729"/>
      <c r="B9" s="729"/>
      <c r="C9" s="729"/>
      <c r="D9" s="732"/>
      <c r="E9" s="744"/>
      <c r="F9" s="729"/>
      <c r="G9" s="729"/>
      <c r="H9" s="729"/>
      <c r="I9" s="729"/>
      <c r="J9" s="739"/>
      <c r="K9" s="740"/>
      <c r="L9" s="323"/>
      <c r="M9" s="324"/>
    </row>
    <row r="10" spans="1:13" s="44" customFormat="1" ht="84.75" customHeight="1" x14ac:dyDescent="0.3">
      <c r="A10" s="730"/>
      <c r="B10" s="730"/>
      <c r="C10" s="730"/>
      <c r="D10" s="733"/>
      <c r="E10" s="745"/>
      <c r="F10" s="730"/>
      <c r="G10" s="730"/>
      <c r="H10" s="730"/>
      <c r="I10" s="730"/>
      <c r="J10" s="741"/>
      <c r="K10" s="742"/>
      <c r="L10" s="323"/>
      <c r="M10" s="324"/>
    </row>
    <row r="11" spans="1:13" s="44" customFormat="1" ht="23.25" x14ac:dyDescent="0.3">
      <c r="A11" s="325">
        <v>1</v>
      </c>
      <c r="B11" s="325">
        <v>2</v>
      </c>
      <c r="C11" s="325">
        <v>3</v>
      </c>
      <c r="D11" s="326">
        <v>4</v>
      </c>
      <c r="E11" s="325">
        <v>5</v>
      </c>
      <c r="F11" s="325">
        <v>6</v>
      </c>
      <c r="G11" s="325">
        <v>7</v>
      </c>
      <c r="H11" s="325">
        <v>8</v>
      </c>
      <c r="I11" s="325">
        <v>9</v>
      </c>
      <c r="J11" s="327">
        <v>10</v>
      </c>
    </row>
    <row r="12" spans="1:13" s="316" customFormat="1" ht="118.5" hidden="1" customHeight="1" x14ac:dyDescent="0.3">
      <c r="A12" s="328" t="s">
        <v>131</v>
      </c>
      <c r="B12" s="329" t="s">
        <v>894</v>
      </c>
      <c r="C12" s="329" t="s">
        <v>29</v>
      </c>
      <c r="D12" s="330"/>
      <c r="E12" s="331" t="s">
        <v>13</v>
      </c>
      <c r="F12" s="331">
        <v>43831</v>
      </c>
      <c r="G12" s="331">
        <v>44196</v>
      </c>
      <c r="H12" s="331">
        <v>43938</v>
      </c>
      <c r="I12" s="331">
        <v>44135</v>
      </c>
      <c r="J12" s="747" t="s">
        <v>13</v>
      </c>
    </row>
    <row r="13" spans="1:13" s="44" customFormat="1" ht="84.75" hidden="1" customHeight="1" x14ac:dyDescent="0.3">
      <c r="A13" s="328"/>
      <c r="B13" s="332" t="s">
        <v>895</v>
      </c>
      <c r="C13" s="331" t="s">
        <v>13</v>
      </c>
      <c r="D13" s="333"/>
      <c r="E13" s="329" t="s">
        <v>896</v>
      </c>
      <c r="F13" s="331" t="s">
        <v>13</v>
      </c>
      <c r="G13" s="331">
        <v>44196</v>
      </c>
      <c r="H13" s="331" t="s">
        <v>13</v>
      </c>
      <c r="I13" s="331">
        <v>44135</v>
      </c>
      <c r="J13" s="748"/>
    </row>
    <row r="14" spans="1:13" s="316" customFormat="1" ht="145.5" hidden="1" customHeight="1" x14ac:dyDescent="0.3">
      <c r="A14" s="334" t="s">
        <v>140</v>
      </c>
      <c r="B14" s="333" t="s">
        <v>897</v>
      </c>
      <c r="C14" s="333" t="s">
        <v>29</v>
      </c>
      <c r="D14" s="330"/>
      <c r="E14" s="330" t="s">
        <v>13</v>
      </c>
      <c r="F14" s="330">
        <v>43831</v>
      </c>
      <c r="G14" s="330">
        <v>44196</v>
      </c>
      <c r="H14" s="330">
        <v>43938</v>
      </c>
      <c r="I14" s="330">
        <v>44135</v>
      </c>
      <c r="J14" s="749" t="s">
        <v>13</v>
      </c>
    </row>
    <row r="15" spans="1:13" s="44" customFormat="1" ht="109.5" hidden="1" customHeight="1" x14ac:dyDescent="0.3">
      <c r="A15" s="334"/>
      <c r="B15" s="335" t="s">
        <v>898</v>
      </c>
      <c r="C15" s="330" t="s">
        <v>13</v>
      </c>
      <c r="D15" s="333"/>
      <c r="E15" s="333" t="s">
        <v>896</v>
      </c>
      <c r="F15" s="330" t="s">
        <v>13</v>
      </c>
      <c r="G15" s="330">
        <v>44196</v>
      </c>
      <c r="H15" s="330" t="s">
        <v>13</v>
      </c>
      <c r="I15" s="330">
        <v>44135</v>
      </c>
      <c r="J15" s="750"/>
    </row>
    <row r="16" spans="1:13" s="316" customFormat="1" ht="126.75" hidden="1" customHeight="1" x14ac:dyDescent="0.3">
      <c r="A16" s="334" t="s">
        <v>142</v>
      </c>
      <c r="B16" s="333" t="s">
        <v>899</v>
      </c>
      <c r="C16" s="333" t="s">
        <v>29</v>
      </c>
      <c r="D16" s="330"/>
      <c r="E16" s="330" t="s">
        <v>13</v>
      </c>
      <c r="F16" s="330">
        <v>43831</v>
      </c>
      <c r="G16" s="330">
        <v>44196</v>
      </c>
      <c r="H16" s="330">
        <v>43938</v>
      </c>
      <c r="I16" s="330">
        <v>44135</v>
      </c>
      <c r="J16" s="749" t="s">
        <v>13</v>
      </c>
    </row>
    <row r="17" spans="1:13" s="44" customFormat="1" ht="109.5" hidden="1" customHeight="1" x14ac:dyDescent="0.3">
      <c r="A17" s="334"/>
      <c r="B17" s="335" t="s">
        <v>900</v>
      </c>
      <c r="C17" s="330" t="s">
        <v>13</v>
      </c>
      <c r="D17" s="333"/>
      <c r="E17" s="333" t="s">
        <v>896</v>
      </c>
      <c r="F17" s="330" t="s">
        <v>13</v>
      </c>
      <c r="G17" s="330">
        <v>44196</v>
      </c>
      <c r="H17" s="330" t="s">
        <v>13</v>
      </c>
      <c r="I17" s="330">
        <v>44135</v>
      </c>
      <c r="J17" s="750"/>
    </row>
    <row r="18" spans="1:13" s="44" customFormat="1" ht="83.25" hidden="1" customHeight="1" x14ac:dyDescent="0.3">
      <c r="A18" s="334" t="s">
        <v>148</v>
      </c>
      <c r="B18" s="333" t="s">
        <v>901</v>
      </c>
      <c r="C18" s="333" t="s">
        <v>29</v>
      </c>
      <c r="D18" s="330"/>
      <c r="E18" s="330" t="s">
        <v>13</v>
      </c>
      <c r="F18" s="330">
        <v>44197</v>
      </c>
      <c r="G18" s="330">
        <v>44561</v>
      </c>
      <c r="H18" s="330"/>
      <c r="I18" s="330"/>
      <c r="J18" s="749" t="s">
        <v>13</v>
      </c>
    </row>
    <row r="19" spans="1:13" s="44" customFormat="1" ht="102.75" hidden="1" customHeight="1" x14ac:dyDescent="0.3">
      <c r="A19" s="334"/>
      <c r="B19" s="335" t="s">
        <v>902</v>
      </c>
      <c r="C19" s="333" t="s">
        <v>29</v>
      </c>
      <c r="D19" s="333"/>
      <c r="E19" s="336" t="s">
        <v>903</v>
      </c>
      <c r="F19" s="330" t="s">
        <v>13</v>
      </c>
      <c r="G19" s="330">
        <v>44561</v>
      </c>
      <c r="H19" s="330"/>
      <c r="I19" s="330"/>
      <c r="J19" s="750"/>
    </row>
    <row r="20" spans="1:13" s="44" customFormat="1" ht="90.75" hidden="1" customHeight="1" x14ac:dyDescent="0.3">
      <c r="A20" s="334" t="s">
        <v>153</v>
      </c>
      <c r="B20" s="333" t="s">
        <v>904</v>
      </c>
      <c r="C20" s="333" t="s">
        <v>29</v>
      </c>
      <c r="D20" s="330"/>
      <c r="E20" s="330" t="s">
        <v>13</v>
      </c>
      <c r="F20" s="330">
        <v>44197</v>
      </c>
      <c r="G20" s="330">
        <v>44561</v>
      </c>
      <c r="H20" s="330"/>
      <c r="I20" s="330"/>
      <c r="J20" s="749" t="s">
        <v>13</v>
      </c>
    </row>
    <row r="21" spans="1:13" s="44" customFormat="1" ht="109.5" hidden="1" customHeight="1" x14ac:dyDescent="0.3">
      <c r="A21" s="334"/>
      <c r="B21" s="335" t="s">
        <v>905</v>
      </c>
      <c r="C21" s="333" t="s">
        <v>29</v>
      </c>
      <c r="D21" s="333"/>
      <c r="E21" s="336" t="s">
        <v>906</v>
      </c>
      <c r="F21" s="330" t="s">
        <v>13</v>
      </c>
      <c r="G21" s="330">
        <v>44561</v>
      </c>
      <c r="H21" s="330"/>
      <c r="I21" s="330"/>
      <c r="J21" s="750"/>
    </row>
    <row r="22" spans="1:13" s="44" customFormat="1" ht="76.5" customHeight="1" x14ac:dyDescent="0.3">
      <c r="A22" s="751" t="s">
        <v>907</v>
      </c>
      <c r="B22" s="752"/>
      <c r="C22" s="752"/>
      <c r="D22" s="752"/>
      <c r="E22" s="752"/>
      <c r="F22" s="752"/>
      <c r="G22" s="752"/>
      <c r="H22" s="752"/>
      <c r="I22" s="752"/>
      <c r="J22" s="753"/>
      <c r="M22" s="337" t="s">
        <v>908</v>
      </c>
    </row>
    <row r="23" spans="1:13" s="44" customFormat="1" ht="101.25" customHeight="1" x14ac:dyDescent="0.3">
      <c r="A23" s="338" t="s">
        <v>39</v>
      </c>
      <c r="B23" s="339" t="s">
        <v>909</v>
      </c>
      <c r="C23" s="326" t="s">
        <v>910</v>
      </c>
      <c r="D23" s="334" t="s">
        <v>13</v>
      </c>
      <c r="E23" s="334" t="s">
        <v>13</v>
      </c>
      <c r="F23" s="334" t="s">
        <v>13</v>
      </c>
      <c r="G23" s="334" t="s">
        <v>216</v>
      </c>
      <c r="H23" s="340">
        <v>511.8</v>
      </c>
      <c r="I23" s="341">
        <v>0</v>
      </c>
      <c r="J23" s="334" t="s">
        <v>13</v>
      </c>
      <c r="M23" s="342">
        <f>H23+H37+H40+H43+H46+H48+H56+H58+H61+H63+H71+H73+H75+H78+H81+H83+H85+H87+H90+H92+H94+H98</f>
        <v>380141.86999999994</v>
      </c>
    </row>
    <row r="24" spans="1:13" s="44" customFormat="1" ht="89.25" hidden="1" customHeight="1" x14ac:dyDescent="0.3">
      <c r="A24" s="343" t="s">
        <v>445</v>
      </c>
      <c r="B24" s="333" t="s">
        <v>911</v>
      </c>
      <c r="C24" s="326" t="s">
        <v>29</v>
      </c>
      <c r="D24" s="344" t="s">
        <v>912</v>
      </c>
      <c r="E24" s="330" t="s">
        <v>13</v>
      </c>
      <c r="F24" s="334">
        <v>43191</v>
      </c>
      <c r="G24" s="334">
        <v>43373</v>
      </c>
      <c r="H24" s="340">
        <v>43312</v>
      </c>
      <c r="I24" s="340">
        <v>43432</v>
      </c>
      <c r="J24" s="746" t="s">
        <v>13</v>
      </c>
      <c r="M24" s="345"/>
    </row>
    <row r="25" spans="1:13" s="44" customFormat="1" ht="85.5" hidden="1" customHeight="1" x14ac:dyDescent="0.3">
      <c r="A25" s="343"/>
      <c r="B25" s="335" t="s">
        <v>913</v>
      </c>
      <c r="C25" s="330" t="s">
        <v>13</v>
      </c>
      <c r="D25" s="346"/>
      <c r="E25" s="333" t="s">
        <v>914</v>
      </c>
      <c r="F25" s="334" t="s">
        <v>13</v>
      </c>
      <c r="G25" s="334">
        <v>43373</v>
      </c>
      <c r="H25" s="340" t="s">
        <v>13</v>
      </c>
      <c r="I25" s="340">
        <v>43432</v>
      </c>
      <c r="J25" s="746"/>
      <c r="M25" s="345"/>
    </row>
    <row r="26" spans="1:13" s="44" customFormat="1" ht="87" hidden="1" customHeight="1" x14ac:dyDescent="0.3">
      <c r="A26" s="334" t="s">
        <v>561</v>
      </c>
      <c r="B26" s="333" t="s">
        <v>915</v>
      </c>
      <c r="C26" s="326" t="s">
        <v>29</v>
      </c>
      <c r="D26" s="344"/>
      <c r="E26" s="330" t="s">
        <v>13</v>
      </c>
      <c r="F26" s="334">
        <v>43556</v>
      </c>
      <c r="G26" s="334">
        <v>43738</v>
      </c>
      <c r="H26" s="340">
        <v>43608</v>
      </c>
      <c r="I26" s="340">
        <v>43763</v>
      </c>
      <c r="J26" s="746" t="s">
        <v>13</v>
      </c>
      <c r="M26" s="345"/>
    </row>
    <row r="27" spans="1:13" s="44" customFormat="1" ht="85.5" hidden="1" customHeight="1" x14ac:dyDescent="0.3">
      <c r="A27" s="334"/>
      <c r="B27" s="335" t="s">
        <v>916</v>
      </c>
      <c r="C27" s="330" t="s">
        <v>13</v>
      </c>
      <c r="D27" s="346"/>
      <c r="E27" s="333" t="s">
        <v>917</v>
      </c>
      <c r="F27" s="334" t="s">
        <v>13</v>
      </c>
      <c r="G27" s="334">
        <v>43738</v>
      </c>
      <c r="H27" s="340" t="s">
        <v>13</v>
      </c>
      <c r="I27" s="340">
        <v>43763</v>
      </c>
      <c r="J27" s="746"/>
      <c r="M27" s="345"/>
    </row>
    <row r="28" spans="1:13" s="316" customFormat="1" ht="101.25" hidden="1" customHeight="1" x14ac:dyDescent="0.3">
      <c r="A28" s="334" t="s">
        <v>918</v>
      </c>
      <c r="B28" s="333" t="s">
        <v>919</v>
      </c>
      <c r="C28" s="326" t="s">
        <v>29</v>
      </c>
      <c r="D28" s="344"/>
      <c r="E28" s="330" t="s">
        <v>13</v>
      </c>
      <c r="F28" s="334">
        <v>43922</v>
      </c>
      <c r="G28" s="334">
        <v>44104</v>
      </c>
      <c r="H28" s="340">
        <v>43928</v>
      </c>
      <c r="I28" s="340">
        <v>44135</v>
      </c>
      <c r="J28" s="746" t="s">
        <v>13</v>
      </c>
      <c r="M28" s="347"/>
    </row>
    <row r="29" spans="1:13" s="44" customFormat="1" ht="98.25" hidden="1" customHeight="1" x14ac:dyDescent="0.3">
      <c r="A29" s="334"/>
      <c r="B29" s="335" t="s">
        <v>920</v>
      </c>
      <c r="C29" s="330" t="s">
        <v>13</v>
      </c>
      <c r="D29" s="346"/>
      <c r="E29" s="333" t="s">
        <v>921</v>
      </c>
      <c r="F29" s="334" t="s">
        <v>13</v>
      </c>
      <c r="G29" s="334">
        <v>44104</v>
      </c>
      <c r="H29" s="340" t="s">
        <v>13</v>
      </c>
      <c r="I29" s="340">
        <v>44135</v>
      </c>
      <c r="J29" s="746"/>
      <c r="M29" s="345"/>
    </row>
    <row r="30" spans="1:13" s="316" customFormat="1" ht="101.25" hidden="1" customHeight="1" x14ac:dyDescent="0.3">
      <c r="A30" s="334" t="s">
        <v>922</v>
      </c>
      <c r="B30" s="333" t="s">
        <v>923</v>
      </c>
      <c r="C30" s="326" t="s">
        <v>29</v>
      </c>
      <c r="D30" s="344"/>
      <c r="E30" s="330" t="s">
        <v>13</v>
      </c>
      <c r="F30" s="334">
        <v>43922</v>
      </c>
      <c r="G30" s="334">
        <v>44104</v>
      </c>
      <c r="H30" s="340">
        <v>43923</v>
      </c>
      <c r="I30" s="340">
        <v>44135</v>
      </c>
      <c r="J30" s="746" t="s">
        <v>13</v>
      </c>
      <c r="M30" s="347"/>
    </row>
    <row r="31" spans="1:13" s="44" customFormat="1" ht="99.75" hidden="1" customHeight="1" x14ac:dyDescent="0.3">
      <c r="A31" s="334"/>
      <c r="B31" s="335" t="s">
        <v>924</v>
      </c>
      <c r="C31" s="330" t="s">
        <v>13</v>
      </c>
      <c r="D31" s="348"/>
      <c r="E31" s="333" t="s">
        <v>921</v>
      </c>
      <c r="F31" s="334" t="s">
        <v>13</v>
      </c>
      <c r="G31" s="334">
        <v>44104</v>
      </c>
      <c r="H31" s="340" t="s">
        <v>13</v>
      </c>
      <c r="I31" s="340">
        <v>44135</v>
      </c>
      <c r="J31" s="746"/>
      <c r="M31" s="345"/>
    </row>
    <row r="32" spans="1:13" s="316" customFormat="1" ht="114.75" hidden="1" customHeight="1" x14ac:dyDescent="0.3">
      <c r="A32" s="334" t="s">
        <v>925</v>
      </c>
      <c r="B32" s="333" t="s">
        <v>926</v>
      </c>
      <c r="C32" s="326" t="s">
        <v>29</v>
      </c>
      <c r="D32" s="330"/>
      <c r="E32" s="330" t="s">
        <v>13</v>
      </c>
      <c r="F32" s="334">
        <v>43922</v>
      </c>
      <c r="G32" s="334">
        <v>44104</v>
      </c>
      <c r="H32" s="340">
        <v>43928</v>
      </c>
      <c r="I32" s="340">
        <v>44135</v>
      </c>
      <c r="J32" s="746" t="s">
        <v>13</v>
      </c>
      <c r="M32" s="347"/>
    </row>
    <row r="33" spans="1:13" s="44" customFormat="1" ht="66.75" hidden="1" customHeight="1" x14ac:dyDescent="0.3">
      <c r="A33" s="334"/>
      <c r="B33" s="335" t="s">
        <v>927</v>
      </c>
      <c r="C33" s="330" t="s">
        <v>13</v>
      </c>
      <c r="D33" s="344"/>
      <c r="E33" s="333" t="s">
        <v>921</v>
      </c>
      <c r="F33" s="334" t="s">
        <v>13</v>
      </c>
      <c r="G33" s="334">
        <v>44104</v>
      </c>
      <c r="H33" s="340" t="s">
        <v>13</v>
      </c>
      <c r="I33" s="340">
        <v>44135</v>
      </c>
      <c r="J33" s="746"/>
      <c r="M33" s="345"/>
    </row>
    <row r="34" spans="1:13" s="44" customFormat="1" ht="95.25" hidden="1" customHeight="1" x14ac:dyDescent="0.3">
      <c r="A34" s="334" t="s">
        <v>928</v>
      </c>
      <c r="B34" s="333" t="s">
        <v>929</v>
      </c>
      <c r="C34" s="326" t="s">
        <v>29</v>
      </c>
      <c r="D34" s="346"/>
      <c r="E34" s="330" t="s">
        <v>13</v>
      </c>
      <c r="F34" s="349">
        <v>44046</v>
      </c>
      <c r="G34" s="334">
        <v>44104</v>
      </c>
      <c r="H34" s="350">
        <v>44053</v>
      </c>
      <c r="I34" s="340">
        <v>44159</v>
      </c>
      <c r="J34" s="746" t="s">
        <v>13</v>
      </c>
      <c r="M34" s="345"/>
    </row>
    <row r="35" spans="1:13" s="44" customFormat="1" ht="33" hidden="1" customHeight="1" x14ac:dyDescent="0.3">
      <c r="A35" s="334"/>
      <c r="B35" s="335" t="s">
        <v>930</v>
      </c>
      <c r="C35" s="330"/>
      <c r="D35" s="344"/>
      <c r="E35" s="333" t="s">
        <v>921</v>
      </c>
      <c r="F35" s="334" t="s">
        <v>13</v>
      </c>
      <c r="G35" s="334">
        <v>44104</v>
      </c>
      <c r="H35" s="340" t="s">
        <v>13</v>
      </c>
      <c r="I35" s="340">
        <v>44159</v>
      </c>
      <c r="J35" s="746"/>
      <c r="M35" s="345"/>
    </row>
    <row r="36" spans="1:13" s="44" customFormat="1" ht="159" customHeight="1" x14ac:dyDescent="0.3">
      <c r="A36" s="334"/>
      <c r="B36" s="335" t="s">
        <v>931</v>
      </c>
      <c r="C36" s="330" t="s">
        <v>910</v>
      </c>
      <c r="D36" s="351" t="s">
        <v>715</v>
      </c>
      <c r="E36" s="326" t="s">
        <v>932</v>
      </c>
      <c r="F36" s="334" t="s">
        <v>933</v>
      </c>
      <c r="G36" s="334" t="s">
        <v>13</v>
      </c>
      <c r="H36" s="340" t="s">
        <v>13</v>
      </c>
      <c r="I36" s="340" t="s">
        <v>13</v>
      </c>
      <c r="J36" s="334" t="s">
        <v>934</v>
      </c>
      <c r="M36" s="337" t="s">
        <v>935</v>
      </c>
    </row>
    <row r="37" spans="1:13" s="44" customFormat="1" ht="117.75" customHeight="1" x14ac:dyDescent="0.3">
      <c r="A37" s="338" t="s">
        <v>14</v>
      </c>
      <c r="B37" s="339" t="s">
        <v>936</v>
      </c>
      <c r="C37" s="326" t="s">
        <v>910</v>
      </c>
      <c r="D37" s="334" t="s">
        <v>13</v>
      </c>
      <c r="E37" s="334" t="s">
        <v>13</v>
      </c>
      <c r="F37" s="334" t="s">
        <v>13</v>
      </c>
      <c r="G37" s="334" t="s">
        <v>216</v>
      </c>
      <c r="H37" s="340">
        <v>600.44000000000005</v>
      </c>
      <c r="I37" s="341">
        <v>0</v>
      </c>
      <c r="J37" s="334" t="s">
        <v>13</v>
      </c>
      <c r="M37" s="342">
        <f>I23+I37+I40+I43+I46+I48+I56+I58+I61+I63+I71+I73+I75+I78+I81+I83+I85+I87+I90+I92+I94+I98</f>
        <v>82300.429999999993</v>
      </c>
    </row>
    <row r="38" spans="1:13" s="44" customFormat="1" ht="327.75" customHeight="1" x14ac:dyDescent="0.3">
      <c r="A38" s="334"/>
      <c r="B38" s="335" t="s">
        <v>937</v>
      </c>
      <c r="C38" s="326" t="s">
        <v>910</v>
      </c>
      <c r="D38" s="351" t="s">
        <v>715</v>
      </c>
      <c r="E38" s="326" t="s">
        <v>938</v>
      </c>
      <c r="F38" s="334" t="s">
        <v>939</v>
      </c>
      <c r="G38" s="334" t="s">
        <v>13</v>
      </c>
      <c r="H38" s="340" t="s">
        <v>13</v>
      </c>
      <c r="I38" s="340" t="s">
        <v>13</v>
      </c>
      <c r="J38" s="334" t="s">
        <v>934</v>
      </c>
    </row>
    <row r="39" spans="1:13" s="44" customFormat="1" ht="235.5" customHeight="1" x14ac:dyDescent="0.3">
      <c r="A39" s="334"/>
      <c r="B39" s="335" t="s">
        <v>940</v>
      </c>
      <c r="C39" s="326" t="s">
        <v>910</v>
      </c>
      <c r="D39" s="351" t="s">
        <v>912</v>
      </c>
      <c r="E39" s="326" t="s">
        <v>941</v>
      </c>
      <c r="F39" s="334" t="s">
        <v>942</v>
      </c>
      <c r="G39" s="334" t="s">
        <v>13</v>
      </c>
      <c r="H39" s="340" t="s">
        <v>13</v>
      </c>
      <c r="I39" s="340" t="s">
        <v>13</v>
      </c>
      <c r="J39" s="334" t="s">
        <v>934</v>
      </c>
    </row>
    <row r="40" spans="1:13" s="44" customFormat="1" ht="158.25" customHeight="1" x14ac:dyDescent="0.3">
      <c r="A40" s="338" t="s">
        <v>65</v>
      </c>
      <c r="B40" s="339" t="s">
        <v>943</v>
      </c>
      <c r="C40" s="326" t="s">
        <v>910</v>
      </c>
      <c r="D40" s="334" t="s">
        <v>13</v>
      </c>
      <c r="E40" s="334" t="s">
        <v>13</v>
      </c>
      <c r="F40" s="334" t="s">
        <v>13</v>
      </c>
      <c r="G40" s="334" t="s">
        <v>216</v>
      </c>
      <c r="H40" s="340">
        <v>512.9</v>
      </c>
      <c r="I40" s="341">
        <v>47.79</v>
      </c>
      <c r="J40" s="334" t="s">
        <v>13</v>
      </c>
    </row>
    <row r="41" spans="1:13" s="44" customFormat="1" ht="114" customHeight="1" x14ac:dyDescent="0.3">
      <c r="A41" s="338"/>
      <c r="B41" s="335" t="s">
        <v>944</v>
      </c>
      <c r="C41" s="326" t="s">
        <v>910</v>
      </c>
      <c r="D41" s="351" t="s">
        <v>715</v>
      </c>
      <c r="E41" s="326" t="s">
        <v>945</v>
      </c>
      <c r="F41" s="334" t="s">
        <v>946</v>
      </c>
      <c r="G41" s="334" t="s">
        <v>13</v>
      </c>
      <c r="H41" s="340" t="s">
        <v>13</v>
      </c>
      <c r="I41" s="340" t="s">
        <v>13</v>
      </c>
      <c r="J41" s="334"/>
    </row>
    <row r="42" spans="1:13" s="44" customFormat="1" ht="161.25" customHeight="1" x14ac:dyDescent="0.3">
      <c r="A42" s="338"/>
      <c r="B42" s="335" t="s">
        <v>947</v>
      </c>
      <c r="C42" s="326" t="s">
        <v>910</v>
      </c>
      <c r="D42" s="351" t="s">
        <v>912</v>
      </c>
      <c r="E42" s="326" t="s">
        <v>948</v>
      </c>
      <c r="F42" s="334" t="s">
        <v>949</v>
      </c>
      <c r="G42" s="334" t="s">
        <v>13</v>
      </c>
      <c r="H42" s="340" t="s">
        <v>13</v>
      </c>
      <c r="I42" s="340" t="s">
        <v>13</v>
      </c>
      <c r="J42" s="334"/>
    </row>
    <row r="43" spans="1:13" s="44" customFormat="1" ht="99" customHeight="1" x14ac:dyDescent="0.3">
      <c r="A43" s="338" t="s">
        <v>69</v>
      </c>
      <c r="B43" s="339" t="s">
        <v>950</v>
      </c>
      <c r="C43" s="326" t="s">
        <v>910</v>
      </c>
      <c r="D43" s="334" t="s">
        <v>13</v>
      </c>
      <c r="E43" s="334" t="s">
        <v>13</v>
      </c>
      <c r="F43" s="334" t="s">
        <v>13</v>
      </c>
      <c r="G43" s="334" t="s">
        <v>216</v>
      </c>
      <c r="H43" s="340">
        <v>27524.16</v>
      </c>
      <c r="I43" s="341">
        <v>5327.78</v>
      </c>
      <c r="J43" s="334" t="s">
        <v>13</v>
      </c>
    </row>
    <row r="44" spans="1:13" s="44" customFormat="1" ht="163.5" customHeight="1" x14ac:dyDescent="0.3">
      <c r="A44" s="338"/>
      <c r="B44" s="335" t="s">
        <v>951</v>
      </c>
      <c r="C44" s="326" t="s">
        <v>910</v>
      </c>
      <c r="D44" s="351" t="s">
        <v>715</v>
      </c>
      <c r="E44" s="326" t="s">
        <v>952</v>
      </c>
      <c r="F44" s="334" t="s">
        <v>953</v>
      </c>
      <c r="G44" s="334" t="s">
        <v>13</v>
      </c>
      <c r="H44" s="340" t="s">
        <v>13</v>
      </c>
      <c r="I44" s="340" t="s">
        <v>13</v>
      </c>
      <c r="J44" s="334" t="s">
        <v>934</v>
      </c>
    </row>
    <row r="45" spans="1:13" s="44" customFormat="1" ht="142.5" customHeight="1" x14ac:dyDescent="0.3">
      <c r="A45" s="338"/>
      <c r="B45" s="335" t="s">
        <v>954</v>
      </c>
      <c r="C45" s="326" t="s">
        <v>910</v>
      </c>
      <c r="D45" s="351" t="s">
        <v>715</v>
      </c>
      <c r="E45" s="326" t="s">
        <v>955</v>
      </c>
      <c r="F45" s="334" t="s">
        <v>956</v>
      </c>
      <c r="G45" s="334" t="s">
        <v>13</v>
      </c>
      <c r="H45" s="340" t="s">
        <v>13</v>
      </c>
      <c r="I45" s="340" t="s">
        <v>13</v>
      </c>
      <c r="J45" s="334" t="s">
        <v>934</v>
      </c>
    </row>
    <row r="46" spans="1:13" s="44" customFormat="1" ht="76.5" customHeight="1" x14ac:dyDescent="0.3">
      <c r="A46" s="338" t="s">
        <v>70</v>
      </c>
      <c r="B46" s="339" t="s">
        <v>957</v>
      </c>
      <c r="C46" s="326" t="s">
        <v>910</v>
      </c>
      <c r="D46" s="334" t="s">
        <v>13</v>
      </c>
      <c r="E46" s="334" t="s">
        <v>13</v>
      </c>
      <c r="F46" s="334" t="s">
        <v>13</v>
      </c>
      <c r="G46" s="334" t="s">
        <v>216</v>
      </c>
      <c r="H46" s="340">
        <v>7635.8</v>
      </c>
      <c r="I46" s="341">
        <v>1171.03</v>
      </c>
      <c r="J46" s="334" t="s">
        <v>13</v>
      </c>
    </row>
    <row r="47" spans="1:13" s="44" customFormat="1" ht="170.25" customHeight="1" x14ac:dyDescent="0.3">
      <c r="A47" s="338"/>
      <c r="B47" s="335" t="s">
        <v>958</v>
      </c>
      <c r="C47" s="326" t="s">
        <v>910</v>
      </c>
      <c r="D47" s="351" t="s">
        <v>912</v>
      </c>
      <c r="E47" s="326" t="s">
        <v>959</v>
      </c>
      <c r="F47" s="334" t="s">
        <v>960</v>
      </c>
      <c r="G47" s="334" t="s">
        <v>13</v>
      </c>
      <c r="H47" s="340" t="s">
        <v>13</v>
      </c>
      <c r="I47" s="340" t="s">
        <v>13</v>
      </c>
      <c r="J47" s="334" t="s">
        <v>934</v>
      </c>
    </row>
    <row r="48" spans="1:13" s="44" customFormat="1" ht="130.5" customHeight="1" x14ac:dyDescent="0.3">
      <c r="A48" s="338" t="s">
        <v>73</v>
      </c>
      <c r="B48" s="339" t="s">
        <v>961</v>
      </c>
      <c r="C48" s="326" t="s">
        <v>962</v>
      </c>
      <c r="D48" s="334" t="s">
        <v>13</v>
      </c>
      <c r="E48" s="334" t="s">
        <v>13</v>
      </c>
      <c r="F48" s="334" t="s">
        <v>13</v>
      </c>
      <c r="G48" s="334" t="s">
        <v>216</v>
      </c>
      <c r="H48" s="340">
        <v>4229</v>
      </c>
      <c r="I48" s="340">
        <v>0</v>
      </c>
      <c r="J48" s="334" t="s">
        <v>13</v>
      </c>
    </row>
    <row r="49" spans="1:13" s="44" customFormat="1" ht="409.5" customHeight="1" x14ac:dyDescent="0.3">
      <c r="A49" s="757"/>
      <c r="B49" s="759" t="s">
        <v>963</v>
      </c>
      <c r="C49" s="761" t="s">
        <v>962</v>
      </c>
      <c r="D49" s="763" t="s">
        <v>715</v>
      </c>
      <c r="E49" s="761" t="s">
        <v>964</v>
      </c>
      <c r="F49" s="765" t="s">
        <v>965</v>
      </c>
      <c r="G49" s="765" t="s">
        <v>13</v>
      </c>
      <c r="H49" s="765" t="s">
        <v>13</v>
      </c>
      <c r="I49" s="765" t="s">
        <v>13</v>
      </c>
      <c r="J49" s="765"/>
      <c r="M49" s="352"/>
    </row>
    <row r="50" spans="1:13" s="44" customFormat="1" ht="111.75" customHeight="1" x14ac:dyDescent="0.3">
      <c r="A50" s="758"/>
      <c r="B50" s="760"/>
      <c r="C50" s="762"/>
      <c r="D50" s="764"/>
      <c r="E50" s="762"/>
      <c r="F50" s="766"/>
      <c r="G50" s="766"/>
      <c r="H50" s="766"/>
      <c r="I50" s="766"/>
      <c r="J50" s="766"/>
      <c r="M50" s="352"/>
    </row>
    <row r="51" spans="1:13" s="44" customFormat="1" ht="27.75" customHeight="1" x14ac:dyDescent="0.3">
      <c r="A51" s="754" t="s">
        <v>966</v>
      </c>
      <c r="B51" s="755"/>
      <c r="C51" s="755"/>
      <c r="D51" s="755"/>
      <c r="E51" s="755"/>
      <c r="F51" s="755"/>
      <c r="G51" s="755"/>
      <c r="H51" s="755"/>
      <c r="I51" s="756"/>
      <c r="J51" s="330"/>
    </row>
    <row r="52" spans="1:13" s="44" customFormat="1" ht="110.25" customHeight="1" x14ac:dyDescent="0.3">
      <c r="A52" s="338" t="s">
        <v>16</v>
      </c>
      <c r="B52" s="339" t="s">
        <v>967</v>
      </c>
      <c r="C52" s="326" t="s">
        <v>968</v>
      </c>
      <c r="D52" s="334" t="s">
        <v>13</v>
      </c>
      <c r="E52" s="334" t="s">
        <v>13</v>
      </c>
      <c r="F52" s="330" t="s">
        <v>13</v>
      </c>
      <c r="G52" s="330" t="s">
        <v>13</v>
      </c>
      <c r="H52" s="340" t="s">
        <v>13</v>
      </c>
      <c r="I52" s="353" t="s">
        <v>13</v>
      </c>
      <c r="J52" s="326" t="s">
        <v>13</v>
      </c>
    </row>
    <row r="53" spans="1:13" s="44" customFormat="1" ht="275.25" customHeight="1" x14ac:dyDescent="0.3">
      <c r="A53" s="338"/>
      <c r="B53" s="335" t="s">
        <v>969</v>
      </c>
      <c r="C53" s="326" t="s">
        <v>968</v>
      </c>
      <c r="D53" s="335" t="s">
        <v>715</v>
      </c>
      <c r="E53" s="326" t="s">
        <v>970</v>
      </c>
      <c r="F53" s="330">
        <v>44927</v>
      </c>
      <c r="G53" s="330" t="s">
        <v>13</v>
      </c>
      <c r="H53" s="340" t="s">
        <v>13</v>
      </c>
      <c r="I53" s="340" t="s">
        <v>13</v>
      </c>
      <c r="J53" s="330" t="s">
        <v>971</v>
      </c>
    </row>
    <row r="54" spans="1:13" s="44" customFormat="1" ht="86.25" customHeight="1" x14ac:dyDescent="0.3">
      <c r="A54" s="338" t="s">
        <v>879</v>
      </c>
      <c r="B54" s="339" t="s">
        <v>972</v>
      </c>
      <c r="C54" s="326" t="s">
        <v>968</v>
      </c>
      <c r="D54" s="334" t="s">
        <v>13</v>
      </c>
      <c r="E54" s="334" t="s">
        <v>13</v>
      </c>
      <c r="F54" s="330" t="s">
        <v>13</v>
      </c>
      <c r="G54" s="330" t="s">
        <v>13</v>
      </c>
      <c r="H54" s="330" t="s">
        <v>13</v>
      </c>
      <c r="I54" s="330" t="s">
        <v>13</v>
      </c>
      <c r="J54" s="326" t="s">
        <v>13</v>
      </c>
    </row>
    <row r="55" spans="1:13" s="44" customFormat="1" ht="171.75" customHeight="1" x14ac:dyDescent="0.3">
      <c r="A55" s="338"/>
      <c r="B55" s="335" t="s">
        <v>973</v>
      </c>
      <c r="C55" s="326" t="s">
        <v>968</v>
      </c>
      <c r="D55" s="335" t="s">
        <v>715</v>
      </c>
      <c r="E55" s="326" t="s">
        <v>974</v>
      </c>
      <c r="F55" s="330">
        <v>44927</v>
      </c>
      <c r="G55" s="330" t="s">
        <v>13</v>
      </c>
      <c r="H55" s="340" t="s">
        <v>13</v>
      </c>
      <c r="I55" s="340" t="s">
        <v>13</v>
      </c>
      <c r="J55" s="330" t="s">
        <v>975</v>
      </c>
    </row>
    <row r="56" spans="1:13" s="44" customFormat="1" ht="74.25" customHeight="1" x14ac:dyDescent="0.3">
      <c r="A56" s="338" t="s">
        <v>883</v>
      </c>
      <c r="B56" s="339" t="s">
        <v>976</v>
      </c>
      <c r="C56" s="326" t="s">
        <v>977</v>
      </c>
      <c r="D56" s="334" t="s">
        <v>13</v>
      </c>
      <c r="E56" s="334" t="s">
        <v>13</v>
      </c>
      <c r="F56" s="330" t="s">
        <v>13</v>
      </c>
      <c r="G56" s="330" t="s">
        <v>216</v>
      </c>
      <c r="H56" s="340">
        <v>30974.7</v>
      </c>
      <c r="I56" s="353">
        <v>3055.6</v>
      </c>
      <c r="J56" s="326" t="s">
        <v>13</v>
      </c>
    </row>
    <row r="57" spans="1:13" s="44" customFormat="1" ht="286.5" customHeight="1" x14ac:dyDescent="0.3">
      <c r="A57" s="338"/>
      <c r="B57" s="335" t="s">
        <v>978</v>
      </c>
      <c r="C57" s="326" t="s">
        <v>977</v>
      </c>
      <c r="D57" s="335" t="s">
        <v>912</v>
      </c>
      <c r="E57" s="326" t="s">
        <v>979</v>
      </c>
      <c r="F57" s="330" t="s">
        <v>980</v>
      </c>
      <c r="G57" s="330" t="s">
        <v>13</v>
      </c>
      <c r="H57" s="340" t="s">
        <v>13</v>
      </c>
      <c r="I57" s="340" t="s">
        <v>13</v>
      </c>
      <c r="J57" s="330"/>
    </row>
    <row r="58" spans="1:13" s="44" customFormat="1" ht="150" customHeight="1" x14ac:dyDescent="0.3">
      <c r="A58" s="338" t="s">
        <v>981</v>
      </c>
      <c r="B58" s="339" t="s">
        <v>982</v>
      </c>
      <c r="C58" s="326" t="s">
        <v>968</v>
      </c>
      <c r="D58" s="334" t="s">
        <v>13</v>
      </c>
      <c r="E58" s="334" t="s">
        <v>13</v>
      </c>
      <c r="F58" s="330" t="s">
        <v>13</v>
      </c>
      <c r="G58" s="330" t="s">
        <v>216</v>
      </c>
      <c r="H58" s="340">
        <v>34783.300000000003</v>
      </c>
      <c r="I58" s="353">
        <v>7866.8</v>
      </c>
      <c r="J58" s="326" t="s">
        <v>13</v>
      </c>
    </row>
    <row r="59" spans="1:13" s="44" customFormat="1" ht="123.75" customHeight="1" x14ac:dyDescent="0.3">
      <c r="A59" s="338"/>
      <c r="B59" s="335" t="s">
        <v>983</v>
      </c>
      <c r="C59" s="326" t="s">
        <v>968</v>
      </c>
      <c r="D59" s="351" t="s">
        <v>912</v>
      </c>
      <c r="E59" s="326" t="s">
        <v>984</v>
      </c>
      <c r="F59" s="330" t="s">
        <v>985</v>
      </c>
      <c r="G59" s="330" t="s">
        <v>13</v>
      </c>
      <c r="H59" s="340" t="s">
        <v>13</v>
      </c>
      <c r="I59" s="340" t="s">
        <v>13</v>
      </c>
      <c r="J59" s="330"/>
    </row>
    <row r="60" spans="1:13" s="44" customFormat="1" ht="27.75" customHeight="1" x14ac:dyDescent="0.3">
      <c r="A60" s="754" t="s">
        <v>986</v>
      </c>
      <c r="B60" s="755"/>
      <c r="C60" s="755"/>
      <c r="D60" s="755"/>
      <c r="E60" s="755"/>
      <c r="F60" s="755"/>
      <c r="G60" s="755"/>
      <c r="H60" s="755"/>
      <c r="I60" s="756"/>
      <c r="J60" s="330"/>
    </row>
    <row r="61" spans="1:13" s="44" customFormat="1" ht="113.25" customHeight="1" x14ac:dyDescent="0.3">
      <c r="A61" s="338" t="s">
        <v>987</v>
      </c>
      <c r="B61" s="339" t="s">
        <v>988</v>
      </c>
      <c r="C61" s="326" t="s">
        <v>989</v>
      </c>
      <c r="D61" s="334" t="s">
        <v>13</v>
      </c>
      <c r="E61" s="334" t="s">
        <v>13</v>
      </c>
      <c r="F61" s="330" t="s">
        <v>13</v>
      </c>
      <c r="G61" s="330" t="s">
        <v>216</v>
      </c>
      <c r="H61" s="340">
        <v>168699.35</v>
      </c>
      <c r="I61" s="353">
        <v>33210.620000000003</v>
      </c>
      <c r="J61" s="326" t="s">
        <v>13</v>
      </c>
    </row>
    <row r="62" spans="1:13" s="44" customFormat="1" ht="380.25" customHeight="1" x14ac:dyDescent="0.3">
      <c r="A62" s="338"/>
      <c r="B62" s="335" t="s">
        <v>990</v>
      </c>
      <c r="C62" s="326" t="s">
        <v>989</v>
      </c>
      <c r="D62" s="351" t="s">
        <v>912</v>
      </c>
      <c r="E62" s="326" t="s">
        <v>991</v>
      </c>
      <c r="F62" s="330" t="s">
        <v>992</v>
      </c>
      <c r="G62" s="330" t="s">
        <v>13</v>
      </c>
      <c r="H62" s="340" t="s">
        <v>13</v>
      </c>
      <c r="I62" s="340" t="s">
        <v>13</v>
      </c>
      <c r="J62" s="330"/>
    </row>
    <row r="63" spans="1:13" s="44" customFormat="1" ht="127.5" customHeight="1" x14ac:dyDescent="0.3">
      <c r="A63" s="757" t="s">
        <v>993</v>
      </c>
      <c r="B63" s="776" t="s">
        <v>994</v>
      </c>
      <c r="C63" s="326" t="s">
        <v>995</v>
      </c>
      <c r="D63" s="334" t="s">
        <v>13</v>
      </c>
      <c r="E63" s="334" t="s">
        <v>13</v>
      </c>
      <c r="F63" s="330" t="s">
        <v>13</v>
      </c>
      <c r="G63" s="330" t="s">
        <v>216</v>
      </c>
      <c r="H63" s="340">
        <f>SUM(H64:H69)</f>
        <v>50657.170000000006</v>
      </c>
      <c r="I63" s="354">
        <f>SUM(I64:I69)</f>
        <v>20073.54</v>
      </c>
      <c r="J63" s="326" t="s">
        <v>13</v>
      </c>
    </row>
    <row r="64" spans="1:13" s="44" customFormat="1" ht="27.75" customHeight="1" x14ac:dyDescent="0.3">
      <c r="A64" s="775"/>
      <c r="B64" s="777"/>
      <c r="C64" s="326" t="s">
        <v>996</v>
      </c>
      <c r="D64" s="334" t="s">
        <v>13</v>
      </c>
      <c r="E64" s="334" t="s">
        <v>13</v>
      </c>
      <c r="F64" s="330" t="s">
        <v>13</v>
      </c>
      <c r="G64" s="330" t="s">
        <v>216</v>
      </c>
      <c r="H64" s="340">
        <v>9588.8700000000008</v>
      </c>
      <c r="I64" s="354">
        <v>2033</v>
      </c>
      <c r="J64" s="326" t="s">
        <v>13</v>
      </c>
    </row>
    <row r="65" spans="1:13" s="44" customFormat="1" ht="27.75" customHeight="1" x14ac:dyDescent="0.3">
      <c r="A65" s="775"/>
      <c r="B65" s="777"/>
      <c r="C65" s="326" t="s">
        <v>997</v>
      </c>
      <c r="D65" s="334" t="s">
        <v>13</v>
      </c>
      <c r="E65" s="334" t="s">
        <v>13</v>
      </c>
      <c r="F65" s="330" t="s">
        <v>13</v>
      </c>
      <c r="G65" s="330" t="s">
        <v>216</v>
      </c>
      <c r="H65" s="340">
        <v>9629.33</v>
      </c>
      <c r="I65" s="354">
        <v>1677.14</v>
      </c>
      <c r="J65" s="326" t="s">
        <v>13</v>
      </c>
    </row>
    <row r="66" spans="1:13" s="44" customFormat="1" ht="27.75" customHeight="1" x14ac:dyDescent="0.3">
      <c r="A66" s="775"/>
      <c r="B66" s="777"/>
      <c r="C66" s="326" t="s">
        <v>998</v>
      </c>
      <c r="D66" s="334" t="s">
        <v>13</v>
      </c>
      <c r="E66" s="334" t="s">
        <v>13</v>
      </c>
      <c r="F66" s="330" t="s">
        <v>13</v>
      </c>
      <c r="G66" s="330" t="s">
        <v>216</v>
      </c>
      <c r="H66" s="340">
        <v>6966.04</v>
      </c>
      <c r="I66" s="354">
        <v>1085.18</v>
      </c>
      <c r="J66" s="326" t="s">
        <v>13</v>
      </c>
    </row>
    <row r="67" spans="1:13" s="44" customFormat="1" ht="27.75" customHeight="1" x14ac:dyDescent="0.3">
      <c r="A67" s="775"/>
      <c r="B67" s="777"/>
      <c r="C67" s="326" t="s">
        <v>999</v>
      </c>
      <c r="D67" s="334" t="s">
        <v>13</v>
      </c>
      <c r="E67" s="334" t="s">
        <v>13</v>
      </c>
      <c r="F67" s="330" t="s">
        <v>13</v>
      </c>
      <c r="G67" s="330" t="s">
        <v>216</v>
      </c>
      <c r="H67" s="340">
        <v>8681.25</v>
      </c>
      <c r="I67" s="354">
        <v>1701.2</v>
      </c>
      <c r="J67" s="326" t="s">
        <v>13</v>
      </c>
    </row>
    <row r="68" spans="1:13" s="44" customFormat="1" ht="27.75" customHeight="1" x14ac:dyDescent="0.3">
      <c r="A68" s="775"/>
      <c r="B68" s="777"/>
      <c r="C68" s="326" t="s">
        <v>1000</v>
      </c>
      <c r="D68" s="334" t="s">
        <v>13</v>
      </c>
      <c r="E68" s="334" t="s">
        <v>13</v>
      </c>
      <c r="F68" s="330" t="s">
        <v>13</v>
      </c>
      <c r="G68" s="330" t="s">
        <v>216</v>
      </c>
      <c r="H68" s="340">
        <v>6287.79</v>
      </c>
      <c r="I68" s="354">
        <v>11792.92</v>
      </c>
      <c r="J68" s="326" t="s">
        <v>13</v>
      </c>
    </row>
    <row r="69" spans="1:13" s="44" customFormat="1" ht="27.75" customHeight="1" x14ac:dyDescent="0.3">
      <c r="A69" s="758"/>
      <c r="B69" s="778"/>
      <c r="C69" s="326" t="s">
        <v>1001</v>
      </c>
      <c r="D69" s="334" t="s">
        <v>13</v>
      </c>
      <c r="E69" s="334" t="s">
        <v>13</v>
      </c>
      <c r="F69" s="330" t="s">
        <v>13</v>
      </c>
      <c r="G69" s="330" t="s">
        <v>216</v>
      </c>
      <c r="H69" s="340">
        <v>9503.89</v>
      </c>
      <c r="I69" s="354">
        <v>1784.1</v>
      </c>
      <c r="J69" s="326" t="s">
        <v>13</v>
      </c>
    </row>
    <row r="70" spans="1:13" s="44" customFormat="1" ht="189.75" customHeight="1" x14ac:dyDescent="0.3">
      <c r="A70" s="338"/>
      <c r="B70" s="335" t="s">
        <v>1002</v>
      </c>
      <c r="C70" s="326" t="s">
        <v>995</v>
      </c>
      <c r="D70" s="351" t="s">
        <v>912</v>
      </c>
      <c r="E70" s="326" t="s">
        <v>1003</v>
      </c>
      <c r="F70" s="330" t="s">
        <v>1004</v>
      </c>
      <c r="G70" s="330" t="s">
        <v>13</v>
      </c>
      <c r="H70" s="340" t="s">
        <v>13</v>
      </c>
      <c r="I70" s="340" t="s">
        <v>13</v>
      </c>
      <c r="J70" s="330"/>
    </row>
    <row r="71" spans="1:13" s="44" customFormat="1" ht="78" customHeight="1" x14ac:dyDescent="0.3">
      <c r="A71" s="338" t="s">
        <v>1005</v>
      </c>
      <c r="B71" s="339" t="s">
        <v>1006</v>
      </c>
      <c r="C71" s="326" t="s">
        <v>989</v>
      </c>
      <c r="D71" s="334" t="s">
        <v>13</v>
      </c>
      <c r="E71" s="334" t="s">
        <v>13</v>
      </c>
      <c r="F71" s="330" t="s">
        <v>13</v>
      </c>
      <c r="G71" s="330" t="s">
        <v>216</v>
      </c>
      <c r="H71" s="340">
        <v>12011.3</v>
      </c>
      <c r="I71" s="353">
        <v>2998.57</v>
      </c>
      <c r="J71" s="326" t="s">
        <v>13</v>
      </c>
    </row>
    <row r="72" spans="1:13" s="44" customFormat="1" ht="153" customHeight="1" x14ac:dyDescent="0.3">
      <c r="A72" s="338"/>
      <c r="B72" s="335" t="s">
        <v>1007</v>
      </c>
      <c r="C72" s="326" t="s">
        <v>989</v>
      </c>
      <c r="D72" s="351" t="s">
        <v>912</v>
      </c>
      <c r="E72" s="326" t="s">
        <v>1008</v>
      </c>
      <c r="F72" s="330" t="s">
        <v>1009</v>
      </c>
      <c r="G72" s="330" t="s">
        <v>13</v>
      </c>
      <c r="H72" s="340" t="s">
        <v>13</v>
      </c>
      <c r="I72" s="340" t="s">
        <v>13</v>
      </c>
      <c r="J72" s="330"/>
    </row>
    <row r="73" spans="1:13" s="44" customFormat="1" ht="95.25" customHeight="1" x14ac:dyDescent="0.3">
      <c r="A73" s="338" t="s">
        <v>1010</v>
      </c>
      <c r="B73" s="339" t="s">
        <v>1011</v>
      </c>
      <c r="C73" s="326" t="s">
        <v>989</v>
      </c>
      <c r="D73" s="334" t="s">
        <v>13</v>
      </c>
      <c r="E73" s="334" t="s">
        <v>13</v>
      </c>
      <c r="F73" s="330" t="s">
        <v>13</v>
      </c>
      <c r="G73" s="330" t="s">
        <v>216</v>
      </c>
      <c r="H73" s="340">
        <v>18107.68</v>
      </c>
      <c r="I73" s="353">
        <v>4343.2299999999996</v>
      </c>
      <c r="J73" s="326" t="s">
        <v>13</v>
      </c>
    </row>
    <row r="74" spans="1:13" s="44" customFormat="1" ht="151.5" customHeight="1" x14ac:dyDescent="0.3">
      <c r="A74" s="338"/>
      <c r="B74" s="335" t="s">
        <v>1012</v>
      </c>
      <c r="C74" s="326" t="s">
        <v>989</v>
      </c>
      <c r="D74" s="351" t="s">
        <v>912</v>
      </c>
      <c r="E74" s="326" t="s">
        <v>1013</v>
      </c>
      <c r="F74" s="330" t="s">
        <v>1014</v>
      </c>
      <c r="G74" s="330" t="s">
        <v>13</v>
      </c>
      <c r="H74" s="340" t="s">
        <v>13</v>
      </c>
      <c r="I74" s="340" t="s">
        <v>13</v>
      </c>
      <c r="J74" s="330"/>
    </row>
    <row r="75" spans="1:13" s="44" customFormat="1" ht="72.75" customHeight="1" x14ac:dyDescent="0.3">
      <c r="A75" s="338" t="s">
        <v>1015</v>
      </c>
      <c r="B75" s="339" t="s">
        <v>1016</v>
      </c>
      <c r="C75" s="326" t="s">
        <v>1017</v>
      </c>
      <c r="D75" s="334" t="s">
        <v>13</v>
      </c>
      <c r="E75" s="334" t="s">
        <v>13</v>
      </c>
      <c r="F75" s="330" t="s">
        <v>13</v>
      </c>
      <c r="G75" s="330" t="s">
        <v>216</v>
      </c>
      <c r="H75" s="340">
        <v>2502.6</v>
      </c>
      <c r="I75" s="353">
        <v>642.75</v>
      </c>
      <c r="J75" s="326" t="s">
        <v>13</v>
      </c>
      <c r="M75" s="767" t="s">
        <v>1018</v>
      </c>
    </row>
    <row r="76" spans="1:13" s="44" customFormat="1" ht="118.5" customHeight="1" x14ac:dyDescent="0.3">
      <c r="A76" s="338"/>
      <c r="B76" s="335" t="s">
        <v>1019</v>
      </c>
      <c r="C76" s="326" t="s">
        <v>1017</v>
      </c>
      <c r="D76" s="351" t="s">
        <v>912</v>
      </c>
      <c r="E76" s="326" t="s">
        <v>1020</v>
      </c>
      <c r="F76" s="330" t="s">
        <v>1021</v>
      </c>
      <c r="G76" s="330" t="s">
        <v>13</v>
      </c>
      <c r="H76" s="340" t="s">
        <v>13</v>
      </c>
      <c r="I76" s="340" t="s">
        <v>13</v>
      </c>
      <c r="J76" s="330"/>
      <c r="M76" s="767"/>
    </row>
    <row r="77" spans="1:13" s="44" customFormat="1" ht="118.5" customHeight="1" x14ac:dyDescent="0.3">
      <c r="A77" s="338"/>
      <c r="B77" s="335" t="s">
        <v>1022</v>
      </c>
      <c r="C77" s="326" t="s">
        <v>1017</v>
      </c>
      <c r="D77" s="351" t="s">
        <v>912</v>
      </c>
      <c r="E77" s="326" t="s">
        <v>1020</v>
      </c>
      <c r="F77" s="330" t="s">
        <v>1021</v>
      </c>
      <c r="G77" s="330" t="s">
        <v>13</v>
      </c>
      <c r="H77" s="340" t="s">
        <v>13</v>
      </c>
      <c r="I77" s="340" t="s">
        <v>13</v>
      </c>
      <c r="J77" s="330"/>
      <c r="M77" s="767"/>
    </row>
    <row r="78" spans="1:13" s="44" customFormat="1" ht="75" customHeight="1" x14ac:dyDescent="0.3">
      <c r="A78" s="338" t="s">
        <v>1023</v>
      </c>
      <c r="B78" s="339" t="s">
        <v>1024</v>
      </c>
      <c r="C78" s="326" t="s">
        <v>1025</v>
      </c>
      <c r="D78" s="334" t="s">
        <v>13</v>
      </c>
      <c r="E78" s="334" t="s">
        <v>13</v>
      </c>
      <c r="F78" s="330" t="s">
        <v>13</v>
      </c>
      <c r="G78" s="330" t="s">
        <v>215</v>
      </c>
      <c r="H78" s="340">
        <v>2079.9699999999998</v>
      </c>
      <c r="I78" s="353">
        <v>640</v>
      </c>
      <c r="J78" s="326" t="s">
        <v>13</v>
      </c>
      <c r="M78" s="767"/>
    </row>
    <row r="79" spans="1:13" s="44" customFormat="1" ht="163.5" customHeight="1" x14ac:dyDescent="0.3">
      <c r="A79" s="338"/>
      <c r="B79" s="335" t="s">
        <v>1026</v>
      </c>
      <c r="C79" s="326" t="s">
        <v>1025</v>
      </c>
      <c r="D79" s="351" t="s">
        <v>715</v>
      </c>
      <c r="E79" s="326" t="s">
        <v>1027</v>
      </c>
      <c r="F79" s="330" t="s">
        <v>1028</v>
      </c>
      <c r="G79" s="330" t="s">
        <v>13</v>
      </c>
      <c r="H79" s="340" t="s">
        <v>13</v>
      </c>
      <c r="I79" s="340" t="s">
        <v>13</v>
      </c>
      <c r="J79" s="330" t="s">
        <v>1029</v>
      </c>
    </row>
    <row r="80" spans="1:13" s="44" customFormat="1" ht="170.25" customHeight="1" x14ac:dyDescent="0.3">
      <c r="A80" s="338"/>
      <c r="B80" s="335" t="s">
        <v>1030</v>
      </c>
      <c r="C80" s="326" t="s">
        <v>1025</v>
      </c>
      <c r="D80" s="351" t="s">
        <v>912</v>
      </c>
      <c r="E80" s="326" t="s">
        <v>1027</v>
      </c>
      <c r="F80" s="330" t="s">
        <v>1031</v>
      </c>
      <c r="G80" s="330" t="s">
        <v>13</v>
      </c>
      <c r="H80" s="340" t="s">
        <v>13</v>
      </c>
      <c r="I80" s="340" t="s">
        <v>13</v>
      </c>
      <c r="J80" s="330"/>
    </row>
    <row r="81" spans="1:10" s="44" customFormat="1" ht="188.25" customHeight="1" x14ac:dyDescent="0.3">
      <c r="A81" s="338" t="s">
        <v>1032</v>
      </c>
      <c r="B81" s="339" t="s">
        <v>1033</v>
      </c>
      <c r="C81" s="326" t="s">
        <v>989</v>
      </c>
      <c r="D81" s="334" t="s">
        <v>13</v>
      </c>
      <c r="E81" s="334" t="s">
        <v>13</v>
      </c>
      <c r="F81" s="330" t="s">
        <v>13</v>
      </c>
      <c r="G81" s="330" t="s">
        <v>214</v>
      </c>
      <c r="H81" s="340">
        <v>5.99</v>
      </c>
      <c r="I81" s="353">
        <v>0</v>
      </c>
      <c r="J81" s="326" t="s">
        <v>13</v>
      </c>
    </row>
    <row r="82" spans="1:10" s="44" customFormat="1" ht="158.25" customHeight="1" x14ac:dyDescent="0.3">
      <c r="A82" s="338"/>
      <c r="B82" s="335" t="s">
        <v>1034</v>
      </c>
      <c r="C82" s="326" t="s">
        <v>989</v>
      </c>
      <c r="D82" s="351" t="s">
        <v>912</v>
      </c>
      <c r="E82" s="326" t="s">
        <v>1027</v>
      </c>
      <c r="F82" s="330" t="s">
        <v>1035</v>
      </c>
      <c r="G82" s="330" t="s">
        <v>13</v>
      </c>
      <c r="H82" s="340" t="s">
        <v>13</v>
      </c>
      <c r="I82" s="340" t="s">
        <v>13</v>
      </c>
      <c r="J82" s="330"/>
    </row>
    <row r="83" spans="1:10" s="44" customFormat="1" ht="331.5" customHeight="1" x14ac:dyDescent="0.3">
      <c r="A83" s="338" t="s">
        <v>1036</v>
      </c>
      <c r="B83" s="339" t="s">
        <v>1037</v>
      </c>
      <c r="C83" s="326" t="s">
        <v>989</v>
      </c>
      <c r="D83" s="334" t="s">
        <v>13</v>
      </c>
      <c r="E83" s="334" t="s">
        <v>13</v>
      </c>
      <c r="F83" s="330" t="s">
        <v>13</v>
      </c>
      <c r="G83" s="330" t="s">
        <v>215</v>
      </c>
      <c r="H83" s="340">
        <v>658.5</v>
      </c>
      <c r="I83" s="353">
        <v>0</v>
      </c>
      <c r="J83" s="326" t="s">
        <v>13</v>
      </c>
    </row>
    <row r="84" spans="1:10" s="44" customFormat="1" ht="166.5" customHeight="1" x14ac:dyDescent="0.3">
      <c r="A84" s="338"/>
      <c r="B84" s="335" t="s">
        <v>1038</v>
      </c>
      <c r="C84" s="326" t="s">
        <v>989</v>
      </c>
      <c r="D84" s="351" t="s">
        <v>912</v>
      </c>
      <c r="E84" s="326" t="s">
        <v>1027</v>
      </c>
      <c r="F84" s="330" t="s">
        <v>1035</v>
      </c>
      <c r="G84" s="330" t="s">
        <v>13</v>
      </c>
      <c r="H84" s="340" t="s">
        <v>13</v>
      </c>
      <c r="I84" s="340" t="s">
        <v>13</v>
      </c>
      <c r="J84" s="330"/>
    </row>
    <row r="85" spans="1:10" s="44" customFormat="1" ht="212.25" customHeight="1" x14ac:dyDescent="0.3">
      <c r="A85" s="338" t="s">
        <v>1039</v>
      </c>
      <c r="B85" s="339" t="s">
        <v>1040</v>
      </c>
      <c r="C85" s="326" t="s">
        <v>989</v>
      </c>
      <c r="D85" s="334" t="s">
        <v>13</v>
      </c>
      <c r="E85" s="334" t="s">
        <v>13</v>
      </c>
      <c r="F85" s="330" t="s">
        <v>13</v>
      </c>
      <c r="G85" s="330" t="s">
        <v>215</v>
      </c>
      <c r="H85" s="340">
        <v>7725.4</v>
      </c>
      <c r="I85" s="353">
        <v>825.84</v>
      </c>
      <c r="J85" s="326" t="s">
        <v>13</v>
      </c>
    </row>
    <row r="86" spans="1:10" s="44" customFormat="1" ht="186.75" customHeight="1" x14ac:dyDescent="0.3">
      <c r="A86" s="338"/>
      <c r="B86" s="335" t="s">
        <v>1041</v>
      </c>
      <c r="C86" s="326" t="s">
        <v>989</v>
      </c>
      <c r="D86" s="351" t="s">
        <v>912</v>
      </c>
      <c r="E86" s="326" t="s">
        <v>1027</v>
      </c>
      <c r="F86" s="330" t="s">
        <v>1035</v>
      </c>
      <c r="G86" s="330" t="s">
        <v>13</v>
      </c>
      <c r="H86" s="340" t="s">
        <v>13</v>
      </c>
      <c r="I86" s="340" t="s">
        <v>13</v>
      </c>
      <c r="J86" s="330"/>
    </row>
    <row r="87" spans="1:10" s="44" customFormat="1" ht="82.5" customHeight="1" x14ac:dyDescent="0.3">
      <c r="A87" s="338" t="s">
        <v>1042</v>
      </c>
      <c r="B87" s="339" t="s">
        <v>1043</v>
      </c>
      <c r="C87" s="326" t="s">
        <v>1044</v>
      </c>
      <c r="D87" s="334" t="s">
        <v>13</v>
      </c>
      <c r="E87" s="334" t="s">
        <v>13</v>
      </c>
      <c r="F87" s="330" t="s">
        <v>13</v>
      </c>
      <c r="G87" s="330" t="s">
        <v>216</v>
      </c>
      <c r="H87" s="340">
        <v>2767.95</v>
      </c>
      <c r="I87" s="353">
        <v>560.84</v>
      </c>
      <c r="J87" s="326" t="s">
        <v>13</v>
      </c>
    </row>
    <row r="88" spans="1:10" s="44" customFormat="1" ht="125.25" customHeight="1" x14ac:dyDescent="0.3">
      <c r="A88" s="338"/>
      <c r="B88" s="335" t="s">
        <v>1045</v>
      </c>
      <c r="C88" s="326" t="s">
        <v>1044</v>
      </c>
      <c r="D88" s="351" t="s">
        <v>912</v>
      </c>
      <c r="E88" s="326" t="s">
        <v>1046</v>
      </c>
      <c r="F88" s="330" t="s">
        <v>1047</v>
      </c>
      <c r="G88" s="330" t="s">
        <v>13</v>
      </c>
      <c r="H88" s="340" t="s">
        <v>13</v>
      </c>
      <c r="I88" s="340" t="s">
        <v>13</v>
      </c>
      <c r="J88" s="330"/>
    </row>
    <row r="89" spans="1:10" s="44" customFormat="1" ht="27.75" customHeight="1" x14ac:dyDescent="0.3">
      <c r="A89" s="754" t="s">
        <v>1048</v>
      </c>
      <c r="B89" s="755"/>
      <c r="C89" s="755"/>
      <c r="D89" s="755"/>
      <c r="E89" s="755"/>
      <c r="F89" s="755"/>
      <c r="G89" s="755"/>
      <c r="H89" s="755"/>
      <c r="I89" s="756"/>
      <c r="J89" s="330"/>
    </row>
    <row r="90" spans="1:10" s="44" customFormat="1" ht="85.5" customHeight="1" x14ac:dyDescent="0.3">
      <c r="A90" s="338" t="s">
        <v>1049</v>
      </c>
      <c r="B90" s="339" t="s">
        <v>1050</v>
      </c>
      <c r="C90" s="326" t="s">
        <v>1051</v>
      </c>
      <c r="D90" s="334" t="s">
        <v>13</v>
      </c>
      <c r="E90" s="334" t="s">
        <v>13</v>
      </c>
      <c r="F90" s="330" t="s">
        <v>13</v>
      </c>
      <c r="G90" s="330" t="s">
        <v>216</v>
      </c>
      <c r="H90" s="340">
        <v>150.47999999999999</v>
      </c>
      <c r="I90" s="353">
        <v>0</v>
      </c>
      <c r="J90" s="326" t="s">
        <v>13</v>
      </c>
    </row>
    <row r="91" spans="1:10" s="44" customFormat="1" ht="200.25" customHeight="1" x14ac:dyDescent="0.3">
      <c r="A91" s="338"/>
      <c r="B91" s="335" t="s">
        <v>1052</v>
      </c>
      <c r="C91" s="326" t="s">
        <v>1051</v>
      </c>
      <c r="D91" s="351" t="s">
        <v>715</v>
      </c>
      <c r="E91" s="326" t="s">
        <v>1053</v>
      </c>
      <c r="F91" s="330" t="s">
        <v>1054</v>
      </c>
      <c r="G91" s="330" t="s">
        <v>13</v>
      </c>
      <c r="H91" s="340" t="s">
        <v>13</v>
      </c>
      <c r="I91" s="340" t="s">
        <v>13</v>
      </c>
      <c r="J91" s="330" t="s">
        <v>1055</v>
      </c>
    </row>
    <row r="92" spans="1:10" s="44" customFormat="1" ht="105" customHeight="1" x14ac:dyDescent="0.3">
      <c r="A92" s="338" t="s">
        <v>1056</v>
      </c>
      <c r="B92" s="339" t="s">
        <v>1057</v>
      </c>
      <c r="C92" s="326" t="s">
        <v>1051</v>
      </c>
      <c r="D92" s="334" t="s">
        <v>13</v>
      </c>
      <c r="E92" s="334" t="s">
        <v>13</v>
      </c>
      <c r="F92" s="330" t="s">
        <v>13</v>
      </c>
      <c r="G92" s="330" t="s">
        <v>216</v>
      </c>
      <c r="H92" s="340">
        <v>330.68</v>
      </c>
      <c r="I92" s="353">
        <v>0</v>
      </c>
      <c r="J92" s="326" t="s">
        <v>13</v>
      </c>
    </row>
    <row r="93" spans="1:10" s="44" customFormat="1" ht="167.25" customHeight="1" x14ac:dyDescent="0.3">
      <c r="A93" s="338"/>
      <c r="B93" s="335" t="s">
        <v>1058</v>
      </c>
      <c r="C93" s="326" t="s">
        <v>1051</v>
      </c>
      <c r="D93" s="351" t="s">
        <v>912</v>
      </c>
      <c r="E93" s="326" t="s">
        <v>1059</v>
      </c>
      <c r="F93" s="330" t="s">
        <v>1060</v>
      </c>
      <c r="G93" s="330" t="s">
        <v>13</v>
      </c>
      <c r="H93" s="340" t="s">
        <v>13</v>
      </c>
      <c r="I93" s="340" t="s">
        <v>13</v>
      </c>
      <c r="J93" s="330"/>
    </row>
    <row r="94" spans="1:10" s="44" customFormat="1" ht="73.5" customHeight="1" x14ac:dyDescent="0.3">
      <c r="A94" s="338" t="s">
        <v>1061</v>
      </c>
      <c r="B94" s="339" t="s">
        <v>1062</v>
      </c>
      <c r="C94" s="326" t="s">
        <v>1051</v>
      </c>
      <c r="D94" s="334" t="s">
        <v>13</v>
      </c>
      <c r="E94" s="334" t="s">
        <v>13</v>
      </c>
      <c r="F94" s="330" t="s">
        <v>13</v>
      </c>
      <c r="G94" s="330" t="s">
        <v>216</v>
      </c>
      <c r="H94" s="340">
        <v>1945</v>
      </c>
      <c r="I94" s="353">
        <v>104.12</v>
      </c>
      <c r="J94" s="326" t="s">
        <v>13</v>
      </c>
    </row>
    <row r="95" spans="1:10" s="44" customFormat="1" ht="294.75" customHeight="1" x14ac:dyDescent="0.3">
      <c r="A95" s="338"/>
      <c r="B95" s="335" t="s">
        <v>1063</v>
      </c>
      <c r="C95" s="326" t="s">
        <v>1051</v>
      </c>
      <c r="D95" s="351" t="s">
        <v>715</v>
      </c>
      <c r="E95" s="326" t="s">
        <v>1064</v>
      </c>
      <c r="F95" s="330" t="s">
        <v>1065</v>
      </c>
      <c r="G95" s="330" t="s">
        <v>13</v>
      </c>
      <c r="H95" s="340" t="s">
        <v>13</v>
      </c>
      <c r="I95" s="340" t="s">
        <v>13</v>
      </c>
      <c r="J95" s="330" t="s">
        <v>1066</v>
      </c>
    </row>
    <row r="96" spans="1:10" s="44" customFormat="1" ht="192.75" customHeight="1" x14ac:dyDescent="0.3">
      <c r="A96" s="338"/>
      <c r="B96" s="335" t="s">
        <v>1067</v>
      </c>
      <c r="C96" s="326" t="s">
        <v>1051</v>
      </c>
      <c r="D96" s="351" t="s">
        <v>1068</v>
      </c>
      <c r="E96" s="326" t="s">
        <v>1069</v>
      </c>
      <c r="F96" s="330" t="s">
        <v>1070</v>
      </c>
      <c r="G96" s="330" t="s">
        <v>13</v>
      </c>
      <c r="H96" s="340" t="s">
        <v>13</v>
      </c>
      <c r="I96" s="340" t="s">
        <v>13</v>
      </c>
      <c r="J96" s="330"/>
    </row>
    <row r="97" spans="1:13" s="44" customFormat="1" ht="324" customHeight="1" x14ac:dyDescent="0.3">
      <c r="A97" s="338"/>
      <c r="B97" s="335" t="s">
        <v>1071</v>
      </c>
      <c r="C97" s="326" t="s">
        <v>1051</v>
      </c>
      <c r="D97" s="351" t="s">
        <v>1068</v>
      </c>
      <c r="E97" s="326" t="s">
        <v>1072</v>
      </c>
      <c r="F97" s="330" t="s">
        <v>1073</v>
      </c>
      <c r="G97" s="330" t="s">
        <v>13</v>
      </c>
      <c r="H97" s="340" t="s">
        <v>13</v>
      </c>
      <c r="I97" s="340" t="s">
        <v>13</v>
      </c>
      <c r="J97" s="330"/>
      <c r="M97" s="355" t="s">
        <v>1074</v>
      </c>
    </row>
    <row r="98" spans="1:13" s="44" customFormat="1" ht="143.25" customHeight="1" x14ac:dyDescent="0.3">
      <c r="A98" s="338" t="s">
        <v>1075</v>
      </c>
      <c r="B98" s="339" t="s">
        <v>1076</v>
      </c>
      <c r="C98" s="326" t="s">
        <v>1077</v>
      </c>
      <c r="D98" s="334" t="s">
        <v>13</v>
      </c>
      <c r="E98" s="334" t="s">
        <v>13</v>
      </c>
      <c r="F98" s="330" t="s">
        <v>13</v>
      </c>
      <c r="G98" s="330" t="s">
        <v>216</v>
      </c>
      <c r="H98" s="340">
        <v>5727.7</v>
      </c>
      <c r="I98" s="353">
        <v>1431.92</v>
      </c>
      <c r="J98" s="326" t="s">
        <v>13</v>
      </c>
    </row>
    <row r="99" spans="1:13" s="44" customFormat="1" ht="292.5" customHeight="1" x14ac:dyDescent="0.3">
      <c r="A99" s="338"/>
      <c r="B99" s="335" t="s">
        <v>1078</v>
      </c>
      <c r="C99" s="326" t="s">
        <v>1077</v>
      </c>
      <c r="D99" s="351" t="s">
        <v>912</v>
      </c>
      <c r="E99" s="326" t="s">
        <v>1079</v>
      </c>
      <c r="F99" s="330" t="s">
        <v>1080</v>
      </c>
      <c r="G99" s="330" t="s">
        <v>13</v>
      </c>
      <c r="H99" s="340" t="s">
        <v>13</v>
      </c>
      <c r="I99" s="340" t="s">
        <v>13</v>
      </c>
      <c r="J99" s="330"/>
    </row>
    <row r="100" spans="1:13" s="44" customFormat="1" ht="96.75" customHeight="1" x14ac:dyDescent="0.3">
      <c r="A100" s="338" t="s">
        <v>1081</v>
      </c>
      <c r="B100" s="339" t="s">
        <v>1082</v>
      </c>
      <c r="C100" s="326" t="s">
        <v>1083</v>
      </c>
      <c r="D100" s="334" t="s">
        <v>13</v>
      </c>
      <c r="E100" s="334" t="s">
        <v>13</v>
      </c>
      <c r="F100" s="330" t="s">
        <v>13</v>
      </c>
      <c r="G100" s="330" t="s">
        <v>13</v>
      </c>
      <c r="H100" s="330" t="s">
        <v>13</v>
      </c>
      <c r="I100" s="330" t="s">
        <v>13</v>
      </c>
      <c r="J100" s="326" t="s">
        <v>13</v>
      </c>
    </row>
    <row r="101" spans="1:13" s="44" customFormat="1" ht="206.25" customHeight="1" x14ac:dyDescent="0.3">
      <c r="A101" s="338"/>
      <c r="B101" s="335" t="s">
        <v>1084</v>
      </c>
      <c r="C101" s="326" t="s">
        <v>1083</v>
      </c>
      <c r="D101" s="351" t="s">
        <v>912</v>
      </c>
      <c r="E101" s="326" t="s">
        <v>1085</v>
      </c>
      <c r="F101" s="330" t="s">
        <v>1086</v>
      </c>
      <c r="G101" s="330" t="s">
        <v>13</v>
      </c>
      <c r="H101" s="340" t="s">
        <v>13</v>
      </c>
      <c r="I101" s="340" t="s">
        <v>13</v>
      </c>
      <c r="J101" s="330"/>
    </row>
    <row r="102" spans="1:13" s="44" customFormat="1" ht="78" customHeight="1" x14ac:dyDescent="0.3">
      <c r="A102" s="338" t="s">
        <v>1087</v>
      </c>
      <c r="B102" s="339" t="s">
        <v>1088</v>
      </c>
      <c r="C102" s="326" t="s">
        <v>1089</v>
      </c>
      <c r="D102" s="334" t="s">
        <v>13</v>
      </c>
      <c r="E102" s="334" t="s">
        <v>13</v>
      </c>
      <c r="F102" s="330" t="s">
        <v>13</v>
      </c>
      <c r="G102" s="330" t="s">
        <v>13</v>
      </c>
      <c r="H102" s="330" t="s">
        <v>13</v>
      </c>
      <c r="I102" s="330" t="s">
        <v>13</v>
      </c>
      <c r="J102" s="326" t="s">
        <v>13</v>
      </c>
    </row>
    <row r="103" spans="1:13" s="44" customFormat="1" ht="104.25" customHeight="1" x14ac:dyDescent="0.3">
      <c r="A103" s="338"/>
      <c r="B103" s="335" t="s">
        <v>1090</v>
      </c>
      <c r="C103" s="326" t="s">
        <v>1089</v>
      </c>
      <c r="D103" s="351" t="s">
        <v>715</v>
      </c>
      <c r="E103" s="326" t="s">
        <v>1091</v>
      </c>
      <c r="F103" s="326" t="s">
        <v>1092</v>
      </c>
      <c r="G103" s="330" t="s">
        <v>13</v>
      </c>
      <c r="H103" s="340" t="s">
        <v>13</v>
      </c>
      <c r="I103" s="340" t="s">
        <v>13</v>
      </c>
      <c r="J103" s="356" t="s">
        <v>1093</v>
      </c>
    </row>
    <row r="104" spans="1:13" s="44" customFormat="1" ht="63" hidden="1" customHeight="1" x14ac:dyDescent="0.3">
      <c r="A104" s="768" t="s">
        <v>1094</v>
      </c>
      <c r="B104" s="769"/>
      <c r="C104" s="769"/>
      <c r="D104" s="769"/>
      <c r="E104" s="769"/>
      <c r="F104" s="769"/>
      <c r="G104" s="769"/>
      <c r="H104" s="769"/>
      <c r="I104" s="769"/>
      <c r="J104" s="770"/>
    </row>
    <row r="105" spans="1:13" s="44" customFormat="1" ht="114" hidden="1" customHeight="1" x14ac:dyDescent="0.3">
      <c r="A105" s="357">
        <v>6</v>
      </c>
      <c r="B105" s="358" t="s">
        <v>1095</v>
      </c>
      <c r="C105" s="359"/>
      <c r="D105" s="359"/>
      <c r="E105" s="359"/>
      <c r="F105" s="360"/>
      <c r="G105" s="360"/>
      <c r="H105" s="361"/>
      <c r="I105" s="361"/>
      <c r="J105" s="359"/>
    </row>
    <row r="106" spans="1:13" s="44" customFormat="1" ht="144.75" hidden="1" customHeight="1" x14ac:dyDescent="0.3">
      <c r="A106" s="362" t="s">
        <v>1096</v>
      </c>
      <c r="B106" s="363" t="s">
        <v>1097</v>
      </c>
      <c r="C106" s="359" t="s">
        <v>29</v>
      </c>
      <c r="D106" s="359" t="s">
        <v>1098</v>
      </c>
      <c r="E106" s="361" t="s">
        <v>13</v>
      </c>
      <c r="F106" s="361">
        <v>43998</v>
      </c>
      <c r="G106" s="361">
        <v>44196</v>
      </c>
      <c r="H106" s="361">
        <v>44019</v>
      </c>
      <c r="I106" s="361">
        <v>44119</v>
      </c>
      <c r="J106" s="361" t="s">
        <v>13</v>
      </c>
    </row>
    <row r="107" spans="1:13" s="44" customFormat="1" ht="206.25" hidden="1" customHeight="1" x14ac:dyDescent="0.3">
      <c r="A107" s="357"/>
      <c r="B107" s="364" t="s">
        <v>1099</v>
      </c>
      <c r="C107" s="361" t="s">
        <v>13</v>
      </c>
      <c r="D107" s="361" t="s">
        <v>13</v>
      </c>
      <c r="E107" s="365" t="s">
        <v>1100</v>
      </c>
      <c r="F107" s="361" t="s">
        <v>13</v>
      </c>
      <c r="G107" s="361">
        <v>44196</v>
      </c>
      <c r="H107" s="361" t="s">
        <v>13</v>
      </c>
      <c r="I107" s="361">
        <v>44119</v>
      </c>
      <c r="J107" s="361" t="s">
        <v>13</v>
      </c>
    </row>
    <row r="108" spans="1:13" s="44" customFormat="1" ht="41.25" customHeight="1" x14ac:dyDescent="0.3">
      <c r="A108" s="366"/>
      <c r="B108" s="367" t="s">
        <v>1101</v>
      </c>
      <c r="C108" s="367"/>
      <c r="D108" s="367"/>
      <c r="E108" s="367"/>
      <c r="F108" s="367"/>
      <c r="G108" s="367"/>
      <c r="H108" s="367"/>
      <c r="I108" s="367"/>
      <c r="J108" s="368"/>
    </row>
    <row r="109" spans="1:13" s="44" customFormat="1" ht="20.25" x14ac:dyDescent="0.3">
      <c r="A109" s="315"/>
      <c r="B109" s="316"/>
      <c r="C109" s="316"/>
      <c r="D109" s="318"/>
      <c r="E109" s="316"/>
      <c r="F109" s="316"/>
      <c r="G109" s="316"/>
      <c r="H109" s="316"/>
      <c r="I109" s="316"/>
      <c r="J109" s="316"/>
    </row>
    <row r="110" spans="1:13" s="44" customFormat="1" ht="46.5" customHeight="1" x14ac:dyDescent="0.3">
      <c r="A110" s="315"/>
      <c r="B110" s="316"/>
      <c r="C110" s="316"/>
      <c r="D110" s="318"/>
      <c r="E110" s="316"/>
      <c r="F110" s="316"/>
      <c r="G110" s="316"/>
      <c r="H110" s="316"/>
      <c r="I110" s="316"/>
      <c r="J110" s="316"/>
    </row>
    <row r="111" spans="1:13" s="44" customFormat="1" ht="20.25" x14ac:dyDescent="0.3">
      <c r="A111" s="315"/>
      <c r="B111" s="316"/>
      <c r="C111" s="316"/>
      <c r="D111" s="318"/>
      <c r="E111" s="316"/>
      <c r="F111" s="316"/>
      <c r="G111" s="316"/>
      <c r="H111" s="316"/>
      <c r="I111" s="316"/>
      <c r="J111" s="316"/>
    </row>
    <row r="112" spans="1:13" ht="59.25" customHeight="1" x14ac:dyDescent="0.35">
      <c r="A112" s="369"/>
      <c r="B112" s="771" t="s">
        <v>1102</v>
      </c>
      <c r="C112" s="771"/>
      <c r="D112" s="370"/>
      <c r="E112" s="772" t="s">
        <v>1103</v>
      </c>
      <c r="F112" s="772"/>
      <c r="G112" s="371"/>
      <c r="H112" s="371"/>
      <c r="I112" s="371"/>
      <c r="J112" s="371"/>
    </row>
    <row r="113" spans="1:10" ht="33.75" customHeight="1" x14ac:dyDescent="0.35">
      <c r="A113" s="369"/>
      <c r="B113" s="372" t="s">
        <v>1104</v>
      </c>
      <c r="C113" s="373"/>
      <c r="D113" s="374"/>
      <c r="E113" s="374"/>
      <c r="F113" s="374"/>
      <c r="G113" s="371"/>
      <c r="H113" s="371"/>
      <c r="I113" s="371"/>
      <c r="J113" s="371"/>
    </row>
    <row r="114" spans="1:10" ht="15.75" customHeight="1" x14ac:dyDescent="0.35">
      <c r="A114" s="375"/>
      <c r="B114" s="375"/>
      <c r="C114" s="375"/>
      <c r="D114" s="375"/>
      <c r="E114" s="375"/>
      <c r="F114" s="375"/>
      <c r="G114" s="371"/>
      <c r="H114" s="371"/>
      <c r="I114" s="371"/>
      <c r="J114" s="371"/>
    </row>
    <row r="115" spans="1:10" ht="12.75" customHeight="1" x14ac:dyDescent="0.3">
      <c r="A115" s="371"/>
      <c r="B115" s="371"/>
      <c r="C115" s="371"/>
      <c r="D115" s="371"/>
      <c r="E115" s="371"/>
      <c r="F115" s="371"/>
      <c r="G115" s="371"/>
      <c r="H115" s="371"/>
      <c r="I115" s="371"/>
      <c r="J115" s="371"/>
    </row>
    <row r="116" spans="1:10" ht="21" customHeight="1" x14ac:dyDescent="0.3">
      <c r="A116" s="371"/>
      <c r="B116" s="371"/>
      <c r="C116" s="371"/>
      <c r="D116" s="371"/>
      <c r="E116" s="371"/>
      <c r="F116" s="371"/>
      <c r="G116" s="371"/>
      <c r="H116" s="371"/>
      <c r="I116" s="371"/>
      <c r="J116" s="371"/>
    </row>
    <row r="117" spans="1:10" ht="21" customHeight="1" x14ac:dyDescent="0.3">
      <c r="A117" s="371"/>
      <c r="B117" s="371"/>
      <c r="C117" s="371"/>
      <c r="D117" s="371"/>
      <c r="E117" s="371"/>
      <c r="F117" s="371"/>
      <c r="G117" s="371"/>
      <c r="H117" s="371"/>
      <c r="I117" s="371"/>
      <c r="J117" s="371"/>
    </row>
    <row r="118" spans="1:10" ht="20.25" customHeight="1" x14ac:dyDescent="0.3">
      <c r="A118" s="371"/>
      <c r="B118" s="371"/>
      <c r="C118" s="371"/>
      <c r="D118" s="371"/>
      <c r="E118" s="371"/>
      <c r="F118" s="371"/>
      <c r="G118" s="371"/>
      <c r="H118" s="371"/>
      <c r="I118" s="371"/>
      <c r="J118" s="371"/>
    </row>
    <row r="119" spans="1:10" ht="21" x14ac:dyDescent="0.35">
      <c r="A119" s="376"/>
      <c r="B119" s="376"/>
      <c r="C119" s="376"/>
      <c r="D119" s="377"/>
      <c r="E119" s="376"/>
      <c r="F119" s="378"/>
      <c r="H119" s="378"/>
      <c r="J119" s="376"/>
    </row>
    <row r="120" spans="1:10" ht="21" x14ac:dyDescent="0.35">
      <c r="A120" s="376"/>
      <c r="B120" s="376"/>
      <c r="C120" s="376"/>
      <c r="D120" s="377"/>
      <c r="E120" s="376"/>
      <c r="F120" s="378"/>
      <c r="H120" s="378"/>
      <c r="J120" s="376"/>
    </row>
    <row r="121" spans="1:10" ht="20.25" x14ac:dyDescent="0.25">
      <c r="A121" s="773"/>
      <c r="B121" s="773"/>
      <c r="C121" s="773"/>
      <c r="D121" s="773"/>
      <c r="E121" s="773"/>
      <c r="F121" s="773"/>
      <c r="H121" s="96"/>
      <c r="J121" s="149"/>
    </row>
    <row r="122" spans="1:10" ht="21" x14ac:dyDescent="0.35">
      <c r="A122" s="380"/>
      <c r="B122" s="376"/>
      <c r="C122" s="376"/>
      <c r="D122" s="377"/>
      <c r="E122" s="376"/>
      <c r="F122" s="376"/>
      <c r="H122" s="376"/>
      <c r="J122" s="376"/>
    </row>
    <row r="123" spans="1:10" ht="20.25" x14ac:dyDescent="0.25">
      <c r="A123" s="773"/>
      <c r="B123" s="773"/>
      <c r="C123" s="773"/>
      <c r="D123" s="773"/>
      <c r="E123" s="773"/>
      <c r="F123" s="773"/>
      <c r="H123" s="96"/>
      <c r="J123" s="149"/>
    </row>
    <row r="124" spans="1:10" ht="21" x14ac:dyDescent="0.35">
      <c r="A124" s="380"/>
      <c r="B124" s="376"/>
      <c r="C124" s="376"/>
      <c r="D124" s="377"/>
      <c r="E124" s="376"/>
      <c r="F124" s="376"/>
      <c r="H124" s="376"/>
      <c r="J124" s="376"/>
    </row>
    <row r="125" spans="1:10" ht="21" x14ac:dyDescent="0.35">
      <c r="A125" s="380"/>
      <c r="B125" s="376"/>
      <c r="C125" s="376"/>
      <c r="D125" s="377"/>
      <c r="E125" s="376"/>
      <c r="F125" s="376"/>
      <c r="H125" s="376"/>
      <c r="J125" s="376"/>
    </row>
    <row r="126" spans="1:10" x14ac:dyDescent="0.25">
      <c r="A126" s="774"/>
      <c r="B126" s="774"/>
      <c r="C126" s="774"/>
      <c r="D126" s="774"/>
      <c r="E126" s="774"/>
      <c r="F126" s="774"/>
      <c r="H126" s="96"/>
      <c r="J126" s="149"/>
    </row>
    <row r="128" spans="1:10" x14ac:dyDescent="0.25">
      <c r="A128" s="774"/>
      <c r="B128" s="774"/>
      <c r="C128" s="774"/>
      <c r="D128" s="774"/>
      <c r="E128" s="774"/>
      <c r="F128" s="774"/>
      <c r="H128" s="96"/>
      <c r="J128" s="149"/>
    </row>
    <row r="168" spans="2:2" ht="23.25" x14ac:dyDescent="0.35">
      <c r="B168" s="322" t="s">
        <v>1105</v>
      </c>
    </row>
    <row r="169" spans="2:2" ht="23.25" x14ac:dyDescent="0.35">
      <c r="B169" s="381" t="s">
        <v>1106</v>
      </c>
    </row>
  </sheetData>
  <mergeCells count="49">
    <mergeCell ref="A128:F128"/>
    <mergeCell ref="A63:A69"/>
    <mergeCell ref="B63:B69"/>
    <mergeCell ref="B112:C112"/>
    <mergeCell ref="E112:F112"/>
    <mergeCell ref="A121:F121"/>
    <mergeCell ref="A123:F123"/>
    <mergeCell ref="A126:F126"/>
    <mergeCell ref="J49:J50"/>
    <mergeCell ref="A51:I51"/>
    <mergeCell ref="M75:M78"/>
    <mergeCell ref="A89:I89"/>
    <mergeCell ref="A104:J104"/>
    <mergeCell ref="A60:I60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34:J35"/>
    <mergeCell ref="J12:J13"/>
    <mergeCell ref="J14:J15"/>
    <mergeCell ref="J16:J17"/>
    <mergeCell ref="J18:J19"/>
    <mergeCell ref="J20:J21"/>
    <mergeCell ref="A22:J22"/>
    <mergeCell ref="J24:J25"/>
    <mergeCell ref="J26:J27"/>
    <mergeCell ref="J28:J29"/>
    <mergeCell ref="J30:J31"/>
    <mergeCell ref="J32:J33"/>
    <mergeCell ref="J7:K10"/>
    <mergeCell ref="E8:E10"/>
    <mergeCell ref="F8:F10"/>
    <mergeCell ref="G8:G10"/>
    <mergeCell ref="H8:H10"/>
    <mergeCell ref="I8:I10"/>
    <mergeCell ref="A5:G5"/>
    <mergeCell ref="A6:G6"/>
    <mergeCell ref="A7:A10"/>
    <mergeCell ref="B7:B10"/>
    <mergeCell ref="C7:C10"/>
    <mergeCell ref="D7:D10"/>
    <mergeCell ref="E7:F7"/>
    <mergeCell ref="G7:I7"/>
  </mergeCells>
  <pageMargins left="0.70866141732283472" right="0.70866141732283472" top="0.74803149606299213" bottom="0.74803149606299213" header="0.31496062992125984" footer="0.31496062992125984"/>
  <pageSetup paperSize="9" scale="33" fitToHeight="0" orientation="landscape" r:id="rId1"/>
  <rowBreaks count="1" manualBreakCount="1">
    <brk id="101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topLeftCell="A55" zoomScaleNormal="100" workbookViewId="0">
      <selection activeCell="F74" sqref="F74"/>
    </sheetView>
  </sheetViews>
  <sheetFormatPr defaultRowHeight="15" x14ac:dyDescent="0.25"/>
  <cols>
    <col min="1" max="1" width="5.42578125" style="384" customWidth="1"/>
    <col min="2" max="2" width="36.28515625" style="413" customWidth="1"/>
    <col min="3" max="3" width="22.42578125" style="96" customWidth="1"/>
    <col min="4" max="4" width="17" style="96" customWidth="1"/>
    <col min="5" max="5" width="25.7109375" style="96" customWidth="1"/>
    <col min="6" max="6" width="35.85546875" style="96" customWidth="1"/>
    <col min="7" max="7" width="11.28515625" style="96" customWidth="1"/>
    <col min="8" max="8" width="12.42578125" style="96" customWidth="1"/>
    <col min="9" max="9" width="13.42578125" style="96" customWidth="1"/>
    <col min="10" max="10" width="14.5703125" style="412" customWidth="1"/>
    <col min="11" max="16384" width="9.140625" style="96"/>
  </cols>
  <sheetData>
    <row r="1" spans="1:10" ht="57" customHeight="1" x14ac:dyDescent="0.25">
      <c r="B1" s="785" t="s">
        <v>1107</v>
      </c>
      <c r="C1" s="786"/>
      <c r="D1" s="786"/>
      <c r="E1" s="786"/>
      <c r="F1" s="786"/>
      <c r="G1" s="786"/>
      <c r="H1" s="786"/>
      <c r="I1" s="786"/>
      <c r="J1" s="786"/>
    </row>
    <row r="2" spans="1:10" ht="48" customHeight="1" x14ac:dyDescent="0.25">
      <c r="A2" s="787" t="s">
        <v>1108</v>
      </c>
      <c r="B2" s="789" t="s">
        <v>101</v>
      </c>
      <c r="C2" s="789" t="s">
        <v>30</v>
      </c>
      <c r="D2" s="789" t="s">
        <v>103</v>
      </c>
      <c r="E2" s="789" t="s">
        <v>1109</v>
      </c>
      <c r="F2" s="789"/>
      <c r="G2" s="789" t="s">
        <v>105</v>
      </c>
      <c r="H2" s="789"/>
      <c r="I2" s="789"/>
      <c r="J2" s="789" t="s">
        <v>24</v>
      </c>
    </row>
    <row r="3" spans="1:10" ht="52.5" customHeight="1" x14ac:dyDescent="0.25">
      <c r="A3" s="788"/>
      <c r="B3" s="789"/>
      <c r="C3" s="789"/>
      <c r="D3" s="789"/>
      <c r="E3" s="385" t="s">
        <v>106</v>
      </c>
      <c r="F3" s="385" t="s">
        <v>107</v>
      </c>
      <c r="G3" s="385" t="s">
        <v>108</v>
      </c>
      <c r="H3" s="385" t="s">
        <v>1110</v>
      </c>
      <c r="I3" s="385" t="s">
        <v>1111</v>
      </c>
      <c r="J3" s="789"/>
    </row>
    <row r="4" spans="1:10" x14ac:dyDescent="0.25">
      <c r="A4" s="386">
        <v>1</v>
      </c>
      <c r="B4" s="385">
        <v>2</v>
      </c>
      <c r="C4" s="387">
        <v>3</v>
      </c>
      <c r="D4" s="387">
        <v>4</v>
      </c>
      <c r="E4" s="387">
        <v>5</v>
      </c>
      <c r="F4" s="387">
        <v>6</v>
      </c>
      <c r="G4" s="387">
        <v>7</v>
      </c>
      <c r="H4" s="387">
        <v>8</v>
      </c>
      <c r="I4" s="387">
        <v>9</v>
      </c>
      <c r="J4" s="387">
        <v>10</v>
      </c>
    </row>
    <row r="5" spans="1:10" x14ac:dyDescent="0.25">
      <c r="A5" s="388"/>
      <c r="B5" s="790" t="s">
        <v>1112</v>
      </c>
      <c r="C5" s="790"/>
      <c r="D5" s="790"/>
      <c r="E5" s="790"/>
      <c r="F5" s="790"/>
      <c r="G5" s="790"/>
      <c r="H5" s="790"/>
      <c r="I5" s="790"/>
      <c r="J5" s="790"/>
    </row>
    <row r="6" spans="1:10" ht="80.25" customHeight="1" x14ac:dyDescent="0.25">
      <c r="A6" s="779">
        <v>1</v>
      </c>
      <c r="B6" s="389" t="s">
        <v>1113</v>
      </c>
      <c r="C6" s="390" t="s">
        <v>1114</v>
      </c>
      <c r="D6" s="390" t="s">
        <v>12</v>
      </c>
      <c r="E6" s="390" t="s">
        <v>12</v>
      </c>
      <c r="F6" s="390" t="s">
        <v>12</v>
      </c>
      <c r="G6" s="391" t="s">
        <v>47</v>
      </c>
      <c r="H6" s="392">
        <v>0</v>
      </c>
      <c r="I6" s="393">
        <v>0</v>
      </c>
      <c r="J6" s="390" t="s">
        <v>12</v>
      </c>
    </row>
    <row r="7" spans="1:10" ht="119.25" customHeight="1" x14ac:dyDescent="0.25">
      <c r="A7" s="781"/>
      <c r="B7" s="394" t="s">
        <v>1115</v>
      </c>
      <c r="C7" s="390" t="s">
        <v>1114</v>
      </c>
      <c r="D7" s="395" t="s">
        <v>912</v>
      </c>
      <c r="E7" s="395" t="s">
        <v>1116</v>
      </c>
      <c r="F7" s="396" t="s">
        <v>1117</v>
      </c>
      <c r="G7" s="395" t="s">
        <v>12</v>
      </c>
      <c r="H7" s="395" t="s">
        <v>12</v>
      </c>
      <c r="I7" s="395" t="s">
        <v>12</v>
      </c>
      <c r="J7" s="391" t="s">
        <v>718</v>
      </c>
    </row>
    <row r="8" spans="1:10" ht="235.5" customHeight="1" x14ac:dyDescent="0.25">
      <c r="A8" s="779">
        <v>2</v>
      </c>
      <c r="B8" s="389" t="s">
        <v>1118</v>
      </c>
      <c r="C8" s="390" t="s">
        <v>1119</v>
      </c>
      <c r="D8" s="390" t="s">
        <v>12</v>
      </c>
      <c r="E8" s="390" t="s">
        <v>12</v>
      </c>
      <c r="F8" s="390" t="s">
        <v>12</v>
      </c>
      <c r="G8" s="391" t="s">
        <v>47</v>
      </c>
      <c r="H8" s="392">
        <v>9293.7000000000007</v>
      </c>
      <c r="I8" s="397">
        <f>5.4+13+388.5</f>
        <v>406.9</v>
      </c>
      <c r="J8" s="390" t="s">
        <v>12</v>
      </c>
    </row>
    <row r="9" spans="1:10" ht="93.75" customHeight="1" x14ac:dyDescent="0.25">
      <c r="A9" s="780"/>
      <c r="B9" s="389" t="s">
        <v>1120</v>
      </c>
      <c r="C9" s="59" t="s">
        <v>1121</v>
      </c>
      <c r="D9" s="395" t="s">
        <v>1122</v>
      </c>
      <c r="E9" s="398" t="s">
        <v>1123</v>
      </c>
      <c r="F9" s="398" t="s">
        <v>1124</v>
      </c>
      <c r="G9" s="395" t="s">
        <v>12</v>
      </c>
      <c r="H9" s="395" t="s">
        <v>12</v>
      </c>
      <c r="I9" s="395" t="s">
        <v>12</v>
      </c>
      <c r="J9" s="391" t="s">
        <v>718</v>
      </c>
    </row>
    <row r="10" spans="1:10" ht="106.5" customHeight="1" x14ac:dyDescent="0.25">
      <c r="A10" s="780"/>
      <c r="B10" s="389" t="s">
        <v>1125</v>
      </c>
      <c r="C10" s="59" t="s">
        <v>1121</v>
      </c>
      <c r="D10" s="390" t="s">
        <v>715</v>
      </c>
      <c r="E10" s="59" t="s">
        <v>1126</v>
      </c>
      <c r="F10" s="59" t="s">
        <v>1127</v>
      </c>
      <c r="G10" s="395" t="s">
        <v>12</v>
      </c>
      <c r="H10" s="395" t="s">
        <v>12</v>
      </c>
      <c r="I10" s="395" t="s">
        <v>12</v>
      </c>
      <c r="J10" s="391" t="s">
        <v>718</v>
      </c>
    </row>
    <row r="11" spans="1:10" ht="212.25" customHeight="1" x14ac:dyDescent="0.25">
      <c r="A11" s="780"/>
      <c r="B11" s="399" t="s">
        <v>1128</v>
      </c>
      <c r="C11" s="59" t="s">
        <v>1121</v>
      </c>
      <c r="D11" s="395" t="s">
        <v>1122</v>
      </c>
      <c r="E11" s="59" t="s">
        <v>1129</v>
      </c>
      <c r="F11" s="59" t="s">
        <v>1130</v>
      </c>
      <c r="G11" s="395" t="s">
        <v>12</v>
      </c>
      <c r="H11" s="395" t="s">
        <v>12</v>
      </c>
      <c r="I11" s="395" t="s">
        <v>12</v>
      </c>
      <c r="J11" s="391" t="s">
        <v>718</v>
      </c>
    </row>
    <row r="12" spans="1:10" ht="121.5" customHeight="1" x14ac:dyDescent="0.25">
      <c r="A12" s="780"/>
      <c r="B12" s="399" t="s">
        <v>1131</v>
      </c>
      <c r="C12" s="59" t="s">
        <v>1121</v>
      </c>
      <c r="D12" s="395" t="s">
        <v>1122</v>
      </c>
      <c r="E12" s="59" t="s">
        <v>1132</v>
      </c>
      <c r="F12" s="59" t="s">
        <v>1133</v>
      </c>
      <c r="G12" s="395" t="s">
        <v>12</v>
      </c>
      <c r="H12" s="395" t="s">
        <v>12</v>
      </c>
      <c r="I12" s="395" t="s">
        <v>12</v>
      </c>
      <c r="J12" s="391" t="s">
        <v>718</v>
      </c>
    </row>
    <row r="13" spans="1:10" ht="111" customHeight="1" x14ac:dyDescent="0.25">
      <c r="A13" s="780"/>
      <c r="B13" s="389" t="s">
        <v>1134</v>
      </c>
      <c r="C13" s="59" t="s">
        <v>1121</v>
      </c>
      <c r="D13" s="395" t="s">
        <v>1122</v>
      </c>
      <c r="E13" s="59" t="s">
        <v>1135</v>
      </c>
      <c r="F13" s="59" t="s">
        <v>1136</v>
      </c>
      <c r="G13" s="395" t="s">
        <v>12</v>
      </c>
      <c r="H13" s="395" t="s">
        <v>12</v>
      </c>
      <c r="I13" s="395" t="s">
        <v>12</v>
      </c>
      <c r="J13" s="391" t="s">
        <v>718</v>
      </c>
    </row>
    <row r="14" spans="1:10" ht="166.5" customHeight="1" x14ac:dyDescent="0.25">
      <c r="A14" s="780"/>
      <c r="B14" s="389" t="s">
        <v>1137</v>
      </c>
      <c r="C14" s="59" t="s">
        <v>1121</v>
      </c>
      <c r="D14" s="395" t="s">
        <v>1122</v>
      </c>
      <c r="E14" s="59" t="s">
        <v>1138</v>
      </c>
      <c r="F14" s="59" t="s">
        <v>1139</v>
      </c>
      <c r="G14" s="395" t="s">
        <v>12</v>
      </c>
      <c r="H14" s="395" t="s">
        <v>12</v>
      </c>
      <c r="I14" s="395" t="s">
        <v>12</v>
      </c>
      <c r="J14" s="391" t="s">
        <v>718</v>
      </c>
    </row>
    <row r="15" spans="1:10" ht="86.25" customHeight="1" x14ac:dyDescent="0.25">
      <c r="A15" s="780"/>
      <c r="B15" s="389" t="s">
        <v>1140</v>
      </c>
      <c r="C15" s="59" t="s">
        <v>1121</v>
      </c>
      <c r="D15" s="398" t="s">
        <v>715</v>
      </c>
      <c r="E15" s="59" t="s">
        <v>1141</v>
      </c>
      <c r="F15" s="59" t="s">
        <v>1142</v>
      </c>
      <c r="G15" s="395" t="s">
        <v>12</v>
      </c>
      <c r="H15" s="395" t="s">
        <v>12</v>
      </c>
      <c r="I15" s="395" t="s">
        <v>12</v>
      </c>
      <c r="J15" s="391" t="s">
        <v>718</v>
      </c>
    </row>
    <row r="16" spans="1:10" ht="128.25" customHeight="1" x14ac:dyDescent="0.25">
      <c r="A16" s="780"/>
      <c r="B16" s="389" t="s">
        <v>1143</v>
      </c>
      <c r="C16" s="59" t="s">
        <v>1144</v>
      </c>
      <c r="D16" s="398" t="s">
        <v>715</v>
      </c>
      <c r="E16" s="390" t="s">
        <v>1145</v>
      </c>
      <c r="F16" s="390" t="s">
        <v>1146</v>
      </c>
      <c r="G16" s="395" t="s">
        <v>12</v>
      </c>
      <c r="H16" s="395" t="s">
        <v>12</v>
      </c>
      <c r="I16" s="395" t="s">
        <v>12</v>
      </c>
      <c r="J16" s="391" t="s">
        <v>718</v>
      </c>
    </row>
    <row r="17" spans="1:10" ht="72.75" customHeight="1" x14ac:dyDescent="0.25">
      <c r="A17" s="780"/>
      <c r="B17" s="389" t="s">
        <v>1147</v>
      </c>
      <c r="C17" s="59" t="s">
        <v>1144</v>
      </c>
      <c r="D17" s="398" t="s">
        <v>715</v>
      </c>
      <c r="E17" s="390" t="s">
        <v>1148</v>
      </c>
      <c r="F17" s="390" t="s">
        <v>1149</v>
      </c>
      <c r="G17" s="395" t="s">
        <v>12</v>
      </c>
      <c r="H17" s="395" t="s">
        <v>12</v>
      </c>
      <c r="I17" s="395" t="s">
        <v>12</v>
      </c>
      <c r="J17" s="391" t="s">
        <v>718</v>
      </c>
    </row>
    <row r="18" spans="1:10" ht="80.25" customHeight="1" x14ac:dyDescent="0.25">
      <c r="A18" s="780"/>
      <c r="B18" s="389" t="s">
        <v>1150</v>
      </c>
      <c r="C18" s="59" t="s">
        <v>1144</v>
      </c>
      <c r="D18" s="398" t="s">
        <v>715</v>
      </c>
      <c r="E18" s="390" t="s">
        <v>1151</v>
      </c>
      <c r="F18" s="390" t="s">
        <v>1152</v>
      </c>
      <c r="G18" s="395" t="s">
        <v>12</v>
      </c>
      <c r="H18" s="395" t="s">
        <v>12</v>
      </c>
      <c r="I18" s="395" t="s">
        <v>12</v>
      </c>
      <c r="J18" s="391" t="s">
        <v>718</v>
      </c>
    </row>
    <row r="19" spans="1:10" ht="82.5" customHeight="1" x14ac:dyDescent="0.25">
      <c r="A19" s="780"/>
      <c r="B19" s="389" t="s">
        <v>1153</v>
      </c>
      <c r="C19" s="59" t="s">
        <v>1144</v>
      </c>
      <c r="D19" s="398" t="s">
        <v>715</v>
      </c>
      <c r="E19" s="390" t="s">
        <v>1154</v>
      </c>
      <c r="F19" s="390" t="s">
        <v>1155</v>
      </c>
      <c r="G19" s="395" t="s">
        <v>12</v>
      </c>
      <c r="H19" s="395" t="s">
        <v>12</v>
      </c>
      <c r="I19" s="395" t="s">
        <v>12</v>
      </c>
      <c r="J19" s="391" t="s">
        <v>718</v>
      </c>
    </row>
    <row r="20" spans="1:10" ht="86.25" customHeight="1" x14ac:dyDescent="0.25">
      <c r="A20" s="780"/>
      <c r="B20" s="400" t="s">
        <v>1156</v>
      </c>
      <c r="C20" s="390" t="s">
        <v>1157</v>
      </c>
      <c r="D20" s="398" t="s">
        <v>715</v>
      </c>
      <c r="E20" s="390" t="s">
        <v>1158</v>
      </c>
      <c r="F20" s="390" t="s">
        <v>1159</v>
      </c>
      <c r="G20" s="395" t="s">
        <v>12</v>
      </c>
      <c r="H20" s="395" t="s">
        <v>12</v>
      </c>
      <c r="I20" s="395" t="s">
        <v>12</v>
      </c>
      <c r="J20" s="391" t="s">
        <v>718</v>
      </c>
    </row>
    <row r="21" spans="1:10" ht="93" customHeight="1" x14ac:dyDescent="0.25">
      <c r="A21" s="780"/>
      <c r="B21" s="389" t="s">
        <v>1160</v>
      </c>
      <c r="C21" s="390" t="s">
        <v>1161</v>
      </c>
      <c r="D21" s="395" t="s">
        <v>1162</v>
      </c>
      <c r="E21" s="390" t="s">
        <v>1163</v>
      </c>
      <c r="F21" s="390" t="s">
        <v>1164</v>
      </c>
      <c r="G21" s="395" t="s">
        <v>12</v>
      </c>
      <c r="H21" s="395" t="s">
        <v>12</v>
      </c>
      <c r="I21" s="395" t="s">
        <v>12</v>
      </c>
      <c r="J21" s="391" t="s">
        <v>1165</v>
      </c>
    </row>
    <row r="22" spans="1:10" ht="63.75" x14ac:dyDescent="0.25">
      <c r="A22" s="780"/>
      <c r="B22" s="389" t="s">
        <v>1166</v>
      </c>
      <c r="C22" s="390" t="s">
        <v>1161</v>
      </c>
      <c r="D22" s="398" t="s">
        <v>715</v>
      </c>
      <c r="E22" s="390" t="s">
        <v>1167</v>
      </c>
      <c r="F22" s="390" t="s">
        <v>1168</v>
      </c>
      <c r="G22" s="395" t="s">
        <v>12</v>
      </c>
      <c r="H22" s="395" t="s">
        <v>12</v>
      </c>
      <c r="I22" s="395" t="s">
        <v>12</v>
      </c>
      <c r="J22" s="391" t="s">
        <v>718</v>
      </c>
    </row>
    <row r="23" spans="1:10" ht="111" customHeight="1" x14ac:dyDescent="0.25">
      <c r="A23" s="780"/>
      <c r="B23" s="389" t="s">
        <v>1169</v>
      </c>
      <c r="C23" s="390" t="s">
        <v>1161</v>
      </c>
      <c r="D23" s="398" t="s">
        <v>715</v>
      </c>
      <c r="E23" s="390" t="s">
        <v>1170</v>
      </c>
      <c r="F23" s="390" t="s">
        <v>1171</v>
      </c>
      <c r="G23" s="395" t="s">
        <v>12</v>
      </c>
      <c r="H23" s="395" t="s">
        <v>12</v>
      </c>
      <c r="I23" s="395" t="s">
        <v>12</v>
      </c>
      <c r="J23" s="391" t="s">
        <v>718</v>
      </c>
    </row>
    <row r="24" spans="1:10" ht="105" customHeight="1" x14ac:dyDescent="0.25">
      <c r="A24" s="780"/>
      <c r="B24" s="791" t="s">
        <v>1172</v>
      </c>
      <c r="C24" s="59" t="s">
        <v>1173</v>
      </c>
      <c r="D24" s="395" t="s">
        <v>1162</v>
      </c>
      <c r="E24" s="390" t="s">
        <v>1174</v>
      </c>
      <c r="F24" s="390" t="s">
        <v>1175</v>
      </c>
      <c r="G24" s="395" t="s">
        <v>12</v>
      </c>
      <c r="H24" s="395" t="s">
        <v>12</v>
      </c>
      <c r="I24" s="395" t="s">
        <v>12</v>
      </c>
      <c r="J24" s="391" t="s">
        <v>1176</v>
      </c>
    </row>
    <row r="25" spans="1:10" ht="107.25" customHeight="1" x14ac:dyDescent="0.25">
      <c r="A25" s="780"/>
      <c r="B25" s="792"/>
      <c r="C25" s="59" t="s">
        <v>1177</v>
      </c>
      <c r="D25" s="395" t="s">
        <v>1122</v>
      </c>
      <c r="E25" s="390" t="s">
        <v>1178</v>
      </c>
      <c r="F25" s="390" t="s">
        <v>1179</v>
      </c>
      <c r="G25" s="395" t="s">
        <v>12</v>
      </c>
      <c r="H25" s="395" t="s">
        <v>12</v>
      </c>
      <c r="I25" s="395" t="s">
        <v>12</v>
      </c>
      <c r="J25" s="391" t="s">
        <v>718</v>
      </c>
    </row>
    <row r="26" spans="1:10" ht="98.25" customHeight="1" x14ac:dyDescent="0.25">
      <c r="A26" s="780"/>
      <c r="B26" s="792"/>
      <c r="C26" s="59" t="s">
        <v>1180</v>
      </c>
      <c r="D26" s="395" t="s">
        <v>1162</v>
      </c>
      <c r="E26" s="390" t="s">
        <v>1181</v>
      </c>
      <c r="F26" s="390" t="s">
        <v>1182</v>
      </c>
      <c r="G26" s="395" t="s">
        <v>12</v>
      </c>
      <c r="H26" s="395" t="s">
        <v>12</v>
      </c>
      <c r="I26" s="395" t="s">
        <v>12</v>
      </c>
      <c r="J26" s="391" t="s">
        <v>718</v>
      </c>
    </row>
    <row r="27" spans="1:10" ht="92.25" customHeight="1" x14ac:dyDescent="0.25">
      <c r="A27" s="780"/>
      <c r="B27" s="792"/>
      <c r="C27" s="59" t="s">
        <v>1183</v>
      </c>
      <c r="D27" s="395" t="s">
        <v>1162</v>
      </c>
      <c r="E27" s="390" t="s">
        <v>1184</v>
      </c>
      <c r="F27" s="390" t="s">
        <v>1185</v>
      </c>
      <c r="G27" s="395" t="s">
        <v>12</v>
      </c>
      <c r="H27" s="395" t="s">
        <v>12</v>
      </c>
      <c r="I27" s="395" t="s">
        <v>12</v>
      </c>
      <c r="J27" s="391" t="s">
        <v>718</v>
      </c>
    </row>
    <row r="28" spans="1:10" ht="97.5" customHeight="1" x14ac:dyDescent="0.25">
      <c r="A28" s="780"/>
      <c r="B28" s="793"/>
      <c r="C28" s="59" t="s">
        <v>1186</v>
      </c>
      <c r="D28" s="395" t="s">
        <v>1162</v>
      </c>
      <c r="E28" s="390" t="s">
        <v>1187</v>
      </c>
      <c r="F28" s="390" t="s">
        <v>1188</v>
      </c>
      <c r="G28" s="395" t="s">
        <v>12</v>
      </c>
      <c r="H28" s="395" t="s">
        <v>12</v>
      </c>
      <c r="I28" s="395" t="s">
        <v>12</v>
      </c>
      <c r="J28" s="391" t="s">
        <v>1189</v>
      </c>
    </row>
    <row r="29" spans="1:10" ht="89.25" customHeight="1" x14ac:dyDescent="0.25">
      <c r="A29" s="780"/>
      <c r="B29" s="791" t="s">
        <v>1190</v>
      </c>
      <c r="C29" s="59" t="s">
        <v>1173</v>
      </c>
      <c r="D29" s="398" t="s">
        <v>715</v>
      </c>
      <c r="E29" s="390" t="s">
        <v>1191</v>
      </c>
      <c r="F29" s="390" t="s">
        <v>1192</v>
      </c>
      <c r="G29" s="395" t="s">
        <v>12</v>
      </c>
      <c r="H29" s="395" t="s">
        <v>12</v>
      </c>
      <c r="I29" s="395" t="s">
        <v>12</v>
      </c>
      <c r="J29" s="391" t="s">
        <v>718</v>
      </c>
    </row>
    <row r="30" spans="1:10" ht="84.75" customHeight="1" x14ac:dyDescent="0.25">
      <c r="A30" s="780"/>
      <c r="B30" s="793"/>
      <c r="C30" s="59" t="s">
        <v>1183</v>
      </c>
      <c r="D30" s="398" t="s">
        <v>715</v>
      </c>
      <c r="E30" s="390" t="s">
        <v>1193</v>
      </c>
      <c r="F30" s="390" t="s">
        <v>1192</v>
      </c>
      <c r="G30" s="395" t="s">
        <v>12</v>
      </c>
      <c r="H30" s="395" t="s">
        <v>12</v>
      </c>
      <c r="I30" s="395" t="s">
        <v>12</v>
      </c>
      <c r="J30" s="391" t="s">
        <v>718</v>
      </c>
    </row>
    <row r="31" spans="1:10" ht="75" customHeight="1" x14ac:dyDescent="0.25">
      <c r="A31" s="781"/>
      <c r="B31" s="400" t="s">
        <v>1194</v>
      </c>
      <c r="C31" s="390" t="s">
        <v>1177</v>
      </c>
      <c r="D31" s="398" t="s">
        <v>715</v>
      </c>
      <c r="E31" s="390" t="s">
        <v>1195</v>
      </c>
      <c r="F31" s="390" t="s">
        <v>1196</v>
      </c>
      <c r="G31" s="395" t="s">
        <v>12</v>
      </c>
      <c r="H31" s="395" t="s">
        <v>12</v>
      </c>
      <c r="I31" s="395" t="s">
        <v>12</v>
      </c>
      <c r="J31" s="391" t="s">
        <v>718</v>
      </c>
    </row>
    <row r="32" spans="1:10" ht="84.75" customHeight="1" x14ac:dyDescent="0.25">
      <c r="A32" s="779">
        <v>3</v>
      </c>
      <c r="B32" s="389" t="s">
        <v>1197</v>
      </c>
      <c r="C32" s="390" t="s">
        <v>1198</v>
      </c>
      <c r="D32" s="390" t="s">
        <v>12</v>
      </c>
      <c r="E32" s="390" t="s">
        <v>12</v>
      </c>
      <c r="F32" s="390" t="s">
        <v>12</v>
      </c>
      <c r="G32" s="391" t="s">
        <v>47</v>
      </c>
      <c r="H32" s="392">
        <f>14+18+32+36+40+8.7</f>
        <v>148.69999999999999</v>
      </c>
      <c r="I32" s="397">
        <v>0</v>
      </c>
      <c r="J32" s="398" t="s">
        <v>12</v>
      </c>
    </row>
    <row r="33" spans="1:10" ht="69" customHeight="1" x14ac:dyDescent="0.25">
      <c r="A33" s="780"/>
      <c r="B33" s="782" t="s">
        <v>1199</v>
      </c>
      <c r="C33" s="398" t="s">
        <v>1173</v>
      </c>
      <c r="D33" s="398" t="s">
        <v>715</v>
      </c>
      <c r="E33" s="398" t="s">
        <v>1200</v>
      </c>
      <c r="F33" s="398" t="s">
        <v>1201</v>
      </c>
      <c r="G33" s="398" t="s">
        <v>12</v>
      </c>
      <c r="H33" s="398" t="s">
        <v>12</v>
      </c>
      <c r="I33" s="398" t="s">
        <v>12</v>
      </c>
      <c r="J33" s="401" t="s">
        <v>718</v>
      </c>
    </row>
    <row r="34" spans="1:10" ht="80.25" customHeight="1" x14ac:dyDescent="0.25">
      <c r="A34" s="780"/>
      <c r="B34" s="783"/>
      <c r="C34" s="398" t="s">
        <v>1180</v>
      </c>
      <c r="D34" s="398" t="s">
        <v>715</v>
      </c>
      <c r="E34" s="398" t="s">
        <v>1202</v>
      </c>
      <c r="F34" s="398" t="s">
        <v>1201</v>
      </c>
      <c r="G34" s="398" t="s">
        <v>12</v>
      </c>
      <c r="H34" s="398" t="s">
        <v>12</v>
      </c>
      <c r="I34" s="398" t="s">
        <v>12</v>
      </c>
      <c r="J34" s="401" t="s">
        <v>718</v>
      </c>
    </row>
    <row r="35" spans="1:10" ht="73.5" customHeight="1" x14ac:dyDescent="0.25">
      <c r="A35" s="780"/>
      <c r="B35" s="783"/>
      <c r="C35" s="398" t="s">
        <v>1203</v>
      </c>
      <c r="D35" s="398" t="s">
        <v>715</v>
      </c>
      <c r="E35" s="398" t="s">
        <v>1204</v>
      </c>
      <c r="F35" s="398" t="s">
        <v>1201</v>
      </c>
      <c r="G35" s="398" t="s">
        <v>12</v>
      </c>
      <c r="H35" s="398" t="s">
        <v>12</v>
      </c>
      <c r="I35" s="398" t="s">
        <v>12</v>
      </c>
      <c r="J35" s="401" t="s">
        <v>718</v>
      </c>
    </row>
    <row r="36" spans="1:10" ht="69.75" customHeight="1" x14ac:dyDescent="0.25">
      <c r="A36" s="780"/>
      <c r="B36" s="783"/>
      <c r="C36" s="398" t="s">
        <v>1205</v>
      </c>
      <c r="D36" s="398" t="s">
        <v>715</v>
      </c>
      <c r="E36" s="398" t="s">
        <v>1206</v>
      </c>
      <c r="F36" s="398" t="s">
        <v>1201</v>
      </c>
      <c r="G36" s="398" t="s">
        <v>12</v>
      </c>
      <c r="H36" s="398" t="s">
        <v>12</v>
      </c>
      <c r="I36" s="398" t="s">
        <v>12</v>
      </c>
      <c r="J36" s="401" t="s">
        <v>718</v>
      </c>
    </row>
    <row r="37" spans="1:10" ht="75.75" customHeight="1" x14ac:dyDescent="0.25">
      <c r="A37" s="780"/>
      <c r="B37" s="784"/>
      <c r="C37" s="398" t="s">
        <v>1207</v>
      </c>
      <c r="D37" s="398" t="s">
        <v>715</v>
      </c>
      <c r="E37" s="398" t="s">
        <v>1208</v>
      </c>
      <c r="F37" s="398" t="s">
        <v>1209</v>
      </c>
      <c r="G37" s="398" t="s">
        <v>12</v>
      </c>
      <c r="H37" s="398" t="s">
        <v>12</v>
      </c>
      <c r="I37" s="398" t="s">
        <v>12</v>
      </c>
      <c r="J37" s="401" t="s">
        <v>718</v>
      </c>
    </row>
    <row r="38" spans="1:10" ht="72" customHeight="1" x14ac:dyDescent="0.25">
      <c r="A38" s="781"/>
      <c r="B38" s="402" t="s">
        <v>1210</v>
      </c>
      <c r="C38" s="390" t="s">
        <v>1114</v>
      </c>
      <c r="D38" s="398" t="s">
        <v>715</v>
      </c>
      <c r="E38" s="398" t="s">
        <v>1211</v>
      </c>
      <c r="F38" s="398" t="s">
        <v>1212</v>
      </c>
      <c r="G38" s="398" t="s">
        <v>12</v>
      </c>
      <c r="H38" s="398" t="s">
        <v>12</v>
      </c>
      <c r="I38" s="398" t="s">
        <v>12</v>
      </c>
      <c r="J38" s="401" t="s">
        <v>718</v>
      </c>
    </row>
    <row r="39" spans="1:10" ht="59.25" customHeight="1" x14ac:dyDescent="0.25">
      <c r="A39" s="779">
        <v>4</v>
      </c>
      <c r="B39" s="403" t="s">
        <v>1213</v>
      </c>
      <c r="C39" s="390" t="s">
        <v>1114</v>
      </c>
      <c r="D39" s="398" t="s">
        <v>12</v>
      </c>
      <c r="E39" s="398" t="s">
        <v>12</v>
      </c>
      <c r="F39" s="398" t="s">
        <v>12</v>
      </c>
      <c r="G39" s="391" t="s">
        <v>47</v>
      </c>
      <c r="H39" s="404">
        <v>0</v>
      </c>
      <c r="I39" s="405">
        <v>0</v>
      </c>
      <c r="J39" s="398" t="s">
        <v>12</v>
      </c>
    </row>
    <row r="40" spans="1:10" ht="88.5" customHeight="1" x14ac:dyDescent="0.25">
      <c r="A40" s="781"/>
      <c r="B40" s="403" t="s">
        <v>1214</v>
      </c>
      <c r="C40" s="390" t="s">
        <v>1114</v>
      </c>
      <c r="D40" s="398" t="s">
        <v>715</v>
      </c>
      <c r="E40" s="398" t="s">
        <v>1215</v>
      </c>
      <c r="F40" s="398" t="s">
        <v>1216</v>
      </c>
      <c r="G40" s="398" t="s">
        <v>12</v>
      </c>
      <c r="H40" s="398" t="s">
        <v>12</v>
      </c>
      <c r="I40" s="398" t="s">
        <v>12</v>
      </c>
      <c r="J40" s="401" t="s">
        <v>718</v>
      </c>
    </row>
    <row r="41" spans="1:10" ht="54.75" customHeight="1" x14ac:dyDescent="0.25">
      <c r="A41" s="779">
        <v>5</v>
      </c>
      <c r="B41" s="403" t="s">
        <v>1217</v>
      </c>
      <c r="C41" s="390" t="s">
        <v>1114</v>
      </c>
      <c r="D41" s="398" t="s">
        <v>12</v>
      </c>
      <c r="E41" s="398" t="s">
        <v>12</v>
      </c>
      <c r="F41" s="398" t="s">
        <v>12</v>
      </c>
      <c r="G41" s="391" t="s">
        <v>47</v>
      </c>
      <c r="H41" s="404">
        <v>0</v>
      </c>
      <c r="I41" s="404">
        <v>0</v>
      </c>
      <c r="J41" s="398" t="s">
        <v>12</v>
      </c>
    </row>
    <row r="42" spans="1:10" ht="84" customHeight="1" x14ac:dyDescent="0.25">
      <c r="A42" s="781"/>
      <c r="B42" s="403" t="s">
        <v>1218</v>
      </c>
      <c r="C42" s="390" t="s">
        <v>1114</v>
      </c>
      <c r="D42" s="398" t="s">
        <v>715</v>
      </c>
      <c r="E42" s="398" t="s">
        <v>1219</v>
      </c>
      <c r="F42" s="398" t="s">
        <v>1220</v>
      </c>
      <c r="G42" s="398" t="s">
        <v>12</v>
      </c>
      <c r="H42" s="398" t="s">
        <v>12</v>
      </c>
      <c r="I42" s="398" t="s">
        <v>12</v>
      </c>
      <c r="J42" s="401" t="s">
        <v>718</v>
      </c>
    </row>
    <row r="43" spans="1:10" ht="66.75" customHeight="1" x14ac:dyDescent="0.25">
      <c r="A43" s="779">
        <v>6</v>
      </c>
      <c r="B43" s="403" t="s">
        <v>1221</v>
      </c>
      <c r="C43" s="398" t="s">
        <v>1198</v>
      </c>
      <c r="D43" s="398" t="s">
        <v>12</v>
      </c>
      <c r="E43" s="398" t="s">
        <v>12</v>
      </c>
      <c r="F43" s="398" t="s">
        <v>12</v>
      </c>
      <c r="G43" s="391" t="s">
        <v>47</v>
      </c>
      <c r="H43" s="404">
        <v>10</v>
      </c>
      <c r="I43" s="404">
        <v>0</v>
      </c>
      <c r="J43" s="398" t="s">
        <v>12</v>
      </c>
    </row>
    <row r="44" spans="1:10" ht="77.25" customHeight="1" x14ac:dyDescent="0.25">
      <c r="A44" s="781"/>
      <c r="B44" s="403" t="s">
        <v>1222</v>
      </c>
      <c r="C44" s="398" t="s">
        <v>1223</v>
      </c>
      <c r="D44" s="398" t="s">
        <v>715</v>
      </c>
      <c r="E44" s="398" t="s">
        <v>1224</v>
      </c>
      <c r="F44" s="398" t="s">
        <v>1225</v>
      </c>
      <c r="G44" s="398" t="s">
        <v>12</v>
      </c>
      <c r="H44" s="398" t="s">
        <v>12</v>
      </c>
      <c r="I44" s="398" t="s">
        <v>12</v>
      </c>
      <c r="J44" s="401" t="s">
        <v>718</v>
      </c>
    </row>
    <row r="45" spans="1:10" ht="81" customHeight="1" x14ac:dyDescent="0.25">
      <c r="A45" s="779">
        <v>7</v>
      </c>
      <c r="B45" s="403" t="s">
        <v>1226</v>
      </c>
      <c r="C45" s="398" t="s">
        <v>1198</v>
      </c>
      <c r="D45" s="398" t="s">
        <v>12</v>
      </c>
      <c r="E45" s="398" t="s">
        <v>12</v>
      </c>
      <c r="F45" s="398" t="s">
        <v>12</v>
      </c>
      <c r="G45" s="391" t="s">
        <v>47</v>
      </c>
      <c r="H45" s="404">
        <v>60</v>
      </c>
      <c r="I45" s="404">
        <v>0</v>
      </c>
      <c r="J45" s="398" t="s">
        <v>12</v>
      </c>
    </row>
    <row r="46" spans="1:10" ht="68.25" customHeight="1" x14ac:dyDescent="0.25">
      <c r="A46" s="781"/>
      <c r="B46" s="403" t="s">
        <v>1227</v>
      </c>
      <c r="C46" s="398" t="s">
        <v>1205</v>
      </c>
      <c r="D46" s="398" t="s">
        <v>715</v>
      </c>
      <c r="E46" s="398" t="s">
        <v>1228</v>
      </c>
      <c r="F46" s="398" t="s">
        <v>1229</v>
      </c>
      <c r="G46" s="398" t="s">
        <v>12</v>
      </c>
      <c r="H46" s="398" t="s">
        <v>12</v>
      </c>
      <c r="I46" s="398" t="s">
        <v>12</v>
      </c>
      <c r="J46" s="401" t="s">
        <v>718</v>
      </c>
    </row>
    <row r="47" spans="1:10" ht="81" customHeight="1" x14ac:dyDescent="0.25">
      <c r="A47" s="779">
        <v>8</v>
      </c>
      <c r="B47" s="403" t="s">
        <v>1230</v>
      </c>
      <c r="C47" s="390" t="s">
        <v>1114</v>
      </c>
      <c r="D47" s="398" t="s">
        <v>12</v>
      </c>
      <c r="E47" s="398" t="s">
        <v>12</v>
      </c>
      <c r="F47" s="398" t="s">
        <v>12</v>
      </c>
      <c r="G47" s="391" t="s">
        <v>47</v>
      </c>
      <c r="H47" s="404">
        <v>0</v>
      </c>
      <c r="I47" s="404">
        <v>0</v>
      </c>
      <c r="J47" s="398" t="s">
        <v>12</v>
      </c>
    </row>
    <row r="48" spans="1:10" ht="55.5" customHeight="1" x14ac:dyDescent="0.25">
      <c r="A48" s="781"/>
      <c r="B48" s="403" t="s">
        <v>1231</v>
      </c>
      <c r="C48" s="390" t="s">
        <v>1114</v>
      </c>
      <c r="D48" s="398" t="s">
        <v>715</v>
      </c>
      <c r="E48" s="398" t="s">
        <v>1232</v>
      </c>
      <c r="F48" s="398" t="s">
        <v>1233</v>
      </c>
      <c r="G48" s="398" t="s">
        <v>12</v>
      </c>
      <c r="H48" s="398" t="s">
        <v>12</v>
      </c>
      <c r="I48" s="398" t="s">
        <v>12</v>
      </c>
      <c r="J48" s="401" t="s">
        <v>718</v>
      </c>
    </row>
    <row r="49" spans="1:10" x14ac:dyDescent="0.25">
      <c r="A49" s="388"/>
      <c r="B49" s="795" t="s">
        <v>1234</v>
      </c>
      <c r="C49" s="796"/>
      <c r="D49" s="796"/>
      <c r="E49" s="796"/>
      <c r="F49" s="796"/>
      <c r="G49" s="796"/>
      <c r="H49" s="796"/>
      <c r="I49" s="796"/>
      <c r="J49" s="797"/>
    </row>
    <row r="50" spans="1:10" ht="54" customHeight="1" x14ac:dyDescent="0.25">
      <c r="A50" s="779">
        <v>1</v>
      </c>
      <c r="B50" s="403" t="s">
        <v>1235</v>
      </c>
      <c r="C50" s="390" t="s">
        <v>1114</v>
      </c>
      <c r="D50" s="398" t="s">
        <v>12</v>
      </c>
      <c r="E50" s="398" t="s">
        <v>12</v>
      </c>
      <c r="F50" s="398" t="s">
        <v>12</v>
      </c>
      <c r="G50" s="391" t="s">
        <v>47</v>
      </c>
      <c r="H50" s="404">
        <v>0</v>
      </c>
      <c r="I50" s="404">
        <v>0</v>
      </c>
      <c r="J50" s="398" t="s">
        <v>12</v>
      </c>
    </row>
    <row r="51" spans="1:10" ht="99" customHeight="1" x14ac:dyDescent="0.25">
      <c r="A51" s="781"/>
      <c r="B51" s="403" t="s">
        <v>1236</v>
      </c>
      <c r="C51" s="390" t="s">
        <v>1114</v>
      </c>
      <c r="D51" s="398" t="s">
        <v>1122</v>
      </c>
      <c r="E51" s="398" t="s">
        <v>1237</v>
      </c>
      <c r="F51" s="398" t="s">
        <v>1238</v>
      </c>
      <c r="G51" s="398" t="s">
        <v>12</v>
      </c>
      <c r="H51" s="398" t="s">
        <v>12</v>
      </c>
      <c r="I51" s="398" t="s">
        <v>12</v>
      </c>
      <c r="J51" s="401" t="s">
        <v>718</v>
      </c>
    </row>
    <row r="52" spans="1:10" ht="79.5" customHeight="1" x14ac:dyDescent="0.25">
      <c r="A52" s="779">
        <v>2</v>
      </c>
      <c r="B52" s="403" t="s">
        <v>1239</v>
      </c>
      <c r="C52" s="390" t="s">
        <v>1240</v>
      </c>
      <c r="D52" s="398" t="s">
        <v>12</v>
      </c>
      <c r="E52" s="398" t="s">
        <v>12</v>
      </c>
      <c r="F52" s="398" t="s">
        <v>12</v>
      </c>
      <c r="G52" s="391" t="s">
        <v>47</v>
      </c>
      <c r="H52" s="404">
        <v>218</v>
      </c>
      <c r="I52" s="404">
        <f>18+18.3</f>
        <v>36.299999999999997</v>
      </c>
      <c r="J52" s="398" t="s">
        <v>12</v>
      </c>
    </row>
    <row r="53" spans="1:10" ht="134.25" customHeight="1" x14ac:dyDescent="0.25">
      <c r="A53" s="780"/>
      <c r="B53" s="403" t="s">
        <v>1241</v>
      </c>
      <c r="C53" s="390" t="s">
        <v>1114</v>
      </c>
      <c r="D53" s="398" t="s">
        <v>1162</v>
      </c>
      <c r="E53" s="398" t="s">
        <v>1242</v>
      </c>
      <c r="F53" s="390" t="s">
        <v>1243</v>
      </c>
      <c r="G53" s="398" t="s">
        <v>12</v>
      </c>
      <c r="H53" s="398" t="s">
        <v>12</v>
      </c>
      <c r="I53" s="398" t="s">
        <v>12</v>
      </c>
      <c r="J53" s="398" t="s">
        <v>1244</v>
      </c>
    </row>
    <row r="54" spans="1:10" ht="98.25" customHeight="1" x14ac:dyDescent="0.25">
      <c r="A54" s="781"/>
      <c r="B54" s="403" t="s">
        <v>1245</v>
      </c>
      <c r="C54" s="59" t="s">
        <v>1173</v>
      </c>
      <c r="D54" s="398" t="s">
        <v>1162</v>
      </c>
      <c r="E54" s="398" t="s">
        <v>1246</v>
      </c>
      <c r="F54" s="390" t="s">
        <v>1247</v>
      </c>
      <c r="G54" s="398" t="s">
        <v>12</v>
      </c>
      <c r="H54" s="398" t="s">
        <v>12</v>
      </c>
      <c r="I54" s="398" t="s">
        <v>12</v>
      </c>
      <c r="J54" s="401" t="s">
        <v>718</v>
      </c>
    </row>
    <row r="55" spans="1:10" ht="87" customHeight="1" x14ac:dyDescent="0.25">
      <c r="A55" s="779">
        <v>3</v>
      </c>
      <c r="B55" s="389" t="s">
        <v>1248</v>
      </c>
      <c r="C55" s="390" t="s">
        <v>1114</v>
      </c>
      <c r="D55" s="390" t="s">
        <v>12</v>
      </c>
      <c r="E55" s="398" t="s">
        <v>12</v>
      </c>
      <c r="F55" s="398" t="s">
        <v>12</v>
      </c>
      <c r="G55" s="391" t="s">
        <v>47</v>
      </c>
      <c r="H55" s="404">
        <v>0</v>
      </c>
      <c r="I55" s="404">
        <v>0</v>
      </c>
      <c r="J55" s="398" t="s">
        <v>12</v>
      </c>
    </row>
    <row r="56" spans="1:10" ht="129" customHeight="1" x14ac:dyDescent="0.25">
      <c r="A56" s="781"/>
      <c r="B56" s="389" t="s">
        <v>1249</v>
      </c>
      <c r="C56" s="390" t="s">
        <v>1114</v>
      </c>
      <c r="D56" s="398" t="s">
        <v>1122</v>
      </c>
      <c r="E56" s="390" t="s">
        <v>1250</v>
      </c>
      <c r="F56" s="390" t="s">
        <v>1251</v>
      </c>
      <c r="G56" s="398" t="s">
        <v>12</v>
      </c>
      <c r="H56" s="398" t="s">
        <v>12</v>
      </c>
      <c r="I56" s="398" t="s">
        <v>12</v>
      </c>
      <c r="J56" s="401" t="s">
        <v>718</v>
      </c>
    </row>
    <row r="57" spans="1:10" ht="8.25" customHeight="1" x14ac:dyDescent="0.25">
      <c r="A57" s="798" t="s">
        <v>1252</v>
      </c>
      <c r="B57" s="799"/>
      <c r="C57" s="799"/>
      <c r="D57" s="799"/>
      <c r="E57" s="799"/>
      <c r="F57" s="799"/>
      <c r="G57" s="799"/>
      <c r="H57" s="799"/>
      <c r="I57" s="799"/>
      <c r="J57" s="800"/>
    </row>
    <row r="58" spans="1:10" x14ac:dyDescent="0.25">
      <c r="A58" s="801"/>
      <c r="B58" s="802"/>
      <c r="C58" s="802"/>
      <c r="D58" s="802"/>
      <c r="E58" s="802"/>
      <c r="F58" s="802"/>
      <c r="G58" s="802"/>
      <c r="H58" s="802"/>
      <c r="I58" s="802"/>
      <c r="J58" s="803"/>
    </row>
    <row r="63" spans="1:10" ht="26.25" customHeight="1" x14ac:dyDescent="0.25">
      <c r="B63" s="804" t="s">
        <v>1253</v>
      </c>
      <c r="C63" s="804"/>
      <c r="D63" s="406"/>
      <c r="E63" s="406"/>
      <c r="F63" s="406"/>
      <c r="G63" s="406"/>
      <c r="H63" s="406"/>
      <c r="I63" s="406"/>
      <c r="J63" s="407"/>
    </row>
    <row r="64" spans="1:10" ht="15.75" x14ac:dyDescent="0.25">
      <c r="B64" s="794" t="s">
        <v>1254</v>
      </c>
      <c r="C64" s="794"/>
      <c r="D64" s="408" t="s">
        <v>1255</v>
      </c>
      <c r="E64" s="408"/>
      <c r="F64" s="408"/>
      <c r="G64" s="406"/>
      <c r="H64" s="406"/>
      <c r="I64" s="406"/>
      <c r="J64" s="407"/>
    </row>
    <row r="65" spans="2:10" ht="17.25" customHeight="1" x14ac:dyDescent="0.25">
      <c r="B65" s="409"/>
      <c r="C65" s="410"/>
      <c r="D65" s="406"/>
      <c r="E65" s="406"/>
      <c r="F65" s="406"/>
      <c r="G65" s="406"/>
      <c r="H65" s="406"/>
      <c r="I65" s="406"/>
      <c r="J65" s="407"/>
    </row>
    <row r="68" spans="2:10" x14ac:dyDescent="0.25">
      <c r="B68" s="411" t="s">
        <v>1256</v>
      </c>
    </row>
    <row r="69" spans="2:10" x14ac:dyDescent="0.25">
      <c r="B69" s="411" t="s">
        <v>1257</v>
      </c>
    </row>
    <row r="70" spans="2:10" ht="6.75" customHeight="1" x14ac:dyDescent="0.25"/>
    <row r="71" spans="2:10" hidden="1" x14ac:dyDescent="0.25"/>
    <row r="72" spans="2:10" hidden="1" x14ac:dyDescent="0.25"/>
    <row r="73" spans="2:10" hidden="1" x14ac:dyDescent="0.25"/>
    <row r="75" spans="2:10" ht="2.25" customHeight="1" x14ac:dyDescent="0.25"/>
    <row r="76" spans="2:10" hidden="1" x14ac:dyDescent="0.25"/>
    <row r="77" spans="2:10" ht="13.5" customHeight="1" x14ac:dyDescent="0.25"/>
    <row r="78" spans="2:10" hidden="1" x14ac:dyDescent="0.25"/>
    <row r="79" spans="2:10" ht="8.25" customHeight="1" x14ac:dyDescent="0.25"/>
  </sheetData>
  <mergeCells count="27">
    <mergeCell ref="B64:C64"/>
    <mergeCell ref="A39:A40"/>
    <mergeCell ref="A41:A42"/>
    <mergeCell ref="A43:A44"/>
    <mergeCell ref="A45:A46"/>
    <mergeCell ref="A47:A48"/>
    <mergeCell ref="B49:J49"/>
    <mergeCell ref="A50:A51"/>
    <mergeCell ref="A52:A54"/>
    <mergeCell ref="A55:A56"/>
    <mergeCell ref="A57:J58"/>
    <mergeCell ref="B63:C63"/>
    <mergeCell ref="A32:A38"/>
    <mergeCell ref="B33:B37"/>
    <mergeCell ref="B1:J1"/>
    <mergeCell ref="A2:A3"/>
    <mergeCell ref="B2:B3"/>
    <mergeCell ref="C2:C3"/>
    <mergeCell ref="D2:D3"/>
    <mergeCell ref="E2:F2"/>
    <mergeCell ref="G2:I2"/>
    <mergeCell ref="J2:J3"/>
    <mergeCell ref="B5:J5"/>
    <mergeCell ref="A6:A7"/>
    <mergeCell ref="A8:A31"/>
    <mergeCell ref="B24:B28"/>
    <mergeCell ref="B29:B30"/>
  </mergeCells>
  <printOptions horizontalCentered="1" verticalCentered="1"/>
  <pageMargins left="0" right="0" top="0" bottom="0" header="0" footer="0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16</vt:i4>
      </vt:variant>
    </vt:vector>
  </HeadingPairs>
  <TitlesOfParts>
    <vt:vector size="28" baseType="lpstr">
      <vt:lpstr>Развитие экономики</vt:lpstr>
      <vt:lpstr>РАзвитие транспортной системы</vt:lpstr>
      <vt:lpstr>Жильё и ЖКХ</vt:lpstr>
      <vt:lpstr>Развитие сельских территорий</vt:lpstr>
      <vt:lpstr>Развитие образования</vt:lpstr>
      <vt:lpstr>Развитие культуры и туризма</vt:lpstr>
      <vt:lpstr>Развитие физической культуры</vt:lpstr>
      <vt:lpstr>Мунуправление</vt:lpstr>
      <vt:lpstr>ОБЖ</vt:lpstr>
      <vt:lpstr>Комфортная среда</vt:lpstr>
      <vt:lpstr>Энергосбережение</vt:lpstr>
      <vt:lpstr>Соцзащита</vt:lpstr>
      <vt:lpstr>'Жильё и ЖКХ'!Заголовки_для_печати</vt:lpstr>
      <vt:lpstr>'Комфортная среда'!Заголовки_для_печати</vt:lpstr>
      <vt:lpstr>Мунуправление!Заголовки_для_печати</vt:lpstr>
      <vt:lpstr>'Развитие образования'!Заголовки_для_печати</vt:lpstr>
      <vt:lpstr>'РАзвитие транспортной системы'!Заголовки_для_печати</vt:lpstr>
      <vt:lpstr>'Развитие физической культуры'!Заголовки_для_печати</vt:lpstr>
      <vt:lpstr>'Развитие экономики'!Заголовки_для_печати</vt:lpstr>
      <vt:lpstr>Соцзащита!Заголовки_для_печати</vt:lpstr>
      <vt:lpstr>Энергосбережение!Заголовки_для_печати</vt:lpstr>
      <vt:lpstr>'Комфортная среда'!Область_печати</vt:lpstr>
      <vt:lpstr>Мунуправление!Область_печати</vt:lpstr>
      <vt:lpstr>'Развитие образования'!Область_печати</vt:lpstr>
      <vt:lpstr>'РАзвитие транспортной системы'!Область_печати</vt:lpstr>
      <vt:lpstr>'Развитие физической культуры'!Область_печати</vt:lpstr>
      <vt:lpstr>'Развитие экономики'!Область_печати</vt:lpstr>
      <vt:lpstr>Энергосбережение!Область_печати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2023-04-28T11:23:31Z</dcterms:modified>
</cp:coreProperties>
</file>