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C55" i="4"/>
  <c r="C79"/>
  <c r="C75"/>
  <c r="C71"/>
  <c r="C67"/>
  <c r="C64"/>
  <c r="C58"/>
  <c r="C56"/>
  <c r="C51"/>
  <c r="C46"/>
  <c r="C42"/>
  <c r="C35"/>
  <c r="C34"/>
  <c r="C33"/>
  <c r="E27" l="1"/>
  <c r="E29"/>
  <c r="D35"/>
  <c r="E31"/>
  <c r="E12"/>
  <c r="E14"/>
  <c r="E16"/>
  <c r="E18"/>
  <c r="E20"/>
  <c r="E22"/>
  <c r="E80"/>
  <c r="D79"/>
  <c r="E79" s="1"/>
  <c r="E78"/>
  <c r="E77"/>
  <c r="E76"/>
  <c r="D75"/>
  <c r="E75" s="1"/>
  <c r="E74"/>
  <c r="E73"/>
  <c r="E72"/>
  <c r="D71"/>
  <c r="E71" s="1"/>
  <c r="E70"/>
  <c r="E69"/>
  <c r="E68"/>
  <c r="D67"/>
  <c r="E67" s="1"/>
  <c r="E66"/>
  <c r="E65"/>
  <c r="D64"/>
  <c r="E64" s="1"/>
  <c r="E63"/>
  <c r="E62"/>
  <c r="E61"/>
  <c r="E60"/>
  <c r="E59"/>
  <c r="D58"/>
  <c r="E58" s="1"/>
  <c r="E57"/>
  <c r="D56"/>
  <c r="E56" s="1"/>
  <c r="E55"/>
  <c r="E54"/>
  <c r="E53"/>
  <c r="E52"/>
  <c r="D51"/>
  <c r="E51" s="1"/>
  <c r="E50"/>
  <c r="E49"/>
  <c r="E48"/>
  <c r="E47"/>
  <c r="D46"/>
  <c r="E46"/>
  <c r="E45"/>
  <c r="E44"/>
  <c r="E43"/>
  <c r="D42"/>
  <c r="E42" s="1"/>
  <c r="E41"/>
  <c r="E40"/>
  <c r="E39"/>
  <c r="E38"/>
  <c r="E37"/>
  <c r="E36"/>
  <c r="E35"/>
  <c r="E32"/>
  <c r="E30"/>
  <c r="E28"/>
  <c r="E26"/>
  <c r="E25"/>
  <c r="C24"/>
  <c r="E24" s="1"/>
  <c r="C23"/>
  <c r="E21"/>
  <c r="E19"/>
  <c r="E17"/>
  <c r="E15"/>
  <c r="E13"/>
  <c r="E11"/>
  <c r="E10"/>
  <c r="C9"/>
  <c r="C8"/>
  <c r="D33" l="1"/>
  <c r="E33" s="1"/>
  <c r="D34"/>
  <c r="E34" s="1"/>
  <c r="E23"/>
  <c r="E9"/>
  <c r="E8"/>
  <c r="D26" i="3" l="1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<sst xmlns="http://schemas.openxmlformats.org/spreadsheetml/2006/main" count="429" uniqueCount="175">
  <si>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</si>
  <si>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</si>
  <si>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</si>
  <si>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</si>
  <si>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</si>
  <si>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</si>
  <si>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</si>
  <si>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</si>
  <si>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</si>
  <si>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</si>
  <si>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</si>
  <si>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</si>
  <si>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</si>
  <si>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</si>
  <si>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</si>
  <si>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</si>
  <si>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</si>
  <si>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</si>
  <si>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</si>
  <si>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</si>
  <si>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</si>
  <si>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</si>
  <si>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</si>
  <si>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</si>
  <si>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</si>
  <si>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</si>
  <si>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</si>
  <si>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</si>
  <si>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</si>
  <si>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</si>
  <si>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</si>
  <si>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</si>
  <si>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</si>
  <si>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</si>
  <si>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</si>
  <si>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</si>
  <si>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</si>
  <si>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</si>
  <si>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</si>
  <si>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</si>
  <si>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</si>
  <si>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</si>
  <si>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</si>
  <si>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</si>
  <si>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</si>
  <si>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</si>
  <si>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</si>
  <si>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</si>
  <si>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</si>
  <si>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</si>
  <si>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</si>
  <si>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</si>
  <si>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</si>
  <si>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</si>
  <si>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</si>
  <si>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</si>
  <si>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</si>
  <si>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</si>
  <si>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</si>
  <si>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</si>
  <si>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</si>
  <si>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</si>
  <si>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</si>
  <si>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</si>
  <si>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</si>
  <si>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</si>
  <si>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</si>
  <si>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</si>
  <si>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</si>
  <si>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</si>
  <si>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</si>
  <si>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</si>
  <si>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</si>
  <si>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</si>
  <si>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</si>
  <si>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</si>
  <si>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</si>
  <si>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</si>
  <si>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</si>
  <si>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</si>
  <si>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</si>
  <si>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</si>
  <si>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</si>
  <si>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</si>
  <si>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</si>
  <si>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</si>
  <si>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</si>
  <si>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</si>
  <si>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</si>
  <si>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</si>
  <si>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</si>
  <si>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</si>
  <si>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</si>
  <si>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</si>
  <si>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</si>
  <si>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</si>
  <si>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</si>
  <si>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</si>
  <si>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</si>
  <si>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</si>
  <si>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</si>
  <si>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</si>
  <si>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</si>
  <si>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</si>
  <si>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</si>
  <si>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</si>
  <si>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</si>
  <si>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</si>
  <si>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</si>
  <si>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</si>
  <si>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</si>
  <si>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</si>
  <si>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</si>
  <si>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</si>
  <si>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</si>
  <si>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</si>
  <si>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</si>
  <si>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</si>
  <si>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</si>
  <si>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</si>
  <si>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</si>
  <si>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</si>
  <si>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</si>
  <si>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</si>
  <si>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</si>
  <si>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</si>
  <si>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</si>
  <si>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</si>
  <si>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</si>
  <si>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</si>
  <si>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</si>
  <si>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</si>
  <si>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</si>
  <si>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</si>
  <si>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</si>
  <si>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</si>
  <si>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</si>
  <si>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</si>
  <si>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</si>
  <si>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</si>
  <si>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</si>
  <si>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</si>
  <si>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</si>
  <si>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</si>
  <si>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</si>
  <si>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</si>
  <si>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</si>
  <si>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</si>
  <si>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</si>
  <si>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</si>
  <si>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</si>
  <si>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</si>
  <si>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</si>
  <si>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</si>
  <si>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</si>
  <si>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</si>
  <si>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</si>
  <si>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</si>
  <si>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</si>
  <si>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</si>
  <si>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</si>
  <si>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</si>
  <si>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</si>
  <si>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</si>
  <si>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</si>
  <si>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</si>
  <si>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</si>
  <si>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</si>
  <si>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</si>
  <si>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</si>
  <si>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</si>
  <si>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Исполнено по состоянию на 01.04.2020</t>
  </si>
  <si>
    <t>в том числе по разделам, подразделам:</t>
  </si>
  <si>
    <t>Исполнено по состоянию на 01.04.2021</t>
  </si>
  <si>
    <t>Информация об исполнении бюджета муниципального образования городского округа "Усинск" 
на 01.04.2021 года 
в сравнении с аналогичным периодом прошлого года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</si>
</sst>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25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20" fillId="0" borderId="0" xfId="0" applyNumberFormat="1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167" fontId="21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2" customWidth="1"/>
  </cols>
  <sheetData>
    <row r="1" spans="1:5">
      <c r="A1" s="172" t="s">
        <v>170</v>
      </c>
      <c r="B1" s="171"/>
      <c r="C1" s="171"/>
      <c r="D1" s="171"/>
      <c r="E1" s="173"/>
    </row>
    <row r="2" spans="1:5" ht="12.75">
      <c r="A2"/>
      <c r="B2"/>
      <c r="C2"/>
      <c r="D2"/>
      <c r="E2" s="174"/>
    </row>
    <row r="3" spans="1:5">
      <c r="B3" s="166"/>
      <c r="C3" s="162"/>
      <c r="D3" s="162"/>
      <c r="E3" s="175"/>
    </row>
    <row r="4" spans="1:5">
      <c r="A4" s="132"/>
      <c r="B4" s="133"/>
      <c r="C4" s="134"/>
      <c r="D4" s="134"/>
      <c r="E4" s="176" t="s">
        <v>0</v>
      </c>
    </row>
    <row r="5" spans="1:5" ht="47.25">
      <c r="A5" s="168" t="s">
        <v>1</v>
      </c>
      <c r="B5" s="168" t="s">
        <v>2</v>
      </c>
      <c r="C5" s="167" t="s">
        <v>168</v>
      </c>
      <c r="D5" s="167" t="s">
        <v>169</v>
      </c>
      <c r="E5" s="177" t="s">
        <v>165</v>
      </c>
    </row>
    <row r="6" spans="1:5" ht="12.75">
      <c r="A6"/>
      <c r="B6"/>
      <c r="C6"/>
      <c r="D6"/>
      <c r="E6" s="174"/>
    </row>
    <row r="7" spans="1:5">
      <c r="A7" s="135">
        <v>1</v>
      </c>
      <c r="B7" s="136">
        <v>2</v>
      </c>
      <c r="C7" s="135">
        <v>3</v>
      </c>
      <c r="D7" s="135">
        <v>4</v>
      </c>
      <c r="E7" s="178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79" t="e">
        <f>D8-C8</f>
        <v>#REF!</v>
      </c>
    </row>
    <row r="9" spans="1:5">
      <c r="A9" s="161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79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0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0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0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0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0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0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0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0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0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0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0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0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0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79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79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0" t="e">
        <f t="shared" si="0"/>
        <v>#REF!</v>
      </c>
    </row>
    <row r="26" spans="1:5">
      <c r="A26" s="148" t="s">
        <v>164</v>
      </c>
      <c r="B26" s="149">
        <v>2021000</v>
      </c>
      <c r="C26" s="142">
        <v>0</v>
      </c>
      <c r="D26" s="142" t="e">
        <f>#REF!</f>
        <v>#REF!</v>
      </c>
      <c r="E26" s="180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0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0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0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0" t="e">
        <f t="shared" si="0"/>
        <v>#REF!</v>
      </c>
    </row>
    <row r="31" spans="1:5" ht="110.25">
      <c r="A31" s="151" t="s">
        <v>163</v>
      </c>
      <c r="B31" s="141">
        <v>20804000</v>
      </c>
      <c r="C31" s="142">
        <v>0</v>
      </c>
      <c r="D31" s="142" t="e">
        <f>#REF!</f>
        <v>#REF!</v>
      </c>
      <c r="E31" s="180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0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0" t="e">
        <f t="shared" si="0"/>
        <v>#REF!</v>
      </c>
    </row>
    <row r="34" spans="1:5">
      <c r="A34" s="153" t="s">
        <v>26</v>
      </c>
      <c r="B34" s="168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1">
        <f t="shared" si="0"/>
        <v>79185.099999999627</v>
      </c>
    </row>
    <row r="35" spans="1:5">
      <c r="A35" s="169" t="s">
        <v>27</v>
      </c>
      <c r="B35" s="168"/>
      <c r="C35" s="152">
        <f>C36+C46+C50+C55+C60+C62+C68+C71+C75+C79+C83</f>
        <v>2143220</v>
      </c>
      <c r="D35" s="152">
        <f>D36+D46+D50+D55+D60+D62+D68+D71+D75+D79+D83</f>
        <v>2222405.0999999996</v>
      </c>
      <c r="E35" s="181">
        <f t="shared" si="0"/>
        <v>79185.099999999627</v>
      </c>
    </row>
    <row r="36" spans="1:5">
      <c r="A36" s="153" t="s">
        <v>28</v>
      </c>
      <c r="B36" s="163" t="s">
        <v>29</v>
      </c>
      <c r="C36" s="152">
        <f>SUM(C37:C45)</f>
        <v>245467.90000000002</v>
      </c>
      <c r="D36" s="152">
        <f>SUM(D37:D45)</f>
        <v>212563.1</v>
      </c>
      <c r="E36" s="181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5">
        <v>0</v>
      </c>
      <c r="E37" s="180">
        <f t="shared" si="0"/>
        <v>0</v>
      </c>
    </row>
    <row r="38" spans="1:5" ht="31.5">
      <c r="A38" s="154" t="s">
        <v>162</v>
      </c>
      <c r="B38" s="156" t="s">
        <v>31</v>
      </c>
      <c r="C38" s="142">
        <v>3963.5</v>
      </c>
      <c r="D38" s="142">
        <v>4606.1000000000004</v>
      </c>
      <c r="E38" s="180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0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78">
        <f t="shared" si="0"/>
        <v>2998.1999999999825</v>
      </c>
    </row>
    <row r="41" spans="1:5">
      <c r="A41" s="157" t="s">
        <v>144</v>
      </c>
      <c r="B41" s="164" t="s">
        <v>145</v>
      </c>
      <c r="C41" s="150"/>
      <c r="D41" s="150"/>
      <c r="E41" s="178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78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78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78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78">
        <f t="shared" si="0"/>
        <v>-41333.600000000006</v>
      </c>
    </row>
    <row r="46" spans="1:5" ht="31.5">
      <c r="A46" s="153" t="s">
        <v>44</v>
      </c>
      <c r="B46" s="163" t="s">
        <v>45</v>
      </c>
      <c r="C46" s="152">
        <f>SUM(C47:C48)+C49</f>
        <v>2687.8</v>
      </c>
      <c r="D46" s="152">
        <f>SUM(D47:D48)+D49</f>
        <v>3077.8999999999996</v>
      </c>
      <c r="E46" s="181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78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78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78">
        <f t="shared" si="0"/>
        <v>511.29999999999995</v>
      </c>
    </row>
    <row r="50" spans="1:5">
      <c r="A50" s="160" t="s">
        <v>52</v>
      </c>
      <c r="B50" s="163" t="s">
        <v>53</v>
      </c>
      <c r="C50" s="152">
        <f>SUM(C51:C54)</f>
        <v>96791.200000000012</v>
      </c>
      <c r="D50" s="152">
        <f>SUM(D51:D54)</f>
        <v>57480.200000000004</v>
      </c>
      <c r="E50" s="181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78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78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78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78">
        <f t="shared" si="0"/>
        <v>-30727.7</v>
      </c>
    </row>
    <row r="55" spans="1:5">
      <c r="A55" s="153" t="s">
        <v>62</v>
      </c>
      <c r="B55" s="163" t="s">
        <v>63</v>
      </c>
      <c r="C55" s="152">
        <f>SUM(C56:C59)</f>
        <v>192014.80000000002</v>
      </c>
      <c r="D55" s="152">
        <f>SUM(D56:D59)</f>
        <v>346237.80000000005</v>
      </c>
      <c r="E55" s="181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78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78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78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78">
        <f t="shared" si="0"/>
        <v>3359.2000000000007</v>
      </c>
    </row>
    <row r="60" spans="1:5">
      <c r="A60" s="147" t="s">
        <v>137</v>
      </c>
      <c r="B60" s="170" t="s">
        <v>139</v>
      </c>
      <c r="C60" s="138">
        <f>C61</f>
        <v>0</v>
      </c>
      <c r="D60" s="138">
        <f>D61</f>
        <v>0</v>
      </c>
      <c r="E60" s="179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78">
        <f t="shared" si="0"/>
        <v>0</v>
      </c>
    </row>
    <row r="62" spans="1:5">
      <c r="A62" s="160" t="s">
        <v>72</v>
      </c>
      <c r="B62" s="163" t="s">
        <v>73</v>
      </c>
      <c r="C62" s="152">
        <f>C63+C64+C66+C67+C65</f>
        <v>1160943.7</v>
      </c>
      <c r="D62" s="152">
        <f>D63+D64+D66+D67+D65</f>
        <v>1198338.7</v>
      </c>
      <c r="E62" s="181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78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78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78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78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78">
        <f t="shared" si="0"/>
        <v>-935.19999999999709</v>
      </c>
    </row>
    <row r="68" spans="1:5">
      <c r="A68" s="153" t="s">
        <v>82</v>
      </c>
      <c r="B68" s="163" t="s">
        <v>83</v>
      </c>
      <c r="C68" s="152">
        <f>SUM(C69:C70)</f>
        <v>185679.5</v>
      </c>
      <c r="D68" s="152">
        <f>SUM(D69:D70)</f>
        <v>155456.79999999999</v>
      </c>
      <c r="E68" s="181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78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78">
        <f t="shared" si="0"/>
        <v>4114.2999999999956</v>
      </c>
    </row>
    <row r="71" spans="1:5">
      <c r="A71" s="153" t="s">
        <v>88</v>
      </c>
      <c r="B71" s="163" t="s">
        <v>89</v>
      </c>
      <c r="C71" s="152">
        <f>SUM(C72:C74)</f>
        <v>37905.800000000003</v>
      </c>
      <c r="D71" s="152">
        <f>SUM(D72:D74)</f>
        <v>38649</v>
      </c>
      <c r="E71" s="181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78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78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78">
        <f t="shared" si="1"/>
        <v>6138.4000000000015</v>
      </c>
    </row>
    <row r="75" spans="1:5">
      <c r="A75" s="153" t="s">
        <v>96</v>
      </c>
      <c r="B75" s="163" t="s">
        <v>97</v>
      </c>
      <c r="C75" s="152">
        <f>SUM(C76:C78)</f>
        <v>158664.80000000002</v>
      </c>
      <c r="D75" s="152">
        <f>SUM(D76:D78)</f>
        <v>173733.3</v>
      </c>
      <c r="E75" s="181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78">
        <f t="shared" si="1"/>
        <v>16744.299999999988</v>
      </c>
    </row>
    <row r="77" spans="1:5">
      <c r="A77" s="159" t="s">
        <v>143</v>
      </c>
      <c r="B77" s="164" t="s">
        <v>142</v>
      </c>
      <c r="C77" s="150"/>
      <c r="D77" s="150"/>
      <c r="E77" s="178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78">
        <f t="shared" si="1"/>
        <v>-1675.8000000000011</v>
      </c>
    </row>
    <row r="79" spans="1:5">
      <c r="A79" s="147" t="s">
        <v>158</v>
      </c>
      <c r="B79" s="163" t="s">
        <v>159</v>
      </c>
      <c r="C79" s="152">
        <f>C80+C81</f>
        <v>16397.7</v>
      </c>
      <c r="D79" s="152">
        <f>D80+D81</f>
        <v>5061.3</v>
      </c>
      <c r="E79" s="181">
        <f t="shared" si="1"/>
        <v>-11336.400000000001</v>
      </c>
    </row>
    <row r="80" spans="1:5">
      <c r="A80" s="159" t="s">
        <v>166</v>
      </c>
      <c r="B80" s="158" t="s">
        <v>167</v>
      </c>
      <c r="C80" s="150">
        <v>16397.7</v>
      </c>
      <c r="D80" s="152">
        <v>0</v>
      </c>
      <c r="E80" s="181"/>
    </row>
    <row r="81" spans="1:5">
      <c r="A81" s="159" t="s">
        <v>161</v>
      </c>
      <c r="B81" s="158" t="s">
        <v>160</v>
      </c>
      <c r="C81" s="150">
        <v>0</v>
      </c>
      <c r="D81" s="150">
        <v>5061.3</v>
      </c>
      <c r="E81" s="178">
        <f t="shared" si="1"/>
        <v>5061.3</v>
      </c>
    </row>
    <row r="82" spans="1:5">
      <c r="A82" s="159" t="s">
        <v>161</v>
      </c>
      <c r="B82" s="158" t="s">
        <v>160</v>
      </c>
      <c r="C82" s="150">
        <v>0</v>
      </c>
      <c r="D82" s="150">
        <v>0</v>
      </c>
      <c r="E82" s="178">
        <f t="shared" si="1"/>
        <v>0</v>
      </c>
    </row>
    <row r="83" spans="1:5" ht="31.5">
      <c r="A83" s="153" t="s">
        <v>102</v>
      </c>
      <c r="B83" s="163" t="s">
        <v>103</v>
      </c>
      <c r="C83" s="152">
        <f>C84</f>
        <v>46666.8</v>
      </c>
      <c r="D83" s="152">
        <f>D84</f>
        <v>31807</v>
      </c>
      <c r="E83" s="181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78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8"/>
  <sheetViews>
    <sheetView tabSelected="1" workbookViewId="0">
      <selection activeCell="A20" sqref="A20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  <col min="9" max="13" width="36.5" customWidth="1"/>
  </cols>
  <sheetData>
    <row r="1" spans="1:5" ht="15.75" customHeight="1">
      <c r="A1" s="186" t="s">
        <v>174</v>
      </c>
      <c r="B1" s="186"/>
      <c r="C1" s="186"/>
      <c r="D1" s="186"/>
      <c r="E1" s="186"/>
    </row>
    <row r="2" spans="1:5" ht="39.75" customHeight="1">
      <c r="A2" s="186"/>
      <c r="B2" s="186"/>
      <c r="C2" s="186"/>
      <c r="D2" s="186"/>
      <c r="E2" s="186"/>
    </row>
    <row r="3" spans="1:5">
      <c r="B3" s="183"/>
      <c r="C3" s="162"/>
      <c r="D3" s="162"/>
      <c r="E3" s="84"/>
    </row>
    <row r="4" spans="1:5">
      <c r="A4" s="132"/>
      <c r="B4" s="133"/>
      <c r="C4" s="134"/>
      <c r="D4" s="134"/>
      <c r="E4" s="134" t="s">
        <v>0</v>
      </c>
    </row>
    <row r="5" spans="1:5" ht="47.25">
      <c r="A5" s="185" t="s">
        <v>1</v>
      </c>
      <c r="B5" s="185" t="s">
        <v>2</v>
      </c>
      <c r="C5" s="187" t="s">
        <v>171</v>
      </c>
      <c r="D5" s="187" t="s">
        <v>173</v>
      </c>
      <c r="E5" s="184" t="s">
        <v>165</v>
      </c>
    </row>
    <row r="6" spans="1:5" ht="12.75" hidden="1">
      <c r="A6" s="188"/>
      <c r="B6" s="188"/>
      <c r="C6" s="188"/>
      <c r="D6" s="188"/>
      <c r="E6" s="188"/>
    </row>
    <row r="7" spans="1:5">
      <c r="A7" s="135">
        <v>1</v>
      </c>
      <c r="B7" s="136">
        <v>2</v>
      </c>
      <c r="C7" s="135">
        <v>4</v>
      </c>
      <c r="D7" s="135">
        <v>5</v>
      </c>
      <c r="E7" s="136">
        <v>6</v>
      </c>
    </row>
    <row r="8" spans="1:5">
      <c r="A8" s="137" t="s">
        <v>5</v>
      </c>
      <c r="B8" s="146"/>
      <c r="C8" s="138">
        <f>C9+C23</f>
        <v>699559.8600000001</v>
      </c>
      <c r="D8" s="138">
        <v>631561.16299999994</v>
      </c>
      <c r="E8" s="138">
        <f>D8-C8</f>
        <v>-67998.69700000016</v>
      </c>
    </row>
    <row r="9" spans="1:5">
      <c r="A9" s="161" t="s">
        <v>6</v>
      </c>
      <c r="B9" s="139">
        <v>10000000</v>
      </c>
      <c r="C9" s="138">
        <f>C10+C11+C12+C13+C14+C15+C16+C17+C18+C19+C20+C21+C22</f>
        <v>405661.06000000006</v>
      </c>
      <c r="D9" s="138">
        <v>314312.58299999998</v>
      </c>
      <c r="E9" s="138">
        <f t="shared" ref="E9:E70" si="0">D9-C9</f>
        <v>-91348.477000000072</v>
      </c>
    </row>
    <row r="10" spans="1:5">
      <c r="A10" s="140" t="s">
        <v>7</v>
      </c>
      <c r="B10" s="141">
        <v>10102000</v>
      </c>
      <c r="C10" s="142">
        <v>174650</v>
      </c>
      <c r="D10" s="142">
        <v>168372.25</v>
      </c>
      <c r="E10" s="142">
        <f t="shared" si="0"/>
        <v>-6277.75</v>
      </c>
    </row>
    <row r="11" spans="1:5" ht="31.5">
      <c r="A11" s="143" t="s">
        <v>141</v>
      </c>
      <c r="B11" s="141">
        <v>10300000</v>
      </c>
      <c r="C11" s="142">
        <v>393.6</v>
      </c>
      <c r="D11" s="142">
        <v>401.1</v>
      </c>
      <c r="E11" s="142">
        <f t="shared" si="0"/>
        <v>7.5</v>
      </c>
    </row>
    <row r="12" spans="1:5">
      <c r="A12" s="144" t="s">
        <v>8</v>
      </c>
      <c r="B12" s="141">
        <v>10500000</v>
      </c>
      <c r="C12" s="142">
        <v>39796.800000000003</v>
      </c>
      <c r="D12" s="142">
        <v>34326.800000000003</v>
      </c>
      <c r="E12" s="142">
        <f t="shared" si="0"/>
        <v>-5470</v>
      </c>
    </row>
    <row r="13" spans="1:5">
      <c r="A13" s="145" t="s">
        <v>9</v>
      </c>
      <c r="B13" s="141">
        <v>10600000</v>
      </c>
      <c r="C13" s="142">
        <v>4029.1</v>
      </c>
      <c r="D13" s="142">
        <v>2811.9479999999999</v>
      </c>
      <c r="E13" s="142">
        <f t="shared" si="0"/>
        <v>-1217.152</v>
      </c>
    </row>
    <row r="14" spans="1:5">
      <c r="A14" s="145" t="s">
        <v>10</v>
      </c>
      <c r="B14" s="141">
        <v>10800000</v>
      </c>
      <c r="C14" s="142">
        <v>2196</v>
      </c>
      <c r="D14" s="142">
        <v>1908.2</v>
      </c>
      <c r="E14" s="142">
        <f t="shared" si="0"/>
        <v>-287.79999999999995</v>
      </c>
    </row>
    <row r="15" spans="1:5" ht="31.5">
      <c r="A15" s="145" t="s">
        <v>11</v>
      </c>
      <c r="B15" s="141">
        <v>10900000</v>
      </c>
      <c r="C15" s="142">
        <v>0</v>
      </c>
      <c r="D15" s="142">
        <v>0</v>
      </c>
      <c r="E15" s="142">
        <f t="shared" si="0"/>
        <v>0</v>
      </c>
    </row>
    <row r="16" spans="1:5" ht="31.5">
      <c r="A16" s="145" t="s">
        <v>12</v>
      </c>
      <c r="B16" s="141">
        <v>11100000</v>
      </c>
      <c r="C16" s="142">
        <v>64095.1</v>
      </c>
      <c r="D16" s="142">
        <v>45525.9</v>
      </c>
      <c r="E16" s="142">
        <f t="shared" si="0"/>
        <v>-18569.199999999997</v>
      </c>
    </row>
    <row r="17" spans="1:5">
      <c r="A17" s="145" t="s">
        <v>13</v>
      </c>
      <c r="B17" s="141">
        <v>11200000</v>
      </c>
      <c r="C17" s="142">
        <v>2830.2</v>
      </c>
      <c r="D17" s="142">
        <v>5729.7449999999999</v>
      </c>
      <c r="E17" s="142">
        <f t="shared" si="0"/>
        <v>2899.5450000000001</v>
      </c>
    </row>
    <row r="18" spans="1:5" ht="31.5">
      <c r="A18" s="145" t="s">
        <v>14</v>
      </c>
      <c r="B18" s="141">
        <v>11300000</v>
      </c>
      <c r="C18" s="142">
        <v>334.06</v>
      </c>
      <c r="D18" s="142">
        <v>819.74</v>
      </c>
      <c r="E18" s="142">
        <f t="shared" si="0"/>
        <v>485.68</v>
      </c>
    </row>
    <row r="19" spans="1:5" ht="31.5">
      <c r="A19" s="145" t="s">
        <v>15</v>
      </c>
      <c r="B19" s="141">
        <v>11400000</v>
      </c>
      <c r="C19" s="142">
        <v>10134.9</v>
      </c>
      <c r="D19" s="142">
        <v>13950</v>
      </c>
      <c r="E19" s="142">
        <f t="shared" si="0"/>
        <v>3815.1000000000004</v>
      </c>
    </row>
    <row r="20" spans="1:5">
      <c r="A20" s="145" t="s">
        <v>16</v>
      </c>
      <c r="B20" s="141">
        <v>11600000</v>
      </c>
      <c r="C20" s="142">
        <v>106166.9</v>
      </c>
      <c r="D20" s="142">
        <v>40355.800000000003</v>
      </c>
      <c r="E20" s="142">
        <f t="shared" si="0"/>
        <v>-65811.099999999991</v>
      </c>
    </row>
    <row r="21" spans="1:5">
      <c r="A21" s="145" t="s">
        <v>17</v>
      </c>
      <c r="B21" s="141">
        <v>11700000</v>
      </c>
      <c r="C21" s="142">
        <v>1034.4000000000001</v>
      </c>
      <c r="D21" s="142">
        <v>111.1</v>
      </c>
      <c r="E21" s="142">
        <f t="shared" si="0"/>
        <v>-923.30000000000007</v>
      </c>
    </row>
    <row r="22" spans="1:5" ht="63">
      <c r="A22" s="145" t="s">
        <v>149</v>
      </c>
      <c r="B22" s="141">
        <v>11800000</v>
      </c>
      <c r="C22" s="142">
        <v>0</v>
      </c>
      <c r="D22" s="142">
        <v>0</v>
      </c>
      <c r="E22" s="142">
        <f t="shared" si="0"/>
        <v>0</v>
      </c>
    </row>
    <row r="23" spans="1:5">
      <c r="A23" s="147" t="s">
        <v>18</v>
      </c>
      <c r="B23" s="146">
        <v>20000000</v>
      </c>
      <c r="C23" s="138">
        <f>C24+C32+C31+C29+C30</f>
        <v>293898.8</v>
      </c>
      <c r="D23" s="138">
        <v>317248.58</v>
      </c>
      <c r="E23" s="138">
        <f t="shared" si="0"/>
        <v>23349.780000000028</v>
      </c>
    </row>
    <row r="24" spans="1:5" ht="47.25">
      <c r="A24" s="147" t="s">
        <v>19</v>
      </c>
      <c r="B24" s="139">
        <v>20200000</v>
      </c>
      <c r="C24" s="138">
        <f>SUM(C25:C28)</f>
        <v>293668</v>
      </c>
      <c r="D24" s="138">
        <v>322072.58</v>
      </c>
      <c r="E24" s="138">
        <f t="shared" si="0"/>
        <v>28404.580000000016</v>
      </c>
    </row>
    <row r="25" spans="1:5">
      <c r="A25" s="148" t="s">
        <v>20</v>
      </c>
      <c r="B25" s="149">
        <v>20210000</v>
      </c>
      <c r="C25" s="142">
        <v>16189.2</v>
      </c>
      <c r="D25" s="142">
        <v>20870.3</v>
      </c>
      <c r="E25" s="142">
        <f t="shared" si="0"/>
        <v>4681.0999999999985</v>
      </c>
    </row>
    <row r="26" spans="1:5">
      <c r="A26" s="148" t="s">
        <v>21</v>
      </c>
      <c r="B26" s="149">
        <v>20220000</v>
      </c>
      <c r="C26" s="142">
        <v>24064.3</v>
      </c>
      <c r="D26" s="142">
        <v>0</v>
      </c>
      <c r="E26" s="142">
        <f t="shared" si="0"/>
        <v>-24064.3</v>
      </c>
    </row>
    <row r="27" spans="1:5">
      <c r="A27" s="148" t="s">
        <v>22</v>
      </c>
      <c r="B27" s="149">
        <v>20230000</v>
      </c>
      <c r="C27" s="142">
        <v>253414.5</v>
      </c>
      <c r="D27" s="142">
        <v>41798.339999999997</v>
      </c>
      <c r="E27" s="142">
        <f t="shared" si="0"/>
        <v>-211616.16</v>
      </c>
    </row>
    <row r="28" spans="1:5">
      <c r="A28" s="148" t="s">
        <v>23</v>
      </c>
      <c r="B28" s="149">
        <v>20240000</v>
      </c>
      <c r="C28" s="142">
        <v>0</v>
      </c>
      <c r="D28" s="142">
        <v>248453.94</v>
      </c>
      <c r="E28" s="142">
        <f t="shared" si="0"/>
        <v>248453.94</v>
      </c>
    </row>
    <row r="29" spans="1:5">
      <c r="A29" s="148" t="s">
        <v>146</v>
      </c>
      <c r="B29" s="141">
        <v>20704000</v>
      </c>
      <c r="C29" s="142">
        <v>23.6</v>
      </c>
      <c r="D29" s="142">
        <v>10950</v>
      </c>
      <c r="E29" s="142">
        <f t="shared" si="0"/>
        <v>10926.4</v>
      </c>
    </row>
    <row r="30" spans="1:5" ht="110.25">
      <c r="A30" s="151" t="s">
        <v>163</v>
      </c>
      <c r="B30" s="141">
        <v>20804000</v>
      </c>
      <c r="C30" s="142">
        <v>0</v>
      </c>
      <c r="D30" s="142">
        <v>83.7</v>
      </c>
      <c r="E30" s="142">
        <f t="shared" si="0"/>
        <v>83.7</v>
      </c>
    </row>
    <row r="31" spans="1:5" ht="63">
      <c r="A31" s="151" t="s">
        <v>24</v>
      </c>
      <c r="B31" s="141">
        <v>21800000</v>
      </c>
      <c r="C31" s="142">
        <v>232.9</v>
      </c>
      <c r="D31" s="142">
        <v>0</v>
      </c>
      <c r="E31" s="142">
        <f t="shared" si="0"/>
        <v>-232.9</v>
      </c>
    </row>
    <row r="32" spans="1:5" ht="47.25">
      <c r="A32" s="143" t="s">
        <v>25</v>
      </c>
      <c r="B32" s="141">
        <v>21900000</v>
      </c>
      <c r="C32" s="142">
        <v>-25.7</v>
      </c>
      <c r="D32" s="142">
        <v>-4907.7</v>
      </c>
      <c r="E32" s="142">
        <f t="shared" si="0"/>
        <v>-4882</v>
      </c>
    </row>
    <row r="33" spans="1:11">
      <c r="A33" s="153" t="s">
        <v>26</v>
      </c>
      <c r="B33" s="185"/>
      <c r="C33" s="152">
        <f>C35+C42+C46+C51+C56+C58+C64+C67+C71+C79+C75</f>
        <v>613878.59999999986</v>
      </c>
      <c r="D33" s="152">
        <f>D35+D42+D46+D51+D56+D58+D64+D67+D71+D79+D75</f>
        <v>616589.50000000012</v>
      </c>
      <c r="E33" s="152">
        <f t="shared" si="0"/>
        <v>2710.9000000002561</v>
      </c>
    </row>
    <row r="34" spans="1:11">
      <c r="A34" s="169" t="s">
        <v>172</v>
      </c>
      <c r="B34" s="185"/>
      <c r="C34" s="152">
        <f>C35+C42+C46+C51+C56+C58+C64+C67+C71+C75+C79</f>
        <v>613878.59999999986</v>
      </c>
      <c r="D34" s="152">
        <f>D35+D42+D46+D51+D56+D58+D64+D67+D71+D75+D79</f>
        <v>616589.50000000012</v>
      </c>
      <c r="E34" s="152">
        <f t="shared" si="0"/>
        <v>2710.9000000002561</v>
      </c>
    </row>
    <row r="35" spans="1:11">
      <c r="A35" s="153" t="s">
        <v>28</v>
      </c>
      <c r="B35" s="163" t="s">
        <v>29</v>
      </c>
      <c r="C35" s="152">
        <f>SUM(C36:C41)</f>
        <v>63681.5</v>
      </c>
      <c r="D35" s="152">
        <f>SUM(D36:D41)</f>
        <v>68065.5</v>
      </c>
      <c r="E35" s="152">
        <f t="shared" si="0"/>
        <v>4384</v>
      </c>
      <c r="I35" s="189"/>
      <c r="J35" s="190"/>
      <c r="K35" s="190"/>
    </row>
    <row r="36" spans="1:11" ht="31.5">
      <c r="A36" s="154" t="s">
        <v>162</v>
      </c>
      <c r="B36" s="156" t="s">
        <v>31</v>
      </c>
      <c r="C36" s="142">
        <v>1614.4</v>
      </c>
      <c r="D36" s="142">
        <v>1431</v>
      </c>
      <c r="E36" s="142">
        <f t="shared" si="0"/>
        <v>-183.40000000000009</v>
      </c>
      <c r="I36" s="191"/>
      <c r="J36" s="192"/>
      <c r="K36" s="193"/>
    </row>
    <row r="37" spans="1:11" ht="31.5">
      <c r="A37" s="155" t="s">
        <v>32</v>
      </c>
      <c r="B37" s="156" t="s">
        <v>33</v>
      </c>
      <c r="C37" s="142">
        <v>32.6</v>
      </c>
      <c r="D37" s="142">
        <v>56</v>
      </c>
      <c r="E37" s="142">
        <f t="shared" si="0"/>
        <v>23.4</v>
      </c>
      <c r="I37" s="194"/>
      <c r="J37" s="193"/>
      <c r="K37" s="193"/>
    </row>
    <row r="38" spans="1:11" ht="31.5">
      <c r="A38" s="154" t="s">
        <v>34</v>
      </c>
      <c r="B38" s="158" t="s">
        <v>35</v>
      </c>
      <c r="C38" s="150">
        <v>44319.9</v>
      </c>
      <c r="D38" s="142">
        <v>40964.9</v>
      </c>
      <c r="E38" s="150">
        <f t="shared" si="0"/>
        <v>-3355</v>
      </c>
      <c r="I38" s="194"/>
      <c r="J38" s="193"/>
      <c r="K38" s="193"/>
    </row>
    <row r="39" spans="1:11" ht="31.5">
      <c r="A39" s="154" t="s">
        <v>36</v>
      </c>
      <c r="B39" s="158" t="s">
        <v>37</v>
      </c>
      <c r="C39" s="150">
        <v>8114.4</v>
      </c>
      <c r="D39" s="150">
        <v>8570.7999999999993</v>
      </c>
      <c r="E39" s="150">
        <f t="shared" si="0"/>
        <v>456.39999999999964</v>
      </c>
      <c r="I39" s="194"/>
      <c r="J39" s="193"/>
      <c r="K39" s="193"/>
    </row>
    <row r="40" spans="1:11" hidden="1">
      <c r="A40" s="154" t="s">
        <v>38</v>
      </c>
      <c r="B40" s="158" t="s">
        <v>39</v>
      </c>
      <c r="C40" s="150">
        <v>0</v>
      </c>
      <c r="D40" s="150">
        <v>0</v>
      </c>
      <c r="E40" s="150">
        <f t="shared" si="0"/>
        <v>0</v>
      </c>
      <c r="I40" s="194"/>
      <c r="J40" s="193"/>
      <c r="K40" s="193"/>
    </row>
    <row r="41" spans="1:11">
      <c r="A41" s="154" t="s">
        <v>42</v>
      </c>
      <c r="B41" s="158" t="s">
        <v>43</v>
      </c>
      <c r="C41" s="150">
        <v>9600.2000000000007</v>
      </c>
      <c r="D41" s="150">
        <v>17042.8</v>
      </c>
      <c r="E41" s="150">
        <f t="shared" si="0"/>
        <v>7442.5999999999985</v>
      </c>
      <c r="I41" s="189"/>
      <c r="J41" s="190"/>
      <c r="K41" s="84"/>
    </row>
    <row r="42" spans="1:11" ht="31.5">
      <c r="A42" s="153" t="s">
        <v>44</v>
      </c>
      <c r="B42" s="163" t="s">
        <v>45</v>
      </c>
      <c r="C42" s="152">
        <f>SUM(C43:C44)+C45</f>
        <v>1008.4000000000001</v>
      </c>
      <c r="D42" s="152">
        <f>SUM(D43:D44)+D45</f>
        <v>1067.7</v>
      </c>
      <c r="E42" s="152">
        <f t="shared" si="0"/>
        <v>59.299999999999955</v>
      </c>
      <c r="I42" s="194"/>
      <c r="J42" s="193"/>
      <c r="K42" s="193"/>
    </row>
    <row r="43" spans="1:11" ht="47.25">
      <c r="A43" s="154" t="s">
        <v>46</v>
      </c>
      <c r="B43" s="158" t="s">
        <v>47</v>
      </c>
      <c r="C43" s="150">
        <v>34.1</v>
      </c>
      <c r="D43" s="150">
        <v>0</v>
      </c>
      <c r="E43" s="150">
        <f t="shared" si="0"/>
        <v>-34.1</v>
      </c>
      <c r="I43" s="194"/>
      <c r="J43" s="193"/>
      <c r="K43" s="193"/>
    </row>
    <row r="44" spans="1:11">
      <c r="A44" s="154" t="s">
        <v>48</v>
      </c>
      <c r="B44" s="158" t="s">
        <v>49</v>
      </c>
      <c r="C44" s="150">
        <v>18.600000000000001</v>
      </c>
      <c r="D44" s="150">
        <v>87.3</v>
      </c>
      <c r="E44" s="150">
        <f t="shared" si="0"/>
        <v>68.699999999999989</v>
      </c>
      <c r="I44" s="194"/>
      <c r="J44" s="193"/>
      <c r="K44" s="193"/>
    </row>
    <row r="45" spans="1:11" ht="31.5">
      <c r="A45" s="159" t="s">
        <v>50</v>
      </c>
      <c r="B45" s="158" t="s">
        <v>51</v>
      </c>
      <c r="C45" s="150">
        <v>955.7</v>
      </c>
      <c r="D45" s="150">
        <v>980.4</v>
      </c>
      <c r="E45" s="150">
        <f t="shared" si="0"/>
        <v>24.699999999999932</v>
      </c>
      <c r="I45" s="189"/>
      <c r="J45" s="190"/>
      <c r="K45" s="190"/>
    </row>
    <row r="46" spans="1:11">
      <c r="A46" s="160" t="s">
        <v>52</v>
      </c>
      <c r="B46" s="163" t="s">
        <v>53</v>
      </c>
      <c r="C46" s="152">
        <f>SUM(C47:C50)</f>
        <v>8282.1</v>
      </c>
      <c r="D46" s="152">
        <f>SUM(D47:D50)</f>
        <v>6551.1</v>
      </c>
      <c r="E46" s="152">
        <f t="shared" si="0"/>
        <v>-1731</v>
      </c>
      <c r="I46" s="194"/>
      <c r="J46" s="193"/>
      <c r="K46" s="193"/>
    </row>
    <row r="47" spans="1:11" hidden="1">
      <c r="A47" s="157" t="s">
        <v>54</v>
      </c>
      <c r="B47" s="158" t="s">
        <v>55</v>
      </c>
      <c r="C47" s="150">
        <v>0</v>
      </c>
      <c r="D47" s="150"/>
      <c r="E47" s="150">
        <f t="shared" si="0"/>
        <v>0</v>
      </c>
      <c r="I47" s="194"/>
      <c r="J47" s="193"/>
      <c r="K47" s="193"/>
    </row>
    <row r="48" spans="1:11">
      <c r="A48" s="157" t="s">
        <v>56</v>
      </c>
      <c r="B48" s="158" t="s">
        <v>57</v>
      </c>
      <c r="C48" s="150">
        <v>7178.8</v>
      </c>
      <c r="D48" s="150">
        <v>5485.6</v>
      </c>
      <c r="E48" s="150">
        <f t="shared" si="0"/>
        <v>-1693.1999999999998</v>
      </c>
      <c r="I48" s="194"/>
      <c r="J48" s="193"/>
      <c r="K48" s="193"/>
    </row>
    <row r="49" spans="1:11">
      <c r="A49" s="157" t="s">
        <v>58</v>
      </c>
      <c r="B49" s="158" t="s">
        <v>59</v>
      </c>
      <c r="C49" s="150">
        <v>0</v>
      </c>
      <c r="D49" s="150">
        <v>628</v>
      </c>
      <c r="E49" s="150">
        <f t="shared" si="0"/>
        <v>628</v>
      </c>
      <c r="I49" s="194"/>
      <c r="J49" s="193"/>
      <c r="K49" s="193"/>
    </row>
    <row r="50" spans="1:11">
      <c r="A50" s="157" t="s">
        <v>60</v>
      </c>
      <c r="B50" s="158" t="s">
        <v>61</v>
      </c>
      <c r="C50" s="150">
        <v>1103.3</v>
      </c>
      <c r="D50" s="150">
        <v>437.5</v>
      </c>
      <c r="E50" s="150">
        <f t="shared" si="0"/>
        <v>-665.8</v>
      </c>
      <c r="I50" s="189"/>
      <c r="J50" s="190"/>
      <c r="K50" s="190"/>
    </row>
    <row r="51" spans="1:11">
      <c r="A51" s="153" t="s">
        <v>62</v>
      </c>
      <c r="B51" s="163" t="s">
        <v>63</v>
      </c>
      <c r="C51" s="152">
        <f>SUM(C52:C55)</f>
        <v>53120</v>
      </c>
      <c r="D51" s="152">
        <f>SUM(D52:D55)</f>
        <v>43789.1</v>
      </c>
      <c r="E51" s="152">
        <f t="shared" si="0"/>
        <v>-9330.9000000000015</v>
      </c>
      <c r="I51" s="194"/>
      <c r="J51" s="193"/>
      <c r="K51" s="193"/>
    </row>
    <row r="52" spans="1:11">
      <c r="A52" s="154" t="s">
        <v>64</v>
      </c>
      <c r="B52" s="158" t="s">
        <v>65</v>
      </c>
      <c r="C52" s="150">
        <v>4607.8999999999996</v>
      </c>
      <c r="D52" s="150">
        <v>3113.3</v>
      </c>
      <c r="E52" s="150">
        <f t="shared" si="0"/>
        <v>-1494.5999999999995</v>
      </c>
      <c r="I52" s="194"/>
      <c r="J52" s="193"/>
      <c r="K52" s="193"/>
    </row>
    <row r="53" spans="1:11">
      <c r="A53" s="154" t="s">
        <v>66</v>
      </c>
      <c r="B53" s="158" t="s">
        <v>67</v>
      </c>
      <c r="C53" s="150">
        <v>9011.4</v>
      </c>
      <c r="D53" s="150">
        <v>591.1</v>
      </c>
      <c r="E53" s="150">
        <f t="shared" si="0"/>
        <v>-8420.2999999999993</v>
      </c>
      <c r="I53" s="194"/>
      <c r="J53" s="193"/>
      <c r="K53" s="193"/>
    </row>
    <row r="54" spans="1:11">
      <c r="A54" s="154" t="s">
        <v>68</v>
      </c>
      <c r="B54" s="158" t="s">
        <v>69</v>
      </c>
      <c r="C54" s="150">
        <v>32374.7</v>
      </c>
      <c r="D54" s="150">
        <v>32347.8</v>
      </c>
      <c r="E54" s="150">
        <f t="shared" si="0"/>
        <v>-26.900000000001455</v>
      </c>
      <c r="I54" s="194"/>
      <c r="J54" s="193"/>
      <c r="K54" s="193"/>
    </row>
    <row r="55" spans="1:11" ht="31.5">
      <c r="A55" s="154" t="s">
        <v>70</v>
      </c>
      <c r="B55" s="158" t="s">
        <v>71</v>
      </c>
      <c r="C55" s="150">
        <f>7126</f>
        <v>7126</v>
      </c>
      <c r="D55" s="150">
        <v>7736.9</v>
      </c>
      <c r="E55" s="150">
        <f t="shared" si="0"/>
        <v>610.89999999999964</v>
      </c>
      <c r="I55" s="195"/>
      <c r="J55" s="84"/>
      <c r="K55" s="190"/>
    </row>
    <row r="56" spans="1:11" hidden="1">
      <c r="A56" s="147" t="s">
        <v>137</v>
      </c>
      <c r="B56" s="170" t="s">
        <v>139</v>
      </c>
      <c r="C56" s="138">
        <f>C57</f>
        <v>0</v>
      </c>
      <c r="D56" s="138">
        <f>D57</f>
        <v>0</v>
      </c>
      <c r="E56" s="138">
        <f t="shared" si="0"/>
        <v>0</v>
      </c>
      <c r="I56" s="194"/>
      <c r="J56" s="193"/>
      <c r="K56" s="193"/>
    </row>
    <row r="57" spans="1:11" hidden="1">
      <c r="A57" s="154" t="s">
        <v>138</v>
      </c>
      <c r="B57" s="158" t="s">
        <v>140</v>
      </c>
      <c r="C57" s="150">
        <v>0</v>
      </c>
      <c r="D57" s="150">
        <v>0</v>
      </c>
      <c r="E57" s="150">
        <f t="shared" si="0"/>
        <v>0</v>
      </c>
      <c r="I57" s="189"/>
      <c r="J57" s="190"/>
      <c r="K57" s="190"/>
    </row>
    <row r="58" spans="1:11">
      <c r="A58" s="160" t="s">
        <v>72</v>
      </c>
      <c r="B58" s="163" t="s">
        <v>73</v>
      </c>
      <c r="C58" s="152">
        <f>C59+C60+C62+C63+C61</f>
        <v>356049.8</v>
      </c>
      <c r="D58" s="152">
        <f>D59+D60+D62+D63+D61</f>
        <v>385000.20000000007</v>
      </c>
      <c r="E58" s="152">
        <f t="shared" si="0"/>
        <v>28950.400000000081</v>
      </c>
      <c r="I58" s="194"/>
      <c r="J58" s="193"/>
      <c r="K58" s="193"/>
    </row>
    <row r="59" spans="1:11">
      <c r="A59" s="154" t="s">
        <v>74</v>
      </c>
      <c r="B59" s="158" t="s">
        <v>75</v>
      </c>
      <c r="C59" s="150">
        <v>133420.29999999999</v>
      </c>
      <c r="D59" s="150">
        <v>131839.70000000001</v>
      </c>
      <c r="E59" s="150">
        <f t="shared" si="0"/>
        <v>-1580.5999999999767</v>
      </c>
      <c r="I59" s="194"/>
      <c r="J59" s="193"/>
      <c r="K59" s="193"/>
    </row>
    <row r="60" spans="1:11">
      <c r="A60" s="154" t="s">
        <v>76</v>
      </c>
      <c r="B60" s="158" t="s">
        <v>77</v>
      </c>
      <c r="C60" s="150">
        <v>167814.3</v>
      </c>
      <c r="D60" s="150">
        <v>191258.1</v>
      </c>
      <c r="E60" s="150">
        <f t="shared" si="0"/>
        <v>23443.800000000017</v>
      </c>
      <c r="I60" s="194"/>
      <c r="J60" s="193"/>
      <c r="K60" s="193"/>
    </row>
    <row r="61" spans="1:11">
      <c r="A61" s="154" t="s">
        <v>152</v>
      </c>
      <c r="B61" s="158" t="s">
        <v>151</v>
      </c>
      <c r="C61" s="150">
        <v>34796.699999999997</v>
      </c>
      <c r="D61" s="150">
        <v>43412.4</v>
      </c>
      <c r="E61" s="150">
        <f t="shared" si="0"/>
        <v>8615.7000000000044</v>
      </c>
      <c r="I61" s="194"/>
      <c r="J61" s="193"/>
      <c r="K61" s="193"/>
    </row>
    <row r="62" spans="1:11">
      <c r="A62" s="154" t="s">
        <v>78</v>
      </c>
      <c r="B62" s="158" t="s">
        <v>79</v>
      </c>
      <c r="C62" s="150">
        <v>1774.2</v>
      </c>
      <c r="D62" s="150">
        <v>1684.1</v>
      </c>
      <c r="E62" s="150">
        <f t="shared" si="0"/>
        <v>-90.100000000000136</v>
      </c>
      <c r="I62" s="194"/>
      <c r="J62" s="193"/>
      <c r="K62" s="193"/>
    </row>
    <row r="63" spans="1:11">
      <c r="A63" s="154" t="s">
        <v>80</v>
      </c>
      <c r="B63" s="158" t="s">
        <v>81</v>
      </c>
      <c r="C63" s="150">
        <v>18244.3</v>
      </c>
      <c r="D63" s="150">
        <v>16805.900000000001</v>
      </c>
      <c r="E63" s="150">
        <f t="shared" si="0"/>
        <v>-1438.3999999999978</v>
      </c>
      <c r="I63" s="189"/>
      <c r="J63" s="190"/>
      <c r="K63" s="190"/>
    </row>
    <row r="64" spans="1:11">
      <c r="A64" s="153" t="s">
        <v>82</v>
      </c>
      <c r="B64" s="163" t="s">
        <v>83</v>
      </c>
      <c r="C64" s="152">
        <f>SUM(C65:C66)</f>
        <v>48627.899999999994</v>
      </c>
      <c r="D64" s="152">
        <f>SUM(D65:D66)</f>
        <v>45180.899999999994</v>
      </c>
      <c r="E64" s="152">
        <f t="shared" si="0"/>
        <v>-3447</v>
      </c>
      <c r="I64" s="194"/>
      <c r="J64" s="193"/>
      <c r="K64" s="193"/>
    </row>
    <row r="65" spans="1:11">
      <c r="A65" s="154" t="s">
        <v>84</v>
      </c>
      <c r="B65" s="158" t="s">
        <v>85</v>
      </c>
      <c r="C65" s="150">
        <v>34995.699999999997</v>
      </c>
      <c r="D65" s="150">
        <v>34650.1</v>
      </c>
      <c r="E65" s="150">
        <f t="shared" si="0"/>
        <v>-345.59999999999854</v>
      </c>
      <c r="I65" s="194"/>
      <c r="J65" s="193"/>
      <c r="K65" s="193"/>
    </row>
    <row r="66" spans="1:11">
      <c r="A66" s="154" t="s">
        <v>86</v>
      </c>
      <c r="B66" s="158" t="s">
        <v>87</v>
      </c>
      <c r="C66" s="150">
        <v>13632.2</v>
      </c>
      <c r="D66" s="150">
        <v>10530.8</v>
      </c>
      <c r="E66" s="150">
        <f t="shared" si="0"/>
        <v>-3101.4000000000015</v>
      </c>
      <c r="I66" s="189"/>
      <c r="J66" s="190"/>
      <c r="K66" s="190"/>
    </row>
    <row r="67" spans="1:11">
      <c r="A67" s="153" t="s">
        <v>88</v>
      </c>
      <c r="B67" s="163" t="s">
        <v>89</v>
      </c>
      <c r="C67" s="152">
        <f>SUM(C68:C70)</f>
        <v>11504.7</v>
      </c>
      <c r="D67" s="152">
        <f>SUM(D68:D70)</f>
        <v>11644.6</v>
      </c>
      <c r="E67" s="152">
        <f t="shared" si="0"/>
        <v>139.89999999999964</v>
      </c>
      <c r="I67" s="194"/>
      <c r="J67" s="193"/>
      <c r="K67" s="193"/>
    </row>
    <row r="68" spans="1:11">
      <c r="A68" s="154" t="s">
        <v>90</v>
      </c>
      <c r="B68" s="158" t="s">
        <v>91</v>
      </c>
      <c r="C68" s="150">
        <v>2626.8</v>
      </c>
      <c r="D68" s="150">
        <v>2632.4</v>
      </c>
      <c r="E68" s="150">
        <f t="shared" si="0"/>
        <v>5.5999999999999091</v>
      </c>
      <c r="I68" s="194"/>
      <c r="J68" s="193"/>
      <c r="K68" s="193"/>
    </row>
    <row r="69" spans="1:11">
      <c r="A69" s="154" t="s">
        <v>92</v>
      </c>
      <c r="B69" s="158" t="s">
        <v>93</v>
      </c>
      <c r="C69" s="150">
        <v>1364</v>
      </c>
      <c r="D69" s="150">
        <v>2293.6999999999998</v>
      </c>
      <c r="E69" s="150">
        <f t="shared" si="0"/>
        <v>929.69999999999982</v>
      </c>
      <c r="I69" s="194"/>
      <c r="J69" s="193"/>
      <c r="K69" s="193"/>
    </row>
    <row r="70" spans="1:11">
      <c r="A70" s="154" t="s">
        <v>94</v>
      </c>
      <c r="B70" s="158" t="s">
        <v>95</v>
      </c>
      <c r="C70" s="150">
        <v>7513.9</v>
      </c>
      <c r="D70" s="150">
        <v>6718.5</v>
      </c>
      <c r="E70" s="150">
        <f t="shared" si="0"/>
        <v>-795.39999999999964</v>
      </c>
      <c r="I70" s="189"/>
      <c r="J70" s="190"/>
      <c r="K70" s="190"/>
    </row>
    <row r="71" spans="1:11">
      <c r="A71" s="153" t="s">
        <v>96</v>
      </c>
      <c r="B71" s="163" t="s">
        <v>97</v>
      </c>
      <c r="C71" s="152">
        <f>SUM(C72:C74)</f>
        <v>56396.6</v>
      </c>
      <c r="D71" s="152">
        <f>SUM(D72:D74)</f>
        <v>43434.1</v>
      </c>
      <c r="E71" s="152">
        <f t="shared" ref="E71:E80" si="1">D71-C71</f>
        <v>-12962.5</v>
      </c>
      <c r="I71" s="194"/>
      <c r="J71" s="193"/>
      <c r="K71" s="193"/>
    </row>
    <row r="72" spans="1:11">
      <c r="A72" s="159" t="s">
        <v>98</v>
      </c>
      <c r="B72" s="158" t="s">
        <v>99</v>
      </c>
      <c r="C72" s="150">
        <v>53533.5</v>
      </c>
      <c r="D72" s="150">
        <v>40437.4</v>
      </c>
      <c r="E72" s="150">
        <f t="shared" si="1"/>
        <v>-13096.099999999999</v>
      </c>
      <c r="I72" s="194"/>
      <c r="J72" s="193"/>
      <c r="K72" s="193"/>
    </row>
    <row r="73" spans="1:11" hidden="1">
      <c r="A73" s="159" t="s">
        <v>143</v>
      </c>
      <c r="B73" s="164" t="s">
        <v>142</v>
      </c>
      <c r="C73" s="150"/>
      <c r="D73" s="150"/>
      <c r="E73" s="150">
        <f t="shared" si="1"/>
        <v>0</v>
      </c>
      <c r="I73" s="189"/>
      <c r="J73" s="190"/>
      <c r="K73" s="190"/>
    </row>
    <row r="74" spans="1:11">
      <c r="A74" s="159" t="s">
        <v>100</v>
      </c>
      <c r="B74" s="158" t="s">
        <v>101</v>
      </c>
      <c r="C74" s="150">
        <v>2863.1</v>
      </c>
      <c r="D74" s="150">
        <v>2996.7</v>
      </c>
      <c r="E74" s="150">
        <f t="shared" si="1"/>
        <v>133.59999999999991</v>
      </c>
      <c r="I74" s="194"/>
      <c r="J74" s="193"/>
      <c r="K74" s="193"/>
    </row>
    <row r="75" spans="1:11">
      <c r="A75" s="147" t="s">
        <v>158</v>
      </c>
      <c r="B75" s="163" t="s">
        <v>159</v>
      </c>
      <c r="C75" s="152">
        <f>C77+C78</f>
        <v>1798.7</v>
      </c>
      <c r="D75" s="152">
        <f>D77+D78</f>
        <v>1600</v>
      </c>
      <c r="E75" s="152">
        <f t="shared" si="1"/>
        <v>-198.70000000000005</v>
      </c>
      <c r="I75" s="194"/>
      <c r="J75" s="193"/>
      <c r="K75" s="193"/>
    </row>
    <row r="76" spans="1:11" hidden="1">
      <c r="A76" s="159" t="s">
        <v>166</v>
      </c>
      <c r="B76" s="158" t="s">
        <v>167</v>
      </c>
      <c r="C76" s="150">
        <v>0</v>
      </c>
      <c r="D76" s="150"/>
      <c r="E76" s="150">
        <f t="shared" si="1"/>
        <v>0</v>
      </c>
      <c r="I76" s="189"/>
      <c r="J76" s="190"/>
      <c r="K76" s="190"/>
    </row>
    <row r="77" spans="1:11">
      <c r="A77" s="159" t="s">
        <v>161</v>
      </c>
      <c r="B77" s="158" t="s">
        <v>160</v>
      </c>
      <c r="C77" s="150">
        <v>1798.7</v>
      </c>
      <c r="D77" s="150">
        <v>1600</v>
      </c>
      <c r="E77" s="150">
        <f t="shared" si="1"/>
        <v>-198.70000000000005</v>
      </c>
      <c r="I77" s="194"/>
      <c r="J77" s="193"/>
      <c r="K77" s="193"/>
    </row>
    <row r="78" spans="1:11" hidden="1">
      <c r="A78" s="159" t="s">
        <v>161</v>
      </c>
      <c r="B78" s="158" t="s">
        <v>160</v>
      </c>
      <c r="C78" s="150">
        <v>0</v>
      </c>
      <c r="D78" s="150"/>
      <c r="E78" s="150">
        <f t="shared" si="1"/>
        <v>0</v>
      </c>
    </row>
    <row r="79" spans="1:11" ht="31.5">
      <c r="A79" s="153" t="s">
        <v>102</v>
      </c>
      <c r="B79" s="163" t="s">
        <v>103</v>
      </c>
      <c r="C79" s="152">
        <f>C80</f>
        <v>13408.9</v>
      </c>
      <c r="D79" s="152">
        <f>D80</f>
        <v>10256.299999999999</v>
      </c>
      <c r="E79" s="152">
        <f t="shared" si="1"/>
        <v>-3152.6000000000004</v>
      </c>
    </row>
    <row r="80" spans="1:11" ht="31.5">
      <c r="A80" s="159" t="s">
        <v>104</v>
      </c>
      <c r="B80" s="158" t="s">
        <v>105</v>
      </c>
      <c r="C80" s="150">
        <v>13408.9</v>
      </c>
      <c r="D80" s="150">
        <v>10256.299999999999</v>
      </c>
      <c r="E80" s="150">
        <f t="shared" si="1"/>
        <v>-3152.6000000000004</v>
      </c>
    </row>
    <row r="81" spans="3:4">
      <c r="C81" s="83"/>
      <c r="D81" s="83"/>
    </row>
    <row r="82" spans="3:4">
      <c r="C82" s="83"/>
      <c r="D82" s="83"/>
    </row>
    <row r="83" spans="3:4">
      <c r="C83" s="83"/>
      <c r="D83" s="83"/>
    </row>
    <row r="84" spans="3:4">
      <c r="C84" s="83"/>
      <c r="D84" s="83"/>
    </row>
    <row r="85" spans="3:4">
      <c r="C85" s="83"/>
      <c r="D85" s="83"/>
    </row>
    <row r="86" spans="3:4">
      <c r="C86" s="83"/>
      <c r="D86" s="83"/>
    </row>
    <row r="87" spans="3:4">
      <c r="C87" s="83"/>
      <c r="D87" s="83"/>
    </row>
    <row r="88" spans="3:4">
      <c r="C88" s="83"/>
      <c r="D88" s="83"/>
    </row>
    <row r="89" spans="3:4">
      <c r="C89" s="83"/>
      <c r="D89" s="83"/>
    </row>
    <row r="90" spans="3:4">
      <c r="C90" s="83"/>
      <c r="D90" s="83"/>
    </row>
    <row r="91" spans="3:4">
      <c r="C91" s="83"/>
      <c r="D91" s="83"/>
    </row>
    <row r="92" spans="3:4">
      <c r="C92" s="83"/>
      <c r="D92" s="83"/>
    </row>
    <row r="93" spans="3:4">
      <c r="C93" s="83"/>
      <c r="D93" s="83"/>
    </row>
    <row r="94" spans="3:4">
      <c r="C94" s="83"/>
      <c r="D94" s="83"/>
    </row>
    <row r="95" spans="3:4">
      <c r="C95" s="83"/>
      <c r="D95" s="83"/>
    </row>
    <row r="96" spans="3:4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2021-03-15T06:17:02Z</cp:lastPrinted>
  <dcterms:created xsi:type="dcterms:W3CDTF">2014-02-03T08:40:31Z</dcterms:created>
  <dcterms:modified xsi:type="dcterms:W3CDTF">2021-04-21T11:24:02Z</dcterms:modified>
</cp:coreProperties>
</file>